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D\Desktop\"/>
    </mc:Choice>
  </mc:AlternateContent>
  <xr:revisionPtr revIDLastSave="0" documentId="8_{8BAEDE63-59FF-4336-8463-9F81906780CA}" xr6:coauthVersionLast="47" xr6:coauthVersionMax="47" xr10:uidLastSave="{00000000-0000-0000-0000-000000000000}"/>
  <bookViews>
    <workbookView xWindow="-120" yWindow="-120" windowWidth="25440" windowHeight="15390" activeTab="1" xr2:uid="{5B9F8F4E-0351-4F76-B998-6C5CD8C9B0F0}"/>
  </bookViews>
  <sheets>
    <sheet name="SUMMARY - COB" sheetId="2" r:id="rId1"/>
    <sheet name="COB plantilla" sheetId="3" r:id="rId2"/>
    <sheet name="daily" sheetId="4" r:id="rId3"/>
    <sheet name="SCHED II - RETIREES 2024" sheetId="6" r:id="rId4"/>
    <sheet name="CAPITAL OUTLAY" sheetId="7" r:id="rId5"/>
    <sheet name="DETAILED PROJECTION COB " sheetId="18" r:id="rId6"/>
    <sheet name="CONTRACTUAL &amp; JO-COB" sheetId="5" r:id="rId7"/>
    <sheet name="SUMMARY - PROJECT " sheetId="9" r:id="rId8"/>
    <sheet name="PLANTILLA Project Charged" sheetId="10" r:id="rId9"/>
    <sheet name="Daily Project Charged" sheetId="11" r:id="rId10"/>
    <sheet name="SCHED II - RETIREES2024 PROJECT" sheetId="13" r:id="rId11"/>
    <sheet name="CAPITAL OUTLAY - PROJECT " sheetId="14" r:id="rId12"/>
    <sheet name="DETAILED PROJECTION PROJECTS " sheetId="16" r:id="rId13"/>
    <sheet name="CONTRACTUAL &amp; JO (project)" sheetId="12" r:id="rId14"/>
  </sheets>
  <externalReferences>
    <externalReference r:id="rId15"/>
  </externalReferences>
  <definedNames>
    <definedName name="_">'[1]REV-1'!#REF!</definedName>
    <definedName name="__">'[1]REV-1'!#REF!</definedName>
    <definedName name="_____________________FEB1996">#REF!</definedName>
    <definedName name="___________________FEB1996">#REF!</definedName>
    <definedName name="__________________RAN1">#REF!</definedName>
    <definedName name="__________________RAN10">#REF!</definedName>
    <definedName name="__________________RAN11">#REF!</definedName>
    <definedName name="__________________RAN12">#REF!</definedName>
    <definedName name="__________________RAN13">#REF!</definedName>
    <definedName name="__________________RAN14">#REF!</definedName>
    <definedName name="__________________RAN15">#REF!</definedName>
    <definedName name="__________________RAN16">#REF!</definedName>
    <definedName name="__________________RAN17">#REF!</definedName>
    <definedName name="__________________RAN18">#REF!</definedName>
    <definedName name="__________________RAN19">#REF!</definedName>
    <definedName name="__________________RAN2">#REF!</definedName>
    <definedName name="__________________RAN20">#REF!</definedName>
    <definedName name="__________________RAN21">#REF!</definedName>
    <definedName name="__________________RAN22">#REF!</definedName>
    <definedName name="__________________RAN23">#REF!</definedName>
    <definedName name="__________________RAN24">#REF!</definedName>
    <definedName name="__________________RAN25">#REF!</definedName>
    <definedName name="__________________RAN26">#REF!</definedName>
    <definedName name="__________________RAN27">#REF!</definedName>
    <definedName name="__________________RAN28">#REF!</definedName>
    <definedName name="__________________RAN29">#REF!</definedName>
    <definedName name="__________________RAN3">#REF!</definedName>
    <definedName name="__________________RAN30">#REF!</definedName>
    <definedName name="__________________RAN31">#REF!</definedName>
    <definedName name="__________________RAN4">#REF!</definedName>
    <definedName name="__________________RAN5">#REF!</definedName>
    <definedName name="__________________RAN6">#REF!</definedName>
    <definedName name="__________________RAN7">#REF!</definedName>
    <definedName name="__________________RAN8">#REF!</definedName>
    <definedName name="__________________RAN9">#REF!</definedName>
    <definedName name="_________________FEB1996">#REF!</definedName>
    <definedName name="________________RAN1">#REF!</definedName>
    <definedName name="________________RAN10">#REF!</definedName>
    <definedName name="________________RAN11">#REF!</definedName>
    <definedName name="________________RAN12">#REF!</definedName>
    <definedName name="________________RAN13">#REF!</definedName>
    <definedName name="________________RAN14">#REF!</definedName>
    <definedName name="________________RAN15">#REF!</definedName>
    <definedName name="________________RAN16">#REF!</definedName>
    <definedName name="________________RAN17">#REF!</definedName>
    <definedName name="________________RAN18">#REF!</definedName>
    <definedName name="________________RAN19">#REF!</definedName>
    <definedName name="________________RAN2">#REF!</definedName>
    <definedName name="________________RAN20">#REF!</definedName>
    <definedName name="________________RAN21">#REF!</definedName>
    <definedName name="________________RAN22">#REF!</definedName>
    <definedName name="________________RAN23">#REF!</definedName>
    <definedName name="________________RAN24">#REF!</definedName>
    <definedName name="________________RAN25">#REF!</definedName>
    <definedName name="________________RAN26">#REF!</definedName>
    <definedName name="________________RAN27">#REF!</definedName>
    <definedName name="________________RAN28">#REF!</definedName>
    <definedName name="________________RAN29">#REF!</definedName>
    <definedName name="________________RAN3">#REF!</definedName>
    <definedName name="________________RAN30">#REF!</definedName>
    <definedName name="________________RAN31">#REF!</definedName>
    <definedName name="________________RAN4">#REF!</definedName>
    <definedName name="________________RAN5">#REF!</definedName>
    <definedName name="________________RAN6">#REF!</definedName>
    <definedName name="________________RAN7">#REF!</definedName>
    <definedName name="________________RAN8">#REF!</definedName>
    <definedName name="________________RAN9">#REF!</definedName>
    <definedName name="_______________FEB1996">#REF!</definedName>
    <definedName name="_______________JAN1996">#REF!</definedName>
    <definedName name="_______________RAN1">#REF!</definedName>
    <definedName name="_______________RAN10">#REF!</definedName>
    <definedName name="_______________RAN11">#REF!</definedName>
    <definedName name="_______________RAN12">#REF!</definedName>
    <definedName name="_______________RAN13">#REF!</definedName>
    <definedName name="_______________RAN14">#REF!</definedName>
    <definedName name="_______________RAN15">#REF!</definedName>
    <definedName name="_______________RAN16">#REF!</definedName>
    <definedName name="_______________RAN17">#REF!</definedName>
    <definedName name="_______________RAN18">#REF!</definedName>
    <definedName name="_______________RAN19">#REF!</definedName>
    <definedName name="_______________RAN2">#REF!</definedName>
    <definedName name="_______________RAN20">#REF!</definedName>
    <definedName name="_______________RAN21">#REF!</definedName>
    <definedName name="_______________RAN22">#REF!</definedName>
    <definedName name="_______________RAN23">#REF!</definedName>
    <definedName name="_______________RAN24">#REF!</definedName>
    <definedName name="_______________RAN25">#REF!</definedName>
    <definedName name="_______________RAN26">#REF!</definedName>
    <definedName name="_______________RAN27">#REF!</definedName>
    <definedName name="_______________RAN28">#REF!</definedName>
    <definedName name="_______________RAN29">#REF!</definedName>
    <definedName name="_______________RAN3">#REF!</definedName>
    <definedName name="_______________RAN30">#REF!</definedName>
    <definedName name="_______________RAN31">#REF!</definedName>
    <definedName name="_______________RAN4">#REF!</definedName>
    <definedName name="_______________RAN5">#REF!</definedName>
    <definedName name="_______________RAN6">#REF!</definedName>
    <definedName name="_______________RAN7">#REF!</definedName>
    <definedName name="_______________RAN8">#REF!</definedName>
    <definedName name="_______________RAN9">#REF!</definedName>
    <definedName name="______________JAN1996">#REF!</definedName>
    <definedName name="______________RAN1">#REF!</definedName>
    <definedName name="______________RAN10">#REF!</definedName>
    <definedName name="______________RAN11">#REF!</definedName>
    <definedName name="______________RAN12">#REF!</definedName>
    <definedName name="______________RAN13">#REF!</definedName>
    <definedName name="______________RAN14">#REF!</definedName>
    <definedName name="______________RAN15">#REF!</definedName>
    <definedName name="______________RAN16">#REF!</definedName>
    <definedName name="______________RAN17">#REF!</definedName>
    <definedName name="______________RAN18">#REF!</definedName>
    <definedName name="______________RAN19">#REF!</definedName>
    <definedName name="______________RAN2">#REF!</definedName>
    <definedName name="______________RAN20">#REF!</definedName>
    <definedName name="______________RAN21">#REF!</definedName>
    <definedName name="______________RAN22">#REF!</definedName>
    <definedName name="______________RAN23">#REF!</definedName>
    <definedName name="______________RAN24">#REF!</definedName>
    <definedName name="______________RAN25">#REF!</definedName>
    <definedName name="______________RAN26">#REF!</definedName>
    <definedName name="______________RAN27">#REF!</definedName>
    <definedName name="______________RAN28">#REF!</definedName>
    <definedName name="______________RAN29">#REF!</definedName>
    <definedName name="______________RAN3">#REF!</definedName>
    <definedName name="______________RAN30">#REF!</definedName>
    <definedName name="______________RAN31">#REF!</definedName>
    <definedName name="______________RAN4">#REF!</definedName>
    <definedName name="______________RAN5">#REF!</definedName>
    <definedName name="______________RAN6">#REF!</definedName>
    <definedName name="______________RAN7">#REF!</definedName>
    <definedName name="______________RAN8">#REF!</definedName>
    <definedName name="______________RAN9">#REF!</definedName>
    <definedName name="_____________FEB1996">#REF!</definedName>
    <definedName name="_____________JAN1996">#REF!</definedName>
    <definedName name="_____________RAN1">#REF!</definedName>
    <definedName name="_____________RAN10">#REF!</definedName>
    <definedName name="_____________RAN11">#REF!</definedName>
    <definedName name="_____________RAN12">#REF!</definedName>
    <definedName name="_____________RAN13">#REF!</definedName>
    <definedName name="_____________RAN14">#REF!</definedName>
    <definedName name="_____________RAN15">#REF!</definedName>
    <definedName name="_____________RAN16">#REF!</definedName>
    <definedName name="_____________RAN17">#REF!</definedName>
    <definedName name="_____________RAN18">#REF!</definedName>
    <definedName name="_____________RAN19">#REF!</definedName>
    <definedName name="_____________RAN2">#REF!</definedName>
    <definedName name="_____________RAN20">#REF!</definedName>
    <definedName name="_____________RAN21">#REF!</definedName>
    <definedName name="_____________RAN22">#REF!</definedName>
    <definedName name="_____________RAN23">#REF!</definedName>
    <definedName name="_____________RAN24">#REF!</definedName>
    <definedName name="_____________RAN25">#REF!</definedName>
    <definedName name="_____________RAN26">#REF!</definedName>
    <definedName name="_____________RAN27">#REF!</definedName>
    <definedName name="_____________RAN28">#REF!</definedName>
    <definedName name="_____________RAN29">#REF!</definedName>
    <definedName name="_____________RAN3">#REF!</definedName>
    <definedName name="_____________RAN30">#REF!</definedName>
    <definedName name="_____________RAN31">#REF!</definedName>
    <definedName name="_____________RAN4">#REF!</definedName>
    <definedName name="_____________RAN5">#REF!</definedName>
    <definedName name="_____________RAN6">#REF!</definedName>
    <definedName name="_____________RAN7">#REF!</definedName>
    <definedName name="_____________RAN8">#REF!</definedName>
    <definedName name="_____________RAN9">#REF!</definedName>
    <definedName name="_____________xlnm.Print_Titles">"#REF!"</definedName>
    <definedName name="____________JAN1996">#REF!</definedName>
    <definedName name="____________RAN1">#REF!</definedName>
    <definedName name="____________RAN10">#REF!</definedName>
    <definedName name="____________RAN11">#REF!</definedName>
    <definedName name="____________RAN12">#REF!</definedName>
    <definedName name="____________RAN13">#REF!</definedName>
    <definedName name="____________RAN14">#REF!</definedName>
    <definedName name="____________RAN15">#REF!</definedName>
    <definedName name="____________RAN16">#REF!</definedName>
    <definedName name="____________RAN17">#REF!</definedName>
    <definedName name="____________RAN18">#REF!</definedName>
    <definedName name="____________RAN19">#REF!</definedName>
    <definedName name="____________RAN2">#REF!</definedName>
    <definedName name="____________RAN20">#REF!</definedName>
    <definedName name="____________RAN21">#REF!</definedName>
    <definedName name="____________RAN22">#REF!</definedName>
    <definedName name="____________RAN23">#REF!</definedName>
    <definedName name="____________RAN24">#REF!</definedName>
    <definedName name="____________RAN25">#REF!</definedName>
    <definedName name="____________RAN26">#REF!</definedName>
    <definedName name="____________RAN27">#REF!</definedName>
    <definedName name="____________RAN28">#REF!</definedName>
    <definedName name="____________RAN29">#REF!</definedName>
    <definedName name="____________RAN3">#REF!</definedName>
    <definedName name="____________RAN30">#REF!</definedName>
    <definedName name="____________RAN31">#REF!</definedName>
    <definedName name="____________RAN4">#REF!</definedName>
    <definedName name="____________RAN5">#REF!</definedName>
    <definedName name="____________RAN6">#REF!</definedName>
    <definedName name="____________RAN7">#REF!</definedName>
    <definedName name="____________RAN8">#REF!</definedName>
    <definedName name="____________RAN9">#REF!</definedName>
    <definedName name="____________xlnm.Print_Titles">"#REF!"</definedName>
    <definedName name="___________FEB1996">#REF!</definedName>
    <definedName name="___________JAN1996">#REF!</definedName>
    <definedName name="___________RAN1">#REF!</definedName>
    <definedName name="___________RAN10">#REF!</definedName>
    <definedName name="___________RAN11">#REF!</definedName>
    <definedName name="___________RAN12">#REF!</definedName>
    <definedName name="___________RAN13">#REF!</definedName>
    <definedName name="___________RAN14">#REF!</definedName>
    <definedName name="___________RAN15">#REF!</definedName>
    <definedName name="___________RAN16">#REF!</definedName>
    <definedName name="___________RAN17">#REF!</definedName>
    <definedName name="___________RAN18">#REF!</definedName>
    <definedName name="___________RAN19">#REF!</definedName>
    <definedName name="_xlnm.Print_Area" localSheetId="4">'CAPITAL OUTLAY'!$A$1:$C$85</definedName>
    <definedName name="_xlnm.Print_Area" localSheetId="11">'CAPITAL OUTLAY - PROJECT '!$A$1:$C$85</definedName>
    <definedName name="_xlnm.Print_Area" localSheetId="13">'CONTRACTUAL &amp; JO (project)'!$A$1:$I$89</definedName>
    <definedName name="_xlnm.Print_Area" localSheetId="6">'CONTRACTUAL &amp; JO-COB'!$A$1:$I$89</definedName>
    <definedName name="_xlnm.Print_Area" localSheetId="5">'DETAILED PROJECTION COB '!$A$1:$G$201</definedName>
    <definedName name="_xlnm.Print_Area" localSheetId="12">'DETAILED PROJECTION PROJECTS '!$A$1:$G$201</definedName>
    <definedName name="_xlnm.Print_Area" localSheetId="3">'SCHED II - RETIREES 2024'!$A$1:$F$29</definedName>
    <definedName name="_xlnm.Print_Area" localSheetId="10">'SCHED II - RETIREES2024 PROJECT'!$A$1:$F$29</definedName>
    <definedName name="_xlnm.Print_Area" localSheetId="0">'SUMMARY - COB'!$A$1:$F$187</definedName>
    <definedName name="_xlnm.Print_Area" localSheetId="7">'SUMMARY - PROJECT '!$A$1:$F$186</definedName>
    <definedName name="_xlnm.Print_Titles" localSheetId="1">'COB plantilla'!$A:$I,'COB plantilla'!$6:$10</definedName>
    <definedName name="_xlnm.Print_Titles" localSheetId="13">'CONTRACTUAL &amp; JO (project)'!$A:$H,'CONTRACTUAL &amp; JO (project)'!$1:$11</definedName>
    <definedName name="_xlnm.Print_Titles" localSheetId="6">'CONTRACTUAL &amp; JO-COB'!$A:$H,'CONTRACTUAL &amp; JO-COB'!$1:$11</definedName>
    <definedName name="_xlnm.Print_Titles" localSheetId="2">daily!$A:$I,daily!$6:$10</definedName>
    <definedName name="_xlnm.Print_Titles" localSheetId="9">'Daily Project Charged'!$A:$I,'Daily Project Charged'!$1:$11</definedName>
    <definedName name="_xlnm.Print_Titles" localSheetId="5">'DETAILED PROJECTION COB '!$1:$10</definedName>
    <definedName name="_xlnm.Print_Titles" localSheetId="12">'DETAILED PROJECTION PROJECTS '!$1:$10</definedName>
    <definedName name="_xlnm.Print_Titles" localSheetId="8">'PLANTILLA Project Charged'!$A:$I,'PLANTILLA Project Charged'!$1:$11</definedName>
    <definedName name="_xlnm.Print_Titles" localSheetId="0">'SUMMARY - COB'!$1:$7</definedName>
    <definedName name="_xlnm.Print_Titles" localSheetId="7">'SUMMARY - PROJECT '!$1:$7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6" l="1"/>
  <c r="Z34" i="11"/>
  <c r="Z27" i="10"/>
  <c r="E75" i="18"/>
  <c r="G79" i="18"/>
  <c r="O59" i="4"/>
  <c r="O61" i="4" s="1"/>
  <c r="O55" i="4"/>
  <c r="O48" i="4"/>
  <c r="O50" i="4" s="1"/>
  <c r="O44" i="4"/>
  <c r="O39" i="4"/>
  <c r="O104" i="3"/>
  <c r="O98" i="3"/>
  <c r="O90" i="3"/>
  <c r="O84" i="3"/>
  <c r="O92" i="3" s="1"/>
  <c r="O78" i="3"/>
  <c r="O63" i="4" l="1"/>
  <c r="O106" i="3"/>
  <c r="O108" i="3" s="1"/>
  <c r="Z59" i="4"/>
  <c r="Z55" i="4"/>
  <c r="Z48" i="4"/>
  <c r="Z44" i="4"/>
  <c r="Z39" i="4"/>
  <c r="Z104" i="3"/>
  <c r="Z98" i="3"/>
  <c r="Z90" i="3"/>
  <c r="Z84" i="3"/>
  <c r="Z78" i="3"/>
  <c r="Z61" i="4" l="1"/>
  <c r="Z106" i="3"/>
  <c r="Z92" i="3"/>
  <c r="Z50" i="4"/>
  <c r="F195" i="18"/>
  <c r="E195" i="18"/>
  <c r="G194" i="18"/>
  <c r="G193" i="18"/>
  <c r="G192" i="18"/>
  <c r="G191" i="18"/>
  <c r="G190" i="18"/>
  <c r="G189" i="18"/>
  <c r="G188" i="18"/>
  <c r="G187" i="18"/>
  <c r="G186" i="18"/>
  <c r="G185" i="18"/>
  <c r="G195" i="18" s="1"/>
  <c r="G184" i="18"/>
  <c r="G183" i="18"/>
  <c r="F180" i="18"/>
  <c r="E180" i="18"/>
  <c r="G179" i="18"/>
  <c r="G178" i="18"/>
  <c r="G177" i="18"/>
  <c r="G175" i="18"/>
  <c r="G174" i="18"/>
  <c r="F173" i="18"/>
  <c r="E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F159" i="18"/>
  <c r="F151" i="18" s="1"/>
  <c r="E159" i="18"/>
  <c r="E151" i="18" s="1"/>
  <c r="G158" i="18"/>
  <c r="G157" i="18"/>
  <c r="G156" i="18"/>
  <c r="G155" i="18"/>
  <c r="G154" i="18"/>
  <c r="G153" i="18"/>
  <c r="G152" i="18"/>
  <c r="G150" i="18"/>
  <c r="G149" i="18"/>
  <c r="G148" i="18"/>
  <c r="F147" i="18"/>
  <c r="E147" i="18"/>
  <c r="G146" i="18"/>
  <c r="G145" i="18"/>
  <c r="G144" i="18" s="1"/>
  <c r="F144" i="18"/>
  <c r="E144" i="18"/>
  <c r="G143" i="18"/>
  <c r="G142" i="18"/>
  <c r="G141" i="18"/>
  <c r="G140" i="18"/>
  <c r="G139" i="18"/>
  <c r="G138" i="18"/>
  <c r="G137" i="18"/>
  <c r="G136" i="18"/>
  <c r="F135" i="18"/>
  <c r="E135" i="18"/>
  <c r="G134" i="18"/>
  <c r="G133" i="18"/>
  <c r="F132" i="18"/>
  <c r="E132" i="18"/>
  <c r="G131" i="18"/>
  <c r="G130" i="18"/>
  <c r="G129" i="18"/>
  <c r="G128" i="18"/>
  <c r="F127" i="18"/>
  <c r="E127" i="18"/>
  <c r="G126" i="18"/>
  <c r="G125" i="18"/>
  <c r="G124" i="18"/>
  <c r="G123" i="18"/>
  <c r="G122" i="18"/>
  <c r="G121" i="18"/>
  <c r="F120" i="18"/>
  <c r="E120" i="18"/>
  <c r="G119" i="18"/>
  <c r="G118" i="18"/>
  <c r="F117" i="18"/>
  <c r="E117" i="18"/>
  <c r="G116" i="18"/>
  <c r="G115" i="18"/>
  <c r="G114" i="18"/>
  <c r="G113" i="18"/>
  <c r="G112" i="18"/>
  <c r="G111" i="18"/>
  <c r="G110" i="18"/>
  <c r="G109" i="18"/>
  <c r="G108" i="18"/>
  <c r="F107" i="18"/>
  <c r="E107" i="18"/>
  <c r="G106" i="18"/>
  <c r="G105" i="18"/>
  <c r="G104" i="18"/>
  <c r="G102" i="18"/>
  <c r="G101" i="18"/>
  <c r="G100" i="18"/>
  <c r="G99" i="18"/>
  <c r="G98" i="18"/>
  <c r="F97" i="18"/>
  <c r="E97" i="18"/>
  <c r="G96" i="18"/>
  <c r="G95" i="18"/>
  <c r="G94" i="18" s="1"/>
  <c r="F94" i="18"/>
  <c r="E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8" i="18"/>
  <c r="G77" i="18"/>
  <c r="G76" i="18"/>
  <c r="F75" i="18"/>
  <c r="G74" i="18"/>
  <c r="G73" i="18"/>
  <c r="G72" i="18" s="1"/>
  <c r="F72" i="18"/>
  <c r="E72" i="18"/>
  <c r="G71" i="18"/>
  <c r="G70" i="18"/>
  <c r="G69" i="18"/>
  <c r="F67" i="18"/>
  <c r="E67" i="18"/>
  <c r="G66" i="18"/>
  <c r="G67" i="18" s="1"/>
  <c r="G65" i="18"/>
  <c r="G64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F44" i="18"/>
  <c r="F31" i="18" s="1"/>
  <c r="E44" i="18"/>
  <c r="E31" i="18" s="1"/>
  <c r="G43" i="18"/>
  <c r="G42" i="18"/>
  <c r="G41" i="18"/>
  <c r="G40" i="18"/>
  <c r="G39" i="18"/>
  <c r="G38" i="18"/>
  <c r="G37" i="18"/>
  <c r="G36" i="18"/>
  <c r="G35" i="18"/>
  <c r="G34" i="18"/>
  <c r="G33" i="18"/>
  <c r="G32" i="18"/>
  <c r="G30" i="18"/>
  <c r="G29" i="18"/>
  <c r="G28" i="18"/>
  <c r="G27" i="18"/>
  <c r="G26" i="18"/>
  <c r="G25" i="18"/>
  <c r="G24" i="18"/>
  <c r="F23" i="18"/>
  <c r="E23" i="18"/>
  <c r="G22" i="18"/>
  <c r="G20" i="18"/>
  <c r="G19" i="18"/>
  <c r="G18" i="18"/>
  <c r="F17" i="18"/>
  <c r="F21" i="18" s="1"/>
  <c r="E17" i="18"/>
  <c r="E21" i="18" s="1"/>
  <c r="G16" i="18"/>
  <c r="G15" i="18"/>
  <c r="G14" i="18"/>
  <c r="G13" i="18"/>
  <c r="G12" i="18"/>
  <c r="G11" i="18"/>
  <c r="F195" i="16"/>
  <c r="E195" i="16"/>
  <c r="F180" i="16"/>
  <c r="E180" i="16"/>
  <c r="Z108" i="3" l="1"/>
  <c r="G17" i="18"/>
  <c r="G21" i="18" s="1"/>
  <c r="G75" i="18"/>
  <c r="G132" i="18"/>
  <c r="Z63" i="4"/>
  <c r="G44" i="18"/>
  <c r="G147" i="18"/>
  <c r="G159" i="18"/>
  <c r="G120" i="18"/>
  <c r="G135" i="18"/>
  <c r="G173" i="18"/>
  <c r="F63" i="18"/>
  <c r="F68" i="18" s="1"/>
  <c r="E176" i="18"/>
  <c r="E181" i="18" s="1"/>
  <c r="E182" i="18" s="1"/>
  <c r="F103" i="18"/>
  <c r="G127" i="18"/>
  <c r="G23" i="18"/>
  <c r="E103" i="18"/>
  <c r="G117" i="18"/>
  <c r="F176" i="18"/>
  <c r="F181" i="18" s="1"/>
  <c r="F182" i="18" s="1"/>
  <c r="G180" i="18"/>
  <c r="G97" i="18"/>
  <c r="G107" i="18"/>
  <c r="E63" i="18"/>
  <c r="E68" i="18" s="1"/>
  <c r="G31" i="18"/>
  <c r="G151" i="18"/>
  <c r="G176" i="18" s="1"/>
  <c r="F173" i="16"/>
  <c r="E173" i="16"/>
  <c r="F159" i="16"/>
  <c r="F151" i="16" s="1"/>
  <c r="E159" i="16"/>
  <c r="E151" i="16" s="1"/>
  <c r="F147" i="16"/>
  <c r="E147" i="16"/>
  <c r="F144" i="16"/>
  <c r="E144" i="16"/>
  <c r="F135" i="16"/>
  <c r="E135" i="16"/>
  <c r="G132" i="16"/>
  <c r="F132" i="16"/>
  <c r="E132" i="16"/>
  <c r="F127" i="16"/>
  <c r="E127" i="16"/>
  <c r="F120" i="16"/>
  <c r="E120" i="16"/>
  <c r="G117" i="16"/>
  <c r="F117" i="16"/>
  <c r="E117" i="16"/>
  <c r="F107" i="16"/>
  <c r="F176" i="16" s="1"/>
  <c r="F181" i="16" s="1"/>
  <c r="F182" i="16" s="1"/>
  <c r="E107" i="16"/>
  <c r="F97" i="16"/>
  <c r="E97" i="16"/>
  <c r="F94" i="16"/>
  <c r="E94" i="16"/>
  <c r="F75" i="16"/>
  <c r="E75" i="16"/>
  <c r="F72" i="16"/>
  <c r="F103" i="16" s="1"/>
  <c r="E72" i="16"/>
  <c r="E103" i="16" s="1"/>
  <c r="F67" i="16"/>
  <c r="E67" i="16"/>
  <c r="F44" i="16"/>
  <c r="F31" i="16" s="1"/>
  <c r="E44" i="16"/>
  <c r="E31" i="16" s="1"/>
  <c r="F23" i="16"/>
  <c r="E23" i="16"/>
  <c r="E21" i="16"/>
  <c r="E63" i="16" s="1"/>
  <c r="E68" i="16" s="1"/>
  <c r="F17" i="16"/>
  <c r="F21" i="16" s="1"/>
  <c r="F63" i="16" s="1"/>
  <c r="F68" i="16" s="1"/>
  <c r="E17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79" i="16"/>
  <c r="G178" i="16"/>
  <c r="G180" i="16" s="1"/>
  <c r="G177" i="16"/>
  <c r="G175" i="16"/>
  <c r="G174" i="16"/>
  <c r="G173" i="16" s="1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 s="1"/>
  <c r="G151" i="16" s="1"/>
  <c r="G158" i="16"/>
  <c r="G157" i="16"/>
  <c r="G156" i="16"/>
  <c r="G155" i="16"/>
  <c r="G154" i="16"/>
  <c r="G153" i="16"/>
  <c r="G152" i="16"/>
  <c r="G150" i="16"/>
  <c r="G149" i="16"/>
  <c r="G148" i="16"/>
  <c r="G147" i="16" s="1"/>
  <c r="G146" i="16"/>
  <c r="G145" i="16"/>
  <c r="G144" i="16" s="1"/>
  <c r="G143" i="16"/>
  <c r="G142" i="16"/>
  <c r="G141" i="16"/>
  <c r="G140" i="16"/>
  <c r="G139" i="16"/>
  <c r="G138" i="16"/>
  <c r="G137" i="16"/>
  <c r="G136" i="16"/>
  <c r="G135" i="16" s="1"/>
  <c r="G134" i="16"/>
  <c r="G133" i="16"/>
  <c r="G131" i="16"/>
  <c r="G130" i="16"/>
  <c r="G129" i="16"/>
  <c r="G128" i="16"/>
  <c r="G127" i="16" s="1"/>
  <c r="G126" i="16"/>
  <c r="G125" i="16"/>
  <c r="G124" i="16"/>
  <c r="G123" i="16"/>
  <c r="G122" i="16"/>
  <c r="G121" i="16"/>
  <c r="G120" i="16" s="1"/>
  <c r="G119" i="16"/>
  <c r="G118" i="16"/>
  <c r="G116" i="16"/>
  <c r="G115" i="16"/>
  <c r="G114" i="16"/>
  <c r="G113" i="16"/>
  <c r="G112" i="16"/>
  <c r="G111" i="16"/>
  <c r="G110" i="16"/>
  <c r="G109" i="16"/>
  <c r="G108" i="16"/>
  <c r="G107" i="16" s="1"/>
  <c r="G106" i="16"/>
  <c r="G105" i="16"/>
  <c r="G104" i="16"/>
  <c r="G102" i="16"/>
  <c r="G101" i="16"/>
  <c r="G100" i="16"/>
  <c r="G99" i="16"/>
  <c r="G98" i="16"/>
  <c r="G97" i="16" s="1"/>
  <c r="G96" i="16"/>
  <c r="G94" i="16" s="1"/>
  <c r="G95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8" i="16"/>
  <c r="G75" i="16" s="1"/>
  <c r="G77" i="16"/>
  <c r="G76" i="16"/>
  <c r="G74" i="16"/>
  <c r="G73" i="16"/>
  <c r="G72" i="16" s="1"/>
  <c r="G71" i="16"/>
  <c r="G70" i="16"/>
  <c r="G69" i="16"/>
  <c r="G66" i="16"/>
  <c r="G67" i="16" s="1"/>
  <c r="G65" i="16"/>
  <c r="G64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 s="1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 s="1"/>
  <c r="G30" i="16"/>
  <c r="G29" i="16"/>
  <c r="G28" i="16"/>
  <c r="G27" i="16"/>
  <c r="G26" i="16"/>
  <c r="G25" i="16"/>
  <c r="G24" i="16"/>
  <c r="G23" i="16" s="1"/>
  <c r="G22" i="16"/>
  <c r="G20" i="16"/>
  <c r="G19" i="16"/>
  <c r="G18" i="16"/>
  <c r="G17" i="16" s="1"/>
  <c r="G21" i="16" s="1"/>
  <c r="G16" i="16"/>
  <c r="G15" i="16"/>
  <c r="G14" i="16"/>
  <c r="G13" i="16"/>
  <c r="G12" i="16"/>
  <c r="G11" i="16"/>
  <c r="G103" i="16" l="1"/>
  <c r="G63" i="16"/>
  <c r="G68" i="16" s="1"/>
  <c r="F197" i="16"/>
  <c r="G195" i="16"/>
  <c r="F196" i="16"/>
  <c r="G176" i="16"/>
  <c r="G181" i="16" s="1"/>
  <c r="G182" i="16" s="1"/>
  <c r="E176" i="16"/>
  <c r="E181" i="16" s="1"/>
  <c r="E182" i="16" s="1"/>
  <c r="E196" i="16" s="1"/>
  <c r="E197" i="16" s="1"/>
  <c r="G103" i="18"/>
  <c r="G63" i="18"/>
  <c r="G68" i="18" s="1"/>
  <c r="E196" i="18"/>
  <c r="F196" i="18"/>
  <c r="F197" i="18" s="1"/>
  <c r="E197" i="18"/>
  <c r="G181" i="18"/>
  <c r="G182" i="18" s="1"/>
  <c r="G196" i="18" s="1"/>
  <c r="C77" i="14"/>
  <c r="C63" i="14"/>
  <c r="C49" i="14"/>
  <c r="C35" i="14"/>
  <c r="C19" i="14"/>
  <c r="C3" i="14" s="1"/>
  <c r="E29" i="13"/>
  <c r="D29" i="13"/>
  <c r="F25" i="13"/>
  <c r="F29" i="13" s="1"/>
  <c r="E17" i="13"/>
  <c r="D17" i="13"/>
  <c r="F13" i="13"/>
  <c r="F17" i="13" s="1"/>
  <c r="I84" i="12"/>
  <c r="I86" i="12" s="1"/>
  <c r="H84" i="12"/>
  <c r="H80" i="12"/>
  <c r="H86" i="12" s="1"/>
  <c r="I75" i="12"/>
  <c r="H73" i="12"/>
  <c r="H75" i="12" s="1"/>
  <c r="I64" i="12"/>
  <c r="H64" i="12"/>
  <c r="I47" i="12"/>
  <c r="I49" i="12" s="1"/>
  <c r="H47" i="12"/>
  <c r="H43" i="12"/>
  <c r="H49" i="12" s="1"/>
  <c r="I38" i="12"/>
  <c r="H36" i="12"/>
  <c r="H38" i="12" s="1"/>
  <c r="I27" i="12"/>
  <c r="H27" i="12"/>
  <c r="AB34" i="11"/>
  <c r="AA34" i="11"/>
  <c r="T34" i="11"/>
  <c r="S34" i="11"/>
  <c r="O34" i="11"/>
  <c r="N34" i="11"/>
  <c r="M34" i="11"/>
  <c r="K34" i="11"/>
  <c r="I34" i="11"/>
  <c r="H34" i="11"/>
  <c r="Y31" i="11"/>
  <c r="X31" i="11"/>
  <c r="W31" i="11"/>
  <c r="U31" i="11"/>
  <c r="R31" i="11"/>
  <c r="Q31" i="11"/>
  <c r="P31" i="11"/>
  <c r="L31" i="11"/>
  <c r="J31" i="11"/>
  <c r="X30" i="11"/>
  <c r="U30" i="11"/>
  <c r="X29" i="11"/>
  <c r="U29" i="11"/>
  <c r="X28" i="11"/>
  <c r="U28" i="11"/>
  <c r="Y27" i="11"/>
  <c r="X27" i="11"/>
  <c r="W27" i="11"/>
  <c r="U27" i="11"/>
  <c r="R27" i="11"/>
  <c r="Q27" i="11"/>
  <c r="P27" i="11"/>
  <c r="L27" i="11"/>
  <c r="J27" i="11"/>
  <c r="V27" i="11" s="1"/>
  <c r="X26" i="11"/>
  <c r="U26" i="11"/>
  <c r="X25" i="11"/>
  <c r="U25" i="11"/>
  <c r="X24" i="11"/>
  <c r="U24" i="11"/>
  <c r="X23" i="11"/>
  <c r="U23" i="11"/>
  <c r="X22" i="11"/>
  <c r="U22" i="11"/>
  <c r="Y21" i="11"/>
  <c r="X21" i="11"/>
  <c r="W21" i="11"/>
  <c r="U21" i="11"/>
  <c r="R21" i="11"/>
  <c r="Q21" i="11"/>
  <c r="P21" i="11"/>
  <c r="L21" i="11"/>
  <c r="J21" i="11"/>
  <c r="V21" i="11" s="1"/>
  <c r="Y20" i="11"/>
  <c r="X20" i="11"/>
  <c r="W20" i="11"/>
  <c r="U20" i="11"/>
  <c r="R20" i="11"/>
  <c r="Q20" i="11"/>
  <c r="P20" i="11"/>
  <c r="L20" i="11"/>
  <c r="J20" i="11"/>
  <c r="V20" i="11" s="1"/>
  <c r="Y19" i="11"/>
  <c r="X19" i="11"/>
  <c r="W19" i="11"/>
  <c r="U19" i="11"/>
  <c r="R19" i="11"/>
  <c r="Q19" i="11"/>
  <c r="P19" i="11"/>
  <c r="L19" i="11"/>
  <c r="J19" i="11"/>
  <c r="Y18" i="11"/>
  <c r="X18" i="11"/>
  <c r="W18" i="11"/>
  <c r="U18" i="11"/>
  <c r="R18" i="11"/>
  <c r="Q18" i="11"/>
  <c r="P18" i="11"/>
  <c r="L18" i="11"/>
  <c r="J18" i="11"/>
  <c r="Y17" i="11"/>
  <c r="X17" i="11"/>
  <c r="W17" i="11"/>
  <c r="W34" i="11" s="1"/>
  <c r="U17" i="11"/>
  <c r="R17" i="11"/>
  <c r="Q17" i="11"/>
  <c r="P17" i="11"/>
  <c r="L17" i="11"/>
  <c r="J17" i="11"/>
  <c r="V17" i="11" s="1"/>
  <c r="AB27" i="10"/>
  <c r="AA27" i="10"/>
  <c r="T27" i="10"/>
  <c r="S27" i="10"/>
  <c r="O27" i="10"/>
  <c r="N27" i="10"/>
  <c r="M27" i="10"/>
  <c r="I27" i="10"/>
  <c r="H27" i="10"/>
  <c r="Y24" i="10"/>
  <c r="X24" i="10"/>
  <c r="W24" i="10"/>
  <c r="U24" i="10"/>
  <c r="R24" i="10"/>
  <c r="Q24" i="10"/>
  <c r="P24" i="10"/>
  <c r="L24" i="10"/>
  <c r="K24" i="10"/>
  <c r="J24" i="10"/>
  <c r="Y23" i="10"/>
  <c r="X23" i="10"/>
  <c r="W23" i="10"/>
  <c r="U23" i="10"/>
  <c r="R23" i="10"/>
  <c r="Q23" i="10"/>
  <c r="P23" i="10"/>
  <c r="L23" i="10"/>
  <c r="K23" i="10"/>
  <c r="J23" i="10"/>
  <c r="Y20" i="10"/>
  <c r="X20" i="10"/>
  <c r="W20" i="10"/>
  <c r="U20" i="10"/>
  <c r="R20" i="10"/>
  <c r="Q20" i="10"/>
  <c r="P20" i="10"/>
  <c r="L20" i="10"/>
  <c r="K20" i="10"/>
  <c r="J20" i="10"/>
  <c r="Y17" i="10"/>
  <c r="X17" i="10"/>
  <c r="W17" i="10"/>
  <c r="U17" i="10"/>
  <c r="R17" i="10"/>
  <c r="Q17" i="10"/>
  <c r="P17" i="10"/>
  <c r="L17" i="10"/>
  <c r="L27" i="10" s="1"/>
  <c r="K17" i="10"/>
  <c r="J17" i="10"/>
  <c r="Y16" i="10"/>
  <c r="X16" i="10"/>
  <c r="X27" i="10" s="1"/>
  <c r="W16" i="10"/>
  <c r="U16" i="10"/>
  <c r="R16" i="10"/>
  <c r="Q16" i="10"/>
  <c r="P16" i="10"/>
  <c r="L16" i="10"/>
  <c r="K16" i="10"/>
  <c r="J16" i="10"/>
  <c r="C77" i="7"/>
  <c r="C63" i="7"/>
  <c r="C49" i="7"/>
  <c r="C35" i="7"/>
  <c r="C19" i="7"/>
  <c r="F29" i="6"/>
  <c r="E29" i="6"/>
  <c r="D29" i="6"/>
  <c r="F25" i="6"/>
  <c r="F17" i="6"/>
  <c r="E17" i="6"/>
  <c r="D17" i="6"/>
  <c r="F13" i="6"/>
  <c r="I84" i="5"/>
  <c r="I86" i="5" s="1"/>
  <c r="H84" i="5"/>
  <c r="H80" i="5"/>
  <c r="I75" i="5"/>
  <c r="H73" i="5"/>
  <c r="H75" i="5" s="1"/>
  <c r="I64" i="5"/>
  <c r="H64" i="5"/>
  <c r="I47" i="5"/>
  <c r="I49" i="5" s="1"/>
  <c r="I51" i="5" s="1"/>
  <c r="H47" i="5"/>
  <c r="H49" i="5" s="1"/>
  <c r="H43" i="5"/>
  <c r="I38" i="5"/>
  <c r="H36" i="5"/>
  <c r="H38" i="5" s="1"/>
  <c r="H51" i="5" s="1"/>
  <c r="I27" i="5"/>
  <c r="H27" i="5"/>
  <c r="AB59" i="4"/>
  <c r="AA59" i="4"/>
  <c r="T59" i="4"/>
  <c r="S59" i="4"/>
  <c r="R59" i="4"/>
  <c r="Q59" i="4"/>
  <c r="P59" i="4"/>
  <c r="N59" i="4"/>
  <c r="M59" i="4"/>
  <c r="K59" i="4"/>
  <c r="I59" i="4"/>
  <c r="H59" i="4"/>
  <c r="Y58" i="4"/>
  <c r="Y59" i="4" s="1"/>
  <c r="X58" i="4"/>
  <c r="X59" i="4" s="1"/>
  <c r="W58" i="4"/>
  <c r="W59" i="4" s="1"/>
  <c r="U58" i="4"/>
  <c r="U59" i="4" s="1"/>
  <c r="L58" i="4"/>
  <c r="L59" i="4" s="1"/>
  <c r="J58" i="4"/>
  <c r="V58" i="4" s="1"/>
  <c r="V59" i="4" s="1"/>
  <c r="AB55" i="4"/>
  <c r="AA55" i="4"/>
  <c r="T55" i="4"/>
  <c r="S55" i="4"/>
  <c r="N55" i="4"/>
  <c r="M55" i="4"/>
  <c r="K55" i="4"/>
  <c r="J55" i="4"/>
  <c r="I55" i="4"/>
  <c r="H55" i="4"/>
  <c r="Y54" i="4"/>
  <c r="Y55" i="4" s="1"/>
  <c r="X54" i="4"/>
  <c r="X55" i="4" s="1"/>
  <c r="W54" i="4"/>
  <c r="W55" i="4" s="1"/>
  <c r="U54" i="4"/>
  <c r="U55" i="4" s="1"/>
  <c r="R54" i="4"/>
  <c r="R55" i="4" s="1"/>
  <c r="Q54" i="4"/>
  <c r="Q55" i="4" s="1"/>
  <c r="P54" i="4"/>
  <c r="P55" i="4" s="1"/>
  <c r="L54" i="4"/>
  <c r="L55" i="4" s="1"/>
  <c r="J54" i="4"/>
  <c r="AB48" i="4"/>
  <c r="AA48" i="4"/>
  <c r="T48" i="4"/>
  <c r="S48" i="4"/>
  <c r="N48" i="4"/>
  <c r="M48" i="4"/>
  <c r="K48" i="4"/>
  <c r="I48" i="4"/>
  <c r="H48" i="4"/>
  <c r="Y47" i="4"/>
  <c r="Y48" i="4" s="1"/>
  <c r="X47" i="4"/>
  <c r="X48" i="4" s="1"/>
  <c r="W47" i="4"/>
  <c r="W48" i="4" s="1"/>
  <c r="U47" i="4"/>
  <c r="U48" i="4" s="1"/>
  <c r="R47" i="4"/>
  <c r="R48" i="4" s="1"/>
  <c r="Q47" i="4"/>
  <c r="Q48" i="4" s="1"/>
  <c r="P47" i="4"/>
  <c r="P48" i="4" s="1"/>
  <c r="L47" i="4"/>
  <c r="L48" i="4" s="1"/>
  <c r="J47" i="4"/>
  <c r="J48" i="4" s="1"/>
  <c r="AB44" i="4"/>
  <c r="AA44" i="4"/>
  <c r="T44" i="4"/>
  <c r="S44" i="4"/>
  <c r="N44" i="4"/>
  <c r="M44" i="4"/>
  <c r="K44" i="4"/>
  <c r="I44" i="4"/>
  <c r="H44" i="4"/>
  <c r="Y43" i="4"/>
  <c r="Y44" i="4" s="1"/>
  <c r="X43" i="4"/>
  <c r="X44" i="4" s="1"/>
  <c r="W43" i="4"/>
  <c r="W44" i="4" s="1"/>
  <c r="U43" i="4"/>
  <c r="U44" i="4" s="1"/>
  <c r="R43" i="4"/>
  <c r="R44" i="4" s="1"/>
  <c r="Q43" i="4"/>
  <c r="Q44" i="4" s="1"/>
  <c r="P43" i="4"/>
  <c r="P44" i="4" s="1"/>
  <c r="L43" i="4"/>
  <c r="L44" i="4" s="1"/>
  <c r="J43" i="4"/>
  <c r="J44" i="4" s="1"/>
  <c r="AB39" i="4"/>
  <c r="AA39" i="4"/>
  <c r="T39" i="4"/>
  <c r="S39" i="4"/>
  <c r="N39" i="4"/>
  <c r="M39" i="4"/>
  <c r="K39" i="4"/>
  <c r="I39" i="4"/>
  <c r="H39" i="4"/>
  <c r="Y30" i="4"/>
  <c r="X30" i="4"/>
  <c r="W30" i="4"/>
  <c r="U30" i="4"/>
  <c r="R30" i="4"/>
  <c r="Q30" i="4"/>
  <c r="P30" i="4"/>
  <c r="L30" i="4"/>
  <c r="J30" i="4"/>
  <c r="V30" i="4" s="1"/>
  <c r="X29" i="4"/>
  <c r="U29" i="4"/>
  <c r="X28" i="4"/>
  <c r="U28" i="4"/>
  <c r="X27" i="4"/>
  <c r="U27" i="4"/>
  <c r="Y26" i="4"/>
  <c r="X26" i="4"/>
  <c r="W26" i="4"/>
  <c r="U26" i="4"/>
  <c r="R26" i="4"/>
  <c r="Q26" i="4"/>
  <c r="P26" i="4"/>
  <c r="L26" i="4"/>
  <c r="J26" i="4"/>
  <c r="X25" i="4"/>
  <c r="U25" i="4"/>
  <c r="X24" i="4"/>
  <c r="U24" i="4"/>
  <c r="X23" i="4"/>
  <c r="U23" i="4"/>
  <c r="X22" i="4"/>
  <c r="U22" i="4"/>
  <c r="X21" i="4"/>
  <c r="U21" i="4"/>
  <c r="Y20" i="4"/>
  <c r="X20" i="4"/>
  <c r="W20" i="4"/>
  <c r="U20" i="4"/>
  <c r="R20" i="4"/>
  <c r="Q20" i="4"/>
  <c r="P20" i="4"/>
  <c r="L20" i="4"/>
  <c r="J20" i="4"/>
  <c r="Y19" i="4"/>
  <c r="X19" i="4"/>
  <c r="W19" i="4"/>
  <c r="U19" i="4"/>
  <c r="R19" i="4"/>
  <c r="Q19" i="4"/>
  <c r="P19" i="4"/>
  <c r="L19" i="4"/>
  <c r="J19" i="4"/>
  <c r="Y18" i="4"/>
  <c r="X18" i="4"/>
  <c r="W18" i="4"/>
  <c r="V18" i="4"/>
  <c r="U18" i="4"/>
  <c r="R18" i="4"/>
  <c r="Q18" i="4"/>
  <c r="P18" i="4"/>
  <c r="L18" i="4"/>
  <c r="J18" i="4"/>
  <c r="Y17" i="4"/>
  <c r="X17" i="4"/>
  <c r="W17" i="4"/>
  <c r="U17" i="4"/>
  <c r="R17" i="4"/>
  <c r="Q17" i="4"/>
  <c r="P17" i="4"/>
  <c r="L17" i="4"/>
  <c r="J17" i="4"/>
  <c r="Y16" i="4"/>
  <c r="X16" i="4"/>
  <c r="W16" i="4"/>
  <c r="U16" i="4"/>
  <c r="R16" i="4"/>
  <c r="Q16" i="4"/>
  <c r="P16" i="4"/>
  <c r="L16" i="4"/>
  <c r="J16" i="4"/>
  <c r="AB104" i="3"/>
  <c r="AA104" i="3"/>
  <c r="T104" i="3"/>
  <c r="S104" i="3"/>
  <c r="N104" i="3"/>
  <c r="M104" i="3"/>
  <c r="K104" i="3"/>
  <c r="I104" i="3"/>
  <c r="H104" i="3"/>
  <c r="Y103" i="3"/>
  <c r="X103" i="3"/>
  <c r="W103" i="3"/>
  <c r="U103" i="3"/>
  <c r="R103" i="3"/>
  <c r="Q103" i="3"/>
  <c r="P103" i="3"/>
  <c r="L103" i="3"/>
  <c r="J103" i="3"/>
  <c r="V103" i="3" s="1"/>
  <c r="Y102" i="3"/>
  <c r="X102" i="3"/>
  <c r="W102" i="3"/>
  <c r="U102" i="3"/>
  <c r="R102" i="3"/>
  <c r="Q102" i="3"/>
  <c r="P102" i="3"/>
  <c r="L102" i="3"/>
  <c r="J102" i="3"/>
  <c r="V102" i="3" s="1"/>
  <c r="Y101" i="3"/>
  <c r="X101" i="3"/>
  <c r="W101" i="3"/>
  <c r="U101" i="3"/>
  <c r="R101" i="3"/>
  <c r="Q101" i="3"/>
  <c r="P101" i="3"/>
  <c r="L101" i="3"/>
  <c r="J101" i="3"/>
  <c r="AB98" i="3"/>
  <c r="AA98" i="3"/>
  <c r="T98" i="3"/>
  <c r="S98" i="3"/>
  <c r="N98" i="3"/>
  <c r="M98" i="3"/>
  <c r="K98" i="3"/>
  <c r="I98" i="3"/>
  <c r="H98" i="3"/>
  <c r="Y97" i="3"/>
  <c r="X97" i="3"/>
  <c r="W97" i="3"/>
  <c r="U97" i="3"/>
  <c r="R97" i="3"/>
  <c r="Q97" i="3"/>
  <c r="P97" i="3"/>
  <c r="L97" i="3"/>
  <c r="J97" i="3"/>
  <c r="Y96" i="3"/>
  <c r="X96" i="3"/>
  <c r="W96" i="3"/>
  <c r="U96" i="3"/>
  <c r="R96" i="3"/>
  <c r="Q96" i="3"/>
  <c r="P96" i="3"/>
  <c r="L96" i="3"/>
  <c r="J96" i="3"/>
  <c r="AB90" i="3"/>
  <c r="AB92" i="3" s="1"/>
  <c r="AA90" i="3"/>
  <c r="AA92" i="3" s="1"/>
  <c r="T90" i="3"/>
  <c r="S90" i="3"/>
  <c r="N90" i="3"/>
  <c r="M90" i="3"/>
  <c r="K90" i="3"/>
  <c r="I90" i="3"/>
  <c r="H90" i="3"/>
  <c r="Y89" i="3"/>
  <c r="X89" i="3"/>
  <c r="W89" i="3"/>
  <c r="U89" i="3"/>
  <c r="R89" i="3"/>
  <c r="Q89" i="3"/>
  <c r="P89" i="3"/>
  <c r="L89" i="3"/>
  <c r="J89" i="3"/>
  <c r="Y88" i="3"/>
  <c r="X88" i="3"/>
  <c r="W88" i="3"/>
  <c r="U88" i="3"/>
  <c r="R88" i="3"/>
  <c r="Q88" i="3"/>
  <c r="P88" i="3"/>
  <c r="L88" i="3"/>
  <c r="J88" i="3"/>
  <c r="Y87" i="3"/>
  <c r="X87" i="3"/>
  <c r="W87" i="3"/>
  <c r="U87" i="3"/>
  <c r="R87" i="3"/>
  <c r="Q87" i="3"/>
  <c r="P87" i="3"/>
  <c r="L87" i="3"/>
  <c r="J87" i="3"/>
  <c r="T84" i="3"/>
  <c r="S84" i="3"/>
  <c r="N84" i="3"/>
  <c r="M84" i="3"/>
  <c r="K84" i="3"/>
  <c r="I84" i="3"/>
  <c r="H84" i="3"/>
  <c r="Y83" i="3"/>
  <c r="X83" i="3"/>
  <c r="W83" i="3"/>
  <c r="U83" i="3"/>
  <c r="R83" i="3"/>
  <c r="Q83" i="3"/>
  <c r="P83" i="3"/>
  <c r="L83" i="3"/>
  <c r="J83" i="3"/>
  <c r="Y82" i="3"/>
  <c r="X82" i="3"/>
  <c r="W82" i="3"/>
  <c r="U82" i="3"/>
  <c r="R82" i="3"/>
  <c r="Q82" i="3"/>
  <c r="P82" i="3"/>
  <c r="L82" i="3"/>
  <c r="J82" i="3"/>
  <c r="AB78" i="3"/>
  <c r="AA78" i="3"/>
  <c r="T78" i="3"/>
  <c r="S78" i="3"/>
  <c r="N78" i="3"/>
  <c r="M78" i="3"/>
  <c r="I78" i="3"/>
  <c r="H78" i="3"/>
  <c r="Y69" i="3"/>
  <c r="X69" i="3"/>
  <c r="W69" i="3"/>
  <c r="U69" i="3"/>
  <c r="R69" i="3"/>
  <c r="Q69" i="3"/>
  <c r="P69" i="3"/>
  <c r="L69" i="3"/>
  <c r="J69" i="3"/>
  <c r="Y68" i="3"/>
  <c r="X68" i="3"/>
  <c r="W68" i="3"/>
  <c r="U68" i="3"/>
  <c r="R68" i="3"/>
  <c r="Q68" i="3"/>
  <c r="P68" i="3"/>
  <c r="L68" i="3"/>
  <c r="J68" i="3"/>
  <c r="V68" i="3" s="1"/>
  <c r="Y62" i="3"/>
  <c r="X62" i="3"/>
  <c r="W62" i="3"/>
  <c r="U62" i="3"/>
  <c r="R62" i="3"/>
  <c r="Q62" i="3"/>
  <c r="P62" i="3"/>
  <c r="L62" i="3"/>
  <c r="J62" i="3"/>
  <c r="V62" i="3" s="1"/>
  <c r="Y61" i="3"/>
  <c r="X61" i="3"/>
  <c r="W61" i="3"/>
  <c r="U61" i="3"/>
  <c r="R61" i="3"/>
  <c r="Q61" i="3"/>
  <c r="P61" i="3"/>
  <c r="L61" i="3"/>
  <c r="J61" i="3"/>
  <c r="Y58" i="3"/>
  <c r="X58" i="3"/>
  <c r="W58" i="3"/>
  <c r="U58" i="3"/>
  <c r="R58" i="3"/>
  <c r="Q58" i="3"/>
  <c r="P58" i="3"/>
  <c r="L58" i="3"/>
  <c r="J58" i="3"/>
  <c r="Y57" i="3"/>
  <c r="X57" i="3"/>
  <c r="W57" i="3"/>
  <c r="U57" i="3"/>
  <c r="R57" i="3"/>
  <c r="Q57" i="3"/>
  <c r="P57" i="3"/>
  <c r="L57" i="3"/>
  <c r="J57" i="3"/>
  <c r="V57" i="3" s="1"/>
  <c r="Y49" i="3"/>
  <c r="X49" i="3"/>
  <c r="W49" i="3"/>
  <c r="U49" i="3"/>
  <c r="R49" i="3"/>
  <c r="Q49" i="3"/>
  <c r="P49" i="3"/>
  <c r="L49" i="3"/>
  <c r="J49" i="3"/>
  <c r="V49" i="3" s="1"/>
  <c r="Y48" i="3"/>
  <c r="X48" i="3"/>
  <c r="W48" i="3"/>
  <c r="U48" i="3"/>
  <c r="R48" i="3"/>
  <c r="Q48" i="3"/>
  <c r="P48" i="3"/>
  <c r="L48" i="3"/>
  <c r="J48" i="3"/>
  <c r="Y45" i="3"/>
  <c r="X45" i="3"/>
  <c r="W45" i="3"/>
  <c r="U45" i="3"/>
  <c r="R45" i="3"/>
  <c r="Q45" i="3"/>
  <c r="P45" i="3"/>
  <c r="L45" i="3"/>
  <c r="J45" i="3"/>
  <c r="Y44" i="3"/>
  <c r="X44" i="3"/>
  <c r="W44" i="3"/>
  <c r="U44" i="3"/>
  <c r="R44" i="3"/>
  <c r="Q44" i="3"/>
  <c r="P44" i="3"/>
  <c r="L44" i="3"/>
  <c r="J44" i="3"/>
  <c r="V44" i="3" s="1"/>
  <c r="Y43" i="3"/>
  <c r="X43" i="3"/>
  <c r="W43" i="3"/>
  <c r="U43" i="3"/>
  <c r="R43" i="3"/>
  <c r="Q43" i="3"/>
  <c r="P43" i="3"/>
  <c r="L43" i="3"/>
  <c r="J43" i="3"/>
  <c r="Y42" i="3"/>
  <c r="X42" i="3"/>
  <c r="W42" i="3"/>
  <c r="U42" i="3"/>
  <c r="R42" i="3"/>
  <c r="Q42" i="3"/>
  <c r="P42" i="3"/>
  <c r="L42" i="3"/>
  <c r="J42" i="3"/>
  <c r="Y38" i="3"/>
  <c r="X38" i="3"/>
  <c r="W38" i="3"/>
  <c r="U38" i="3"/>
  <c r="R38" i="3"/>
  <c r="Q38" i="3"/>
  <c r="P38" i="3"/>
  <c r="L38" i="3"/>
  <c r="J38" i="3"/>
  <c r="Y37" i="3"/>
  <c r="X37" i="3"/>
  <c r="W37" i="3"/>
  <c r="U37" i="3"/>
  <c r="R37" i="3"/>
  <c r="Q37" i="3"/>
  <c r="P37" i="3"/>
  <c r="L37" i="3"/>
  <c r="J37" i="3"/>
  <c r="V37" i="3" s="1"/>
  <c r="Y32" i="3"/>
  <c r="X32" i="3"/>
  <c r="W32" i="3"/>
  <c r="U32" i="3"/>
  <c r="R32" i="3"/>
  <c r="Q32" i="3"/>
  <c r="P32" i="3"/>
  <c r="L32" i="3"/>
  <c r="J32" i="3"/>
  <c r="Y31" i="3"/>
  <c r="X31" i="3"/>
  <c r="W31" i="3"/>
  <c r="U31" i="3"/>
  <c r="R31" i="3"/>
  <c r="Q31" i="3"/>
  <c r="P31" i="3"/>
  <c r="L31" i="3"/>
  <c r="J31" i="3"/>
  <c r="Y30" i="3"/>
  <c r="X30" i="3"/>
  <c r="W30" i="3"/>
  <c r="U30" i="3"/>
  <c r="R30" i="3"/>
  <c r="Q30" i="3"/>
  <c r="P30" i="3"/>
  <c r="L30" i="3"/>
  <c r="J30" i="3"/>
  <c r="Y23" i="3"/>
  <c r="X23" i="3"/>
  <c r="W23" i="3"/>
  <c r="U23" i="3"/>
  <c r="R23" i="3"/>
  <c r="Q23" i="3"/>
  <c r="P23" i="3"/>
  <c r="L23" i="3"/>
  <c r="J23" i="3"/>
  <c r="V23" i="3" s="1"/>
  <c r="Y22" i="3"/>
  <c r="X22" i="3"/>
  <c r="W22" i="3"/>
  <c r="U22" i="3"/>
  <c r="R22" i="3"/>
  <c r="Q22" i="3"/>
  <c r="P22" i="3"/>
  <c r="L22" i="3"/>
  <c r="J22" i="3"/>
  <c r="Y19" i="3"/>
  <c r="X19" i="3"/>
  <c r="W19" i="3"/>
  <c r="U19" i="3"/>
  <c r="R19" i="3"/>
  <c r="Q19" i="3"/>
  <c r="P19" i="3"/>
  <c r="L19" i="3"/>
  <c r="K19" i="3"/>
  <c r="J19" i="3"/>
  <c r="V19" i="3" s="1"/>
  <c r="Y16" i="3"/>
  <c r="X16" i="3"/>
  <c r="W16" i="3"/>
  <c r="U16" i="3"/>
  <c r="R16" i="3"/>
  <c r="Q16" i="3"/>
  <c r="P16" i="3"/>
  <c r="L16" i="3"/>
  <c r="J16" i="3"/>
  <c r="V16" i="3" s="1"/>
  <c r="Y15" i="3"/>
  <c r="X15" i="3"/>
  <c r="W15" i="3"/>
  <c r="U15" i="3"/>
  <c r="R15" i="3"/>
  <c r="Q15" i="3"/>
  <c r="P15" i="3"/>
  <c r="L15" i="3"/>
  <c r="K15" i="3"/>
  <c r="J15" i="3"/>
  <c r="G197" i="18" l="1"/>
  <c r="I51" i="12"/>
  <c r="I88" i="12"/>
  <c r="AC17" i="11"/>
  <c r="J34" i="11"/>
  <c r="R34" i="11"/>
  <c r="AC20" i="11"/>
  <c r="K27" i="10"/>
  <c r="R27" i="10"/>
  <c r="Y27" i="10"/>
  <c r="P27" i="10"/>
  <c r="U27" i="10"/>
  <c r="H86" i="5"/>
  <c r="H88" i="5"/>
  <c r="T61" i="4"/>
  <c r="G196" i="16"/>
  <c r="G197" i="16" s="1"/>
  <c r="AC21" i="11"/>
  <c r="AC27" i="11"/>
  <c r="Q34" i="11"/>
  <c r="Y34" i="11"/>
  <c r="X34" i="11"/>
  <c r="U34" i="11"/>
  <c r="L34" i="11"/>
  <c r="W27" i="10"/>
  <c r="Q27" i="10"/>
  <c r="N50" i="4"/>
  <c r="AA50" i="4"/>
  <c r="M50" i="4"/>
  <c r="AB50" i="4"/>
  <c r="H61" i="4"/>
  <c r="R84" i="3"/>
  <c r="Y84" i="3"/>
  <c r="L98" i="3"/>
  <c r="U98" i="3"/>
  <c r="I92" i="3"/>
  <c r="S92" i="3"/>
  <c r="R98" i="3"/>
  <c r="Y98" i="3"/>
  <c r="AC57" i="3"/>
  <c r="N92" i="3"/>
  <c r="L78" i="3"/>
  <c r="S50" i="4"/>
  <c r="J50" i="4"/>
  <c r="T50" i="4"/>
  <c r="L61" i="4"/>
  <c r="U61" i="4"/>
  <c r="M61" i="4"/>
  <c r="V47" i="4"/>
  <c r="V48" i="4" s="1"/>
  <c r="P61" i="4"/>
  <c r="N61" i="4"/>
  <c r="N63" i="4" s="1"/>
  <c r="X61" i="4"/>
  <c r="Q61" i="4"/>
  <c r="U39" i="4"/>
  <c r="AC18" i="4"/>
  <c r="AC58" i="4"/>
  <c r="AC59" i="4" s="1"/>
  <c r="I61" i="4"/>
  <c r="S61" i="4"/>
  <c r="L39" i="4"/>
  <c r="AC30" i="4"/>
  <c r="P50" i="4"/>
  <c r="V43" i="4"/>
  <c r="V44" i="4" s="1"/>
  <c r="H50" i="4"/>
  <c r="H63" i="4" s="1"/>
  <c r="R50" i="4"/>
  <c r="V17" i="4"/>
  <c r="AC17" i="4" s="1"/>
  <c r="W39" i="4"/>
  <c r="AB63" i="4"/>
  <c r="I50" i="4"/>
  <c r="K61" i="4"/>
  <c r="AB61" i="4"/>
  <c r="W104" i="3"/>
  <c r="K92" i="3"/>
  <c r="T92" i="3"/>
  <c r="W90" i="3"/>
  <c r="U90" i="3"/>
  <c r="H92" i="3"/>
  <c r="AA106" i="3"/>
  <c r="AA108" i="3" s="1"/>
  <c r="K78" i="3"/>
  <c r="X78" i="3"/>
  <c r="AC23" i="3"/>
  <c r="L84" i="3"/>
  <c r="U84" i="3"/>
  <c r="J90" i="3"/>
  <c r="R90" i="3"/>
  <c r="R92" i="3" s="1"/>
  <c r="Y90" i="3"/>
  <c r="Y92" i="3" s="1"/>
  <c r="H106" i="3"/>
  <c r="N106" i="3"/>
  <c r="P78" i="3"/>
  <c r="AC19" i="3"/>
  <c r="AC37" i="3"/>
  <c r="M92" i="3"/>
  <c r="L90" i="3"/>
  <c r="Q90" i="3"/>
  <c r="Q104" i="3"/>
  <c r="X104" i="3"/>
  <c r="K106" i="3"/>
  <c r="S106" i="3"/>
  <c r="S108" i="3" s="1"/>
  <c r="AB106" i="3"/>
  <c r="AB108" i="3" s="1"/>
  <c r="W78" i="3"/>
  <c r="Q78" i="3"/>
  <c r="AC16" i="3"/>
  <c r="AC44" i="3"/>
  <c r="AC68" i="3"/>
  <c r="P84" i="3"/>
  <c r="W84" i="3"/>
  <c r="P90" i="3"/>
  <c r="V87" i="3"/>
  <c r="AC87" i="3" s="1"/>
  <c r="P98" i="3"/>
  <c r="W98" i="3"/>
  <c r="R104" i="3"/>
  <c r="Y104" i="3"/>
  <c r="M106" i="3"/>
  <c r="T106" i="3"/>
  <c r="T108" i="3" s="1"/>
  <c r="AC49" i="3"/>
  <c r="R78" i="3"/>
  <c r="Q84" i="3"/>
  <c r="X84" i="3"/>
  <c r="Q98" i="3"/>
  <c r="X98" i="3"/>
  <c r="L104" i="3"/>
  <c r="U104" i="3"/>
  <c r="AC102" i="3"/>
  <c r="AC103" i="3"/>
  <c r="AC17" i="10"/>
  <c r="H51" i="12"/>
  <c r="H88" i="12"/>
  <c r="V19" i="11"/>
  <c r="AC19" i="11" s="1"/>
  <c r="V31" i="11"/>
  <c r="AC31" i="11" s="1"/>
  <c r="J27" i="10"/>
  <c r="V18" i="11"/>
  <c r="P34" i="11"/>
  <c r="V16" i="10"/>
  <c r="AC16" i="10" s="1"/>
  <c r="V17" i="10"/>
  <c r="V20" i="10"/>
  <c r="AC20" i="10" s="1"/>
  <c r="V23" i="10"/>
  <c r="AC23" i="10" s="1"/>
  <c r="V24" i="10"/>
  <c r="AC24" i="10" s="1"/>
  <c r="J78" i="3"/>
  <c r="J104" i="3"/>
  <c r="V101" i="3"/>
  <c r="V104" i="3" s="1"/>
  <c r="AC43" i="4"/>
  <c r="AC44" i="4" s="1"/>
  <c r="V42" i="3"/>
  <c r="AC42" i="3" s="1"/>
  <c r="P39" i="4"/>
  <c r="R61" i="4"/>
  <c r="Y61" i="4"/>
  <c r="U78" i="3"/>
  <c r="Y78" i="3"/>
  <c r="V61" i="3"/>
  <c r="AC61" i="3" s="1"/>
  <c r="V97" i="3"/>
  <c r="AC97" i="3" s="1"/>
  <c r="P104" i="3"/>
  <c r="Q39" i="4"/>
  <c r="X39" i="4"/>
  <c r="V20" i="4"/>
  <c r="AC20" i="4" s="1"/>
  <c r="T63" i="4"/>
  <c r="X50" i="4"/>
  <c r="W50" i="4"/>
  <c r="W61" i="4"/>
  <c r="AA61" i="4"/>
  <c r="AA63" i="4" s="1"/>
  <c r="I88" i="5"/>
  <c r="V15" i="3"/>
  <c r="V31" i="3"/>
  <c r="AC31" i="3" s="1"/>
  <c r="V48" i="3"/>
  <c r="AC48" i="3" s="1"/>
  <c r="AC62" i="3"/>
  <c r="V83" i="3"/>
  <c r="AC83" i="3" s="1"/>
  <c r="X90" i="3"/>
  <c r="V89" i="3"/>
  <c r="AC89" i="3" s="1"/>
  <c r="I106" i="3"/>
  <c r="I108" i="3" s="1"/>
  <c r="J39" i="4"/>
  <c r="V16" i="4"/>
  <c r="R39" i="4"/>
  <c r="Y39" i="4"/>
  <c r="L50" i="4"/>
  <c r="L63" i="4" s="1"/>
  <c r="U50" i="4"/>
  <c r="Y50" i="4"/>
  <c r="K50" i="4"/>
  <c r="Q50" i="4"/>
  <c r="C3" i="7"/>
  <c r="V22" i="3"/>
  <c r="AC22" i="3" s="1"/>
  <c r="V32" i="3"/>
  <c r="AC32" i="3" s="1"/>
  <c r="V43" i="3"/>
  <c r="AC43" i="3" s="1"/>
  <c r="J84" i="3"/>
  <c r="J98" i="3"/>
  <c r="V54" i="4"/>
  <c r="V55" i="4" s="1"/>
  <c r="V61" i="4" s="1"/>
  <c r="J59" i="4"/>
  <c r="J61" i="4" s="1"/>
  <c r="V30" i="3"/>
  <c r="AC30" i="3" s="1"/>
  <c r="V38" i="3"/>
  <c r="AC38" i="3" s="1"/>
  <c r="V45" i="3"/>
  <c r="AC45" i="3" s="1"/>
  <c r="V58" i="3"/>
  <c r="AC58" i="3" s="1"/>
  <c r="V69" i="3"/>
  <c r="AC69" i="3" s="1"/>
  <c r="V82" i="3"/>
  <c r="V88" i="3"/>
  <c r="V96" i="3"/>
  <c r="V19" i="4"/>
  <c r="AC19" i="4" s="1"/>
  <c r="V26" i="4"/>
  <c r="AC26" i="4" s="1"/>
  <c r="V34" i="11" l="1"/>
  <c r="AC47" i="4"/>
  <c r="AC48" i="4" s="1"/>
  <c r="I63" i="4"/>
  <c r="M63" i="4"/>
  <c r="U106" i="3"/>
  <c r="W92" i="3"/>
  <c r="L106" i="3"/>
  <c r="N108" i="3"/>
  <c r="W106" i="3"/>
  <c r="L92" i="3"/>
  <c r="Y106" i="3"/>
  <c r="Y108" i="3" s="1"/>
  <c r="H108" i="3"/>
  <c r="Q106" i="3"/>
  <c r="R106" i="3"/>
  <c r="R108" i="3" s="1"/>
  <c r="K108" i="3"/>
  <c r="R63" i="4"/>
  <c r="K63" i="4"/>
  <c r="V50" i="4"/>
  <c r="S63" i="4"/>
  <c r="X63" i="4"/>
  <c r="P63" i="4"/>
  <c r="U63" i="4"/>
  <c r="Y63" i="4"/>
  <c r="W63" i="4"/>
  <c r="V84" i="3"/>
  <c r="U92" i="3"/>
  <c r="U108" i="3" s="1"/>
  <c r="J92" i="3"/>
  <c r="P106" i="3"/>
  <c r="X106" i="3"/>
  <c r="M108" i="3"/>
  <c r="Q92" i="3"/>
  <c r="V98" i="3"/>
  <c r="V106" i="3" s="1"/>
  <c r="X92" i="3"/>
  <c r="X108" i="3" s="1"/>
  <c r="V90" i="3"/>
  <c r="P92" i="3"/>
  <c r="AC18" i="11"/>
  <c r="AC34" i="11" s="1"/>
  <c r="AC27" i="10"/>
  <c r="V27" i="10"/>
  <c r="V39" i="4"/>
  <c r="AC50" i="4"/>
  <c r="AC16" i="4"/>
  <c r="AC39" i="4" s="1"/>
  <c r="V78" i="3"/>
  <c r="Q63" i="4"/>
  <c r="AC88" i="3"/>
  <c r="AC90" i="3" s="1"/>
  <c r="AC101" i="3"/>
  <c r="AC104" i="3" s="1"/>
  <c r="J63" i="4"/>
  <c r="AC82" i="3"/>
  <c r="AC84" i="3" s="1"/>
  <c r="J106" i="3"/>
  <c r="AC96" i="3"/>
  <c r="AC98" i="3" s="1"/>
  <c r="AC54" i="4"/>
  <c r="AC55" i="4" s="1"/>
  <c r="AC61" i="4" s="1"/>
  <c r="AC15" i="3"/>
  <c r="AC78" i="3" s="1"/>
  <c r="P108" i="3" l="1"/>
  <c r="V63" i="4"/>
  <c r="W108" i="3"/>
  <c r="Q108" i="3"/>
  <c r="L108" i="3"/>
  <c r="V92" i="3"/>
  <c r="V108" i="3" s="1"/>
  <c r="J108" i="3"/>
  <c r="AC63" i="4"/>
  <c r="AC92" i="3"/>
  <c r="AC106" i="3"/>
  <c r="AC10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8" authorId="0" shapeId="0" xr:uid="{12910299-A50F-4791-8F68-6E74499CCAB7}">
      <text>
        <r>
          <rPr>
            <sz val="11"/>
            <color theme="1"/>
            <rFont val="Calibri"/>
            <family val="2"/>
            <scheme val="minor"/>
          </rPr>
          <t>Conveyance fee from Metropac CDO (water delivery passing thru the canal of Bubunawan RIS) for domestic use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8" authorId="0" shapeId="0" xr:uid="{086D8A91-D57B-4D97-9621-1B9167C121FC}">
      <text>
        <r>
          <rPr>
            <sz val="11"/>
            <color theme="1"/>
            <rFont val="Calibri"/>
            <family val="2"/>
            <scheme val="minor"/>
          </rPr>
          <t>Conveyance fee from Metropac CDO (water delivery passing thru the canal of Bubunawan RIS) for domestic use
======</t>
        </r>
      </text>
    </comment>
  </commentList>
</comments>
</file>

<file path=xl/sharedStrings.xml><?xml version="1.0" encoding="utf-8"?>
<sst xmlns="http://schemas.openxmlformats.org/spreadsheetml/2006/main" count="2817" uniqueCount="631">
  <si>
    <t>Other MOOE</t>
  </si>
  <si>
    <t>PARTICULAR</t>
  </si>
  <si>
    <t>PROJECTED CORPORATE INCOME
(a)</t>
  </si>
  <si>
    <t>PROPOSED BUDGET
(c = a + b)</t>
  </si>
  <si>
    <t>TOTAL</t>
  </si>
  <si>
    <t>No. of Monthly Personnel Per Approved Staffing pattern</t>
  </si>
  <si>
    <t xml:space="preserve">No. of Authorized Daily Personnel </t>
  </si>
  <si>
    <t>No. of Dependents of Qualified Recepients</t>
  </si>
  <si>
    <t>No. of Qualified Recepients of Medical and Meal Allowances</t>
  </si>
  <si>
    <t>A.</t>
  </si>
  <si>
    <t>SOURCES  OF FUNDS</t>
  </si>
  <si>
    <t>CORPORATE INCOME</t>
  </si>
  <si>
    <t xml:space="preserve">Irrigation Service Fees  </t>
  </si>
  <si>
    <t>Current Account</t>
  </si>
  <si>
    <t>Back Accounts</t>
  </si>
  <si>
    <t>Less: 10% Discount on ISF</t>
  </si>
  <si>
    <t>Net Irrigation Service Fees</t>
  </si>
  <si>
    <t xml:space="preserve">Rent  Income   </t>
  </si>
  <si>
    <t>Water Service Fee</t>
  </si>
  <si>
    <t>First Gen. Hydro Electric Plant (UPRIIS)</t>
  </si>
  <si>
    <t>SN Aboitiz Power Inc. (MRIIS)</t>
  </si>
  <si>
    <t>BHEP Power Generation  (MRIIS)</t>
  </si>
  <si>
    <t xml:space="preserve"> DPJ Water Service Fee (Power at CAR -UCRIS)</t>
  </si>
  <si>
    <t>Water Fees (Mcdo) - Region 10</t>
  </si>
  <si>
    <t>Sun Asia (CO)</t>
  </si>
  <si>
    <t>Aya PSP (CO)</t>
  </si>
  <si>
    <t xml:space="preserve">Miscellaneous Income  </t>
  </si>
  <si>
    <t>CIP/CIS/RIS Amortization &amp; Equity</t>
  </si>
  <si>
    <t>Pump Amortization &amp; Equity</t>
  </si>
  <si>
    <t>Management Fees</t>
  </si>
  <si>
    <t>Lodging</t>
  </si>
  <si>
    <t>Interest Income</t>
  </si>
  <si>
    <t>Land Development</t>
  </si>
  <si>
    <t>Certification Fee/Verification Fee</t>
  </si>
  <si>
    <t>Sales of Scrap</t>
  </si>
  <si>
    <t>Sales of Non Performing Assets</t>
  </si>
  <si>
    <t>Penalty on Back Accounts</t>
  </si>
  <si>
    <t>Bid Forms</t>
  </si>
  <si>
    <t>NIA Facilities</t>
  </si>
  <si>
    <t>Others</t>
  </si>
  <si>
    <t xml:space="preserve">   Space Rental of Pavilion/Building</t>
  </si>
  <si>
    <t xml:space="preserve">   Bulk Water</t>
  </si>
  <si>
    <t xml:space="preserve">   Lease property/Drainage Fee</t>
  </si>
  <si>
    <t xml:space="preserve">   Global (Banana Co.)</t>
  </si>
  <si>
    <t xml:space="preserve">   Irrigation Development Cost</t>
  </si>
  <si>
    <t xml:space="preserve">   Gain/Loss on Foreign Exchange</t>
  </si>
  <si>
    <t xml:space="preserve">   Other Fines and Penalties</t>
  </si>
  <si>
    <t xml:space="preserve">   Income from RTC (Rental)</t>
  </si>
  <si>
    <t xml:space="preserve">   Lab Analysis</t>
  </si>
  <si>
    <t xml:space="preserve">   Balingasag - Crusher</t>
  </si>
  <si>
    <t xml:space="preserve">   Use of Service Roads</t>
  </si>
  <si>
    <t xml:space="preserve">   FTC/PL Resort</t>
  </si>
  <si>
    <t xml:space="preserve">  Water/Electricity/Housing</t>
  </si>
  <si>
    <t xml:space="preserve">  Hydro/Portable Water</t>
  </si>
  <si>
    <t xml:space="preserve">   Income from NIA housing</t>
  </si>
  <si>
    <t xml:space="preserve">    Mindoro Grid Corporation</t>
  </si>
  <si>
    <t xml:space="preserve">   Filing Fee/ Inspection</t>
  </si>
  <si>
    <t xml:space="preserve">   Miscellaneous/Others</t>
  </si>
  <si>
    <t>TOTAL-CORPORATE INCOME</t>
  </si>
  <si>
    <t>BUDGETARY SUPPORT</t>
  </si>
  <si>
    <t>a.</t>
  </si>
  <si>
    <t>Operating Requirements</t>
  </si>
  <si>
    <t>TOTAL BUDGETARY SUPPORT</t>
  </si>
  <si>
    <t>TOTAL SOURCES OF FUNDS</t>
  </si>
  <si>
    <t>B.</t>
  </si>
  <si>
    <t>USES OF FUNDS</t>
  </si>
  <si>
    <t>B.1</t>
  </si>
  <si>
    <t>CURRENT OPERATING EXPENDITURES</t>
  </si>
  <si>
    <t>B.1.1</t>
  </si>
  <si>
    <t>PERSONAL SERVICES</t>
  </si>
  <si>
    <t>Salaries and Wages</t>
  </si>
  <si>
    <t>Salaries - Regular (Authorized Positions)</t>
  </si>
  <si>
    <t>b.</t>
  </si>
  <si>
    <t>Casual Personnel</t>
  </si>
  <si>
    <t>Other Compensation</t>
  </si>
  <si>
    <t>PERA</t>
  </si>
  <si>
    <t>Representation Allowance</t>
  </si>
  <si>
    <t>c.</t>
  </si>
  <si>
    <t>Transportation Allowance</t>
  </si>
  <si>
    <t>d.</t>
  </si>
  <si>
    <t>Honoraria</t>
  </si>
  <si>
    <t>e.</t>
  </si>
  <si>
    <t xml:space="preserve">Uniform/Clothing Allowance   </t>
  </si>
  <si>
    <t>f.</t>
  </si>
  <si>
    <t xml:space="preserve">Children Allowances    </t>
  </si>
  <si>
    <t>g.</t>
  </si>
  <si>
    <t xml:space="preserve">Medical Allowances     </t>
  </si>
  <si>
    <t>h.</t>
  </si>
  <si>
    <t xml:space="preserve">Meal Allowances          </t>
  </si>
  <si>
    <t>i.</t>
  </si>
  <si>
    <t>Per Diem &amp; Allowance of Board of Directors</t>
  </si>
  <si>
    <t>j.</t>
  </si>
  <si>
    <t>Subsistence Allowance</t>
  </si>
  <si>
    <t>k.</t>
  </si>
  <si>
    <t>Loyalty  Award</t>
  </si>
  <si>
    <t>l.</t>
  </si>
  <si>
    <t>Overtime Services</t>
  </si>
  <si>
    <t>m.</t>
  </si>
  <si>
    <t>Special Counsel Allowance</t>
  </si>
  <si>
    <t>n.</t>
  </si>
  <si>
    <t>ProductivityEnhancement Incentive</t>
  </si>
  <si>
    <t>o.</t>
  </si>
  <si>
    <t xml:space="preserve">Cash Gift        </t>
  </si>
  <si>
    <t>p.</t>
  </si>
  <si>
    <t>Mid-Year and  Year-End Bonus</t>
  </si>
  <si>
    <t>q.</t>
  </si>
  <si>
    <t>Performance Based Bonus</t>
  </si>
  <si>
    <t>Hazard Pay</t>
  </si>
  <si>
    <t>Other Benefits</t>
  </si>
  <si>
    <t>Retirement Benefits</t>
  </si>
  <si>
    <t>Terminal Leave Benefits</t>
  </si>
  <si>
    <t>Fixed Personnel Expenditures</t>
  </si>
  <si>
    <t>GSIS Ret. &amp; Life Insurance Premium</t>
  </si>
  <si>
    <t xml:space="preserve">PAG-IBIG Contributions </t>
  </si>
  <si>
    <t xml:space="preserve">PHILHEALTH Contributions </t>
  </si>
  <si>
    <t>Employees Compensation Insurance Premium</t>
  </si>
  <si>
    <t>Leave Monetization/Earned Leaves</t>
  </si>
  <si>
    <t>B.1.2 MAINTENANCE &amp; OTHER OPERATING EXPENSES</t>
  </si>
  <si>
    <t>Travelling Expenses</t>
  </si>
  <si>
    <t>Training and Scholarship Expenses</t>
  </si>
  <si>
    <t>Supplies and Materials</t>
  </si>
  <si>
    <t>Office Supplies</t>
  </si>
  <si>
    <t>Accountable Forms</t>
  </si>
  <si>
    <t>Drugs and Medicines</t>
  </si>
  <si>
    <t>Medical, Dental and Laboratory Supplies</t>
  </si>
  <si>
    <t>Gasoline, Oil and Lubricants</t>
  </si>
  <si>
    <t>Semi-Expendable Machinery and Equipment Expenses</t>
  </si>
  <si>
    <t>Semi-Expendable Furniture, Fixture and Books</t>
  </si>
  <si>
    <t>Textbooks and Instructional Materials</t>
  </si>
  <si>
    <t>Other Supplies</t>
  </si>
  <si>
    <t>Utility Expense</t>
  </si>
  <si>
    <t>Water</t>
  </si>
  <si>
    <t>Electricity</t>
  </si>
  <si>
    <t>Communication Expenses</t>
  </si>
  <si>
    <t>Postage and Deliveries</t>
  </si>
  <si>
    <t>Telephone Expenses - Landline</t>
  </si>
  <si>
    <t>Telephone Expenses - Mobile</t>
  </si>
  <si>
    <t>Internet Expenses</t>
  </si>
  <si>
    <t>Cable, Satellite, Telegraph, and Radio Expenses</t>
  </si>
  <si>
    <t>Awards/Rewards Expense</t>
  </si>
  <si>
    <t>Professional Services</t>
  </si>
  <si>
    <t>Legal Services</t>
  </si>
  <si>
    <t>Auditing Services</t>
  </si>
  <si>
    <t>Consultancy Services</t>
  </si>
  <si>
    <t xml:space="preserve">Other Professional Services </t>
  </si>
  <si>
    <t>General Services</t>
  </si>
  <si>
    <t>Janitorial Services</t>
  </si>
  <si>
    <t>Security Services</t>
  </si>
  <si>
    <t>Repairs &amp; Maintenance</t>
  </si>
  <si>
    <t>Furnitures &amp; Fixtures</t>
  </si>
  <si>
    <t>Machineries and Equipment</t>
  </si>
  <si>
    <t>Transportation Equipment</t>
  </si>
  <si>
    <t>Building &amp; Structures</t>
  </si>
  <si>
    <t>Infrastructure Assets</t>
  </si>
  <si>
    <t>Land Improvements</t>
  </si>
  <si>
    <t>Other Property, Plant and Equipment</t>
  </si>
  <si>
    <t>Subsidies and Donations</t>
  </si>
  <si>
    <t>Extraordinary &amp; Miscellaneous  Expenses</t>
  </si>
  <si>
    <t>Extraordinary Expenses</t>
  </si>
  <si>
    <t>Miscellaneous Expense</t>
  </si>
  <si>
    <t>Taxes, Insurance Premiums and Other Fees</t>
  </si>
  <si>
    <t>Taxes, Duties and Licenses</t>
  </si>
  <si>
    <t>Fidelity Bonds Premiums</t>
  </si>
  <si>
    <t>Insurance Expenses</t>
  </si>
  <si>
    <t>Advertising Expense</t>
  </si>
  <si>
    <t>Printing and Publication Expense</t>
  </si>
  <si>
    <t>Representation Expenses</t>
  </si>
  <si>
    <t>Transportation and Delivery Expenses</t>
  </si>
  <si>
    <t>Rent Expense</t>
  </si>
  <si>
    <t>Membership Dues and Contributions to Organizations</t>
  </si>
  <si>
    <t>Subscription Expenses</t>
  </si>
  <si>
    <t>Contractual Services - Regular</t>
  </si>
  <si>
    <t>Contractual Services - Additional Institutional Development Personnel</t>
  </si>
  <si>
    <t>Security Framework</t>
  </si>
  <si>
    <t>Oil for Pumps</t>
  </si>
  <si>
    <t>Gender and Development</t>
  </si>
  <si>
    <t>Sports/Athletics/Anniversary/Cultural</t>
  </si>
  <si>
    <t>Water rights fee</t>
  </si>
  <si>
    <t xml:space="preserve"> Maintenance Fee - Office Space and Quarters at New Clark City</t>
  </si>
  <si>
    <t>Covid-19 Related Expenses</t>
  </si>
  <si>
    <t>Directors and Officers Liability Fund</t>
  </si>
  <si>
    <t xml:space="preserve"> Motorcycle Allowance</t>
  </si>
  <si>
    <t>Annual Physical Examination</t>
  </si>
  <si>
    <t>Financial Expense</t>
  </si>
  <si>
    <t>Bank Charges</t>
  </si>
  <si>
    <t>Interest Expense</t>
  </si>
  <si>
    <t>TOTAL MOOE - REGULAR</t>
  </si>
  <si>
    <t>B.1.3</t>
  </si>
  <si>
    <t xml:space="preserve">       NIS</t>
  </si>
  <si>
    <t xml:space="preserve">       CIS</t>
  </si>
  <si>
    <t>TOTAL MOOE - O &amp; M COST (IAs)</t>
  </si>
  <si>
    <t xml:space="preserve">TOTAL MOOE REGULAR +IAs O &amp; M COST </t>
  </si>
  <si>
    <t>TOTAL MOOE REGULAR + NIMF+OTHER MOOE</t>
  </si>
  <si>
    <t>B.1.5</t>
  </si>
  <si>
    <t>CAPITAL OUTLAY</t>
  </si>
  <si>
    <t>Acquisition of Furniture &amp; Fixtures</t>
  </si>
  <si>
    <t>Machinery and Equipment</t>
  </si>
  <si>
    <t>Investment Outlay</t>
  </si>
  <si>
    <t>Intangible Assets</t>
  </si>
  <si>
    <t>Acquisition of Office Space through Lease-to-Own</t>
  </si>
  <si>
    <t>at the New Clark City, Capas, Tarlac</t>
  </si>
  <si>
    <t>Construction/Repair/Improvement of Buildings &amp;</t>
  </si>
  <si>
    <t>Other Structures and Facilities</t>
  </si>
  <si>
    <t xml:space="preserve">TOTAL CAPITAL OUTLAY </t>
  </si>
  <si>
    <t>TOTAL USES OF FUNDS</t>
  </si>
  <si>
    <t xml:space="preserve">  SURPLUS/DEFICIT</t>
  </si>
  <si>
    <t>"ANNEX A"</t>
  </si>
  <si>
    <t>CORPORATE OPERATING BUDGET</t>
  </si>
  <si>
    <t>1. Submitted APP / PPMP (PPMP) for COB should be within the proposal</t>
  </si>
  <si>
    <t>2. Trainings charged to COB should be within the PPMP / APP</t>
  </si>
  <si>
    <t>In Thousand Pesos</t>
  </si>
  <si>
    <t>3. Please attach the computation of the Estimates.</t>
  </si>
  <si>
    <t>4. Capital Outlay should also be within the PPMP (indicative)</t>
  </si>
  <si>
    <t>No. of System:</t>
  </si>
  <si>
    <t>xxx</t>
  </si>
  <si>
    <t>Responsibility Center:</t>
  </si>
  <si>
    <t>Service Area (HA)</t>
  </si>
  <si>
    <t>Firmed - Up S. A.  (HA)</t>
  </si>
  <si>
    <t>No. of Farmers:</t>
  </si>
  <si>
    <t>Irrigated Area:</t>
  </si>
  <si>
    <t>Wet Season</t>
  </si>
  <si>
    <t>Dry Season</t>
  </si>
  <si>
    <t>3rd Crop (QTA)</t>
  </si>
  <si>
    <t>Benefited  Area:</t>
  </si>
  <si>
    <t xml:space="preserve">           No. of  Monthly Personnel Per Approved Staffing Pattern</t>
  </si>
  <si>
    <t xml:space="preserve">           No. of Monthly Positions Filled Up</t>
  </si>
  <si>
    <t xml:space="preserve">           No. of Monthly Positions To Be Filled Up</t>
  </si>
  <si>
    <t xml:space="preserve">           No. of  Authorized Daily Personnel</t>
  </si>
  <si>
    <t xml:space="preserve">           No. of  Contractual Personnel</t>
  </si>
  <si>
    <t xml:space="preserve">           No. of  Dependents of Qualified Recipients </t>
  </si>
  <si>
    <t xml:space="preserve">           No. of   Qualified Recipients  of Medical and Meal Allowance</t>
  </si>
  <si>
    <t xml:space="preserve">A. </t>
  </si>
  <si>
    <t>1. CORPORATE INCOME</t>
  </si>
  <si>
    <t>Irrigation Service Fees (More than 8 has. Under Corporate Farm)</t>
  </si>
  <si>
    <t xml:space="preserve">     Current Account</t>
  </si>
  <si>
    <t xml:space="preserve">      Back Account</t>
  </si>
  <si>
    <t>Total ISF</t>
  </si>
  <si>
    <t>xxxx</t>
  </si>
  <si>
    <t xml:space="preserve">           Loss on Sale of Palay</t>
  </si>
  <si>
    <t>xxxxx</t>
  </si>
  <si>
    <t>Equipment Rental/Rent Income</t>
  </si>
  <si>
    <t>NPC Energy Delivery</t>
  </si>
  <si>
    <t>First Gen. Hydro Electric Plant</t>
  </si>
  <si>
    <t>SN Aboitiz Power Inc.</t>
  </si>
  <si>
    <t>BHEP Power Generation</t>
  </si>
  <si>
    <r>
      <t xml:space="preserve">Miscellaneous Income  </t>
    </r>
    <r>
      <rPr>
        <b/>
        <sz val="10"/>
        <rFont val="Calibri"/>
        <family val="2"/>
      </rPr>
      <t>(Pls Specify and enumerate the details</t>
    </r>
    <r>
      <rPr>
        <sz val="10"/>
        <rFont val="Calibri"/>
        <family val="2"/>
      </rPr>
      <t>)</t>
    </r>
  </si>
  <si>
    <t>TOTAL CORPORATE INCOME</t>
  </si>
  <si>
    <t>Corporate Operating Budget Expenditures</t>
  </si>
  <si>
    <t>PERSONNEL SERVICES - REGULAR</t>
  </si>
  <si>
    <t>Filled Up</t>
  </si>
  <si>
    <t>To-be Filled Up</t>
  </si>
  <si>
    <t>Wages - Daily/Contractual  Personnel</t>
  </si>
  <si>
    <t>Uniform/Clothing Allowance   (P6,000/employee)</t>
  </si>
  <si>
    <t>Other Benefits (Regular Retirees Only - Schedule II)</t>
  </si>
  <si>
    <t>PHILHEALTH Contributions</t>
  </si>
  <si>
    <t>TOTAL PERSONNEL SERVICES</t>
  </si>
  <si>
    <t>B.1.2</t>
  </si>
  <si>
    <t>MAINTENANCE AND OTHER OPERATING EXPENDITURES (Pls attach supporting schedules)</t>
  </si>
  <si>
    <t xml:space="preserve"> Postage and Deliveries</t>
  </si>
  <si>
    <t xml:space="preserve"> Telephone Expenses - Landline</t>
  </si>
  <si>
    <t xml:space="preserve"> Telephone Expenses - Mobile</t>
  </si>
  <si>
    <t xml:space="preserve">  Internet Expenses</t>
  </si>
  <si>
    <t xml:space="preserve">  Cable, Satellite, Telegraph, and Radio Expenses</t>
  </si>
  <si>
    <t>Other Professional Services</t>
  </si>
  <si>
    <t>Extraordinary &amp; Miscellaneous  Expenses (for Central Office Top Management Only)</t>
  </si>
  <si>
    <t>Taxes Insurance Premiums and Other Fees</t>
  </si>
  <si>
    <t xml:space="preserve"> Fidelity Bond Premiums</t>
  </si>
  <si>
    <t xml:space="preserve"> Insurance Expenses</t>
  </si>
  <si>
    <t xml:space="preserve">Other MOOE </t>
  </si>
  <si>
    <t>Representation Expenses  (includes meals aand snacks during meetings)</t>
  </si>
  <si>
    <t>Contractual Services / Job Order (attach proposed list of positions/personnel requirement)</t>
  </si>
  <si>
    <t>Gender and Development (attach programs and activities with corresponding budget proposal)</t>
  </si>
  <si>
    <t>Sports/Athletics/Anniversary/Cultural  (attach programs and activities with corresponding budget proposal)</t>
  </si>
  <si>
    <t>Others (Pls. Specify / Enumerate)</t>
  </si>
  <si>
    <t>Financial Expenses</t>
  </si>
  <si>
    <t>Total MOOE - Regular</t>
  </si>
  <si>
    <t>xx</t>
  </si>
  <si>
    <t>Irrigator's Associations (Ias) Operations and Maintenance Cost</t>
  </si>
  <si>
    <t>National Irrigation System (NIS)</t>
  </si>
  <si>
    <t>Communal Irrigation System (CIS)</t>
  </si>
  <si>
    <t>Total MOOE - O &amp; M COST (IAs)</t>
  </si>
  <si>
    <t xml:space="preserve">TOTAL MAINTENANCE &amp; OTHER OPERATING EXPENDITURES </t>
  </si>
  <si>
    <t>CAPITAL OUTLAY  (Pls. Specify/Enumerate)    ANNEX "E"</t>
  </si>
  <si>
    <t>Acquisition of Furnitures &amp; Fixtures and Books - includes furniture, fixtures and books whose serviceable life is more than one year which adds to the assets of the government</t>
  </si>
  <si>
    <t>Acquisition of Machinery and Equipment - includes the value or cost of machineries; agricultural, fishery and forestry equipment; airport equipment; communication; construction and heavy equipment; firefighting equipment and accessories; hospital equipment; medical, dental and laboratory equipment; military and police equipment, sports equipment and all other equipment, as APPLICABLE TO THE AGENCY</t>
  </si>
  <si>
    <t>Intangible Assets - includes computer software</t>
  </si>
  <si>
    <t>Acquisition of Transportation Equipment</t>
  </si>
  <si>
    <t>(copy furnished with EMD - Central Office)</t>
  </si>
  <si>
    <t>Construction/Repair/Improvement of Buildings &amp; Other Structures and Facilities</t>
  </si>
  <si>
    <t>TOTAL CAPITAL OUTLAY</t>
  </si>
  <si>
    <t>TOTAL USES OF FUNDS FOR OPERATION</t>
  </si>
  <si>
    <t>NET INCOME FROM OPERATION (A1 - B.1.1, B.1.2 &amp; B.1.3)</t>
  </si>
  <si>
    <t>NET INCOME FROM OPERATION (A1 - B.1.1 &amp; B.1.3)</t>
  </si>
  <si>
    <t>**** Important Note:  Please attach the computation of the Estimates.</t>
  </si>
  <si>
    <t>B.2</t>
  </si>
  <si>
    <t>Line Projects Requirement</t>
  </si>
  <si>
    <t>B.2.1</t>
  </si>
  <si>
    <t>PERSONNEL SERVICES - Projects</t>
  </si>
  <si>
    <t>Productivity Incentive Allowance (PEI - P5,000/employee)</t>
  </si>
  <si>
    <t>Longevity Pay (Loyalty Award)</t>
  </si>
  <si>
    <t>I.</t>
  </si>
  <si>
    <t>Mid Year &amp; Year End Bonus</t>
  </si>
  <si>
    <t>B.2.2</t>
  </si>
  <si>
    <t>Rent/Lease Expense</t>
  </si>
  <si>
    <t>Donations</t>
  </si>
  <si>
    <t>Rewards and other Claims</t>
  </si>
  <si>
    <t>General/Janitorial Services</t>
  </si>
  <si>
    <t>Building &amp; Other Structures</t>
  </si>
  <si>
    <t>Furniture &amp; Fixtures</t>
  </si>
  <si>
    <t>Sports/Athletics/Anniversary (attach programs and activities with corresponding budget proposal)</t>
  </si>
  <si>
    <t>Meals and Snacks</t>
  </si>
  <si>
    <t>B.2.3</t>
  </si>
  <si>
    <t>CAPITAL OUTLAY  (Pls. Specify/Enumerate)</t>
  </si>
  <si>
    <t xml:space="preserve"> (to be submitted by EMD - Central Office)</t>
  </si>
  <si>
    <t>Construction / Improvement of Building and other Structures</t>
  </si>
  <si>
    <t>Construction / Rehabilitation of various government facilities</t>
  </si>
  <si>
    <t>SAMPLE FORMAT</t>
  </si>
  <si>
    <t>"ANNEX B "</t>
  </si>
  <si>
    <t>PERSONNEL SERVICES REQUIREMENT</t>
  </si>
  <si>
    <t>Plantilla Positions (with Warm Bodies and To-Be-Filled Positions)</t>
  </si>
  <si>
    <t>ITEM NO.</t>
  </si>
  <si>
    <t>POSITION TITLE</t>
  </si>
  <si>
    <t>JG</t>
  </si>
  <si>
    <t>STEP</t>
  </si>
  <si>
    <t>INCUMBENT   (FAMILY NAME, FIRST NAME, MIDDLE INITITAL)</t>
  </si>
  <si>
    <t>NO. OF DEP.</t>
  </si>
  <si>
    <t>MONTHLY SALARY</t>
  </si>
  <si>
    <t>OTHER COMPENSATION</t>
  </si>
  <si>
    <t>GOVERNMENT SHARE</t>
  </si>
  <si>
    <t>Terminal Leave</t>
  </si>
  <si>
    <t>ANNUAL SALARY</t>
  </si>
  <si>
    <t>RATA</t>
  </si>
  <si>
    <t>UNIFORM/ CLOTHING ALLOWANCE</t>
  </si>
  <si>
    <t>PRODUCTIVITY  INCENTIVE ALLOWANCE</t>
  </si>
  <si>
    <t>EARNED LEAVES</t>
  </si>
  <si>
    <t xml:space="preserve">Medical </t>
  </si>
  <si>
    <t>Children</t>
  </si>
  <si>
    <t>Meal</t>
  </si>
  <si>
    <t>Cash Gift</t>
  </si>
  <si>
    <t xml:space="preserve">GSIS LIFE &amp; RET. </t>
  </si>
  <si>
    <t>PAG-IBIG</t>
  </si>
  <si>
    <t>PHIC</t>
  </si>
  <si>
    <t>EMPLOYEES</t>
  </si>
  <si>
    <t>PREMIUMS</t>
  </si>
  <si>
    <t>COMP.</t>
  </si>
  <si>
    <t>REGIONAL OFFICE</t>
  </si>
  <si>
    <t>OFFICE OF THE REGIONAL MANAGER</t>
  </si>
  <si>
    <t>7-3</t>
  </si>
  <si>
    <t>Regional Manager A</t>
  </si>
  <si>
    <t>169-4</t>
  </si>
  <si>
    <t>Sr. Data Encoder</t>
  </si>
  <si>
    <t>ENGINEERING, OPERATIONS, INSTITUTIONAL DEVELOPMENT &amp; EQUIPMENT MANAGEMENT DIVISION</t>
  </si>
  <si>
    <t>191-39</t>
  </si>
  <si>
    <t>Data Encoder</t>
  </si>
  <si>
    <t>Planning &amp; Design Section</t>
  </si>
  <si>
    <t>40-9</t>
  </si>
  <si>
    <t>Principal Engineer C</t>
  </si>
  <si>
    <t>62-37</t>
  </si>
  <si>
    <t>Supervising Engineer A</t>
  </si>
  <si>
    <t>82-49</t>
  </si>
  <si>
    <t>Senior Engineer A</t>
  </si>
  <si>
    <t>104-14</t>
  </si>
  <si>
    <t>Engineer A</t>
  </si>
  <si>
    <t>144-3</t>
  </si>
  <si>
    <t>Sr. Draftsman</t>
  </si>
  <si>
    <t>149-3</t>
  </si>
  <si>
    <t>Engineering Assistant A</t>
  </si>
  <si>
    <t>Construction Management Section</t>
  </si>
  <si>
    <t>40-10</t>
  </si>
  <si>
    <t>62-38</t>
  </si>
  <si>
    <t>82-50</t>
  </si>
  <si>
    <t>104-15</t>
  </si>
  <si>
    <t>105-3</t>
  </si>
  <si>
    <t>Hydrologist</t>
  </si>
  <si>
    <t>Operations Section</t>
  </si>
  <si>
    <t>62-39</t>
  </si>
  <si>
    <t>82-77</t>
  </si>
  <si>
    <t>104-16</t>
  </si>
  <si>
    <t>Institutional Development Section</t>
  </si>
  <si>
    <t>38-2</t>
  </si>
  <si>
    <t>Comm. Relations Chief B</t>
  </si>
  <si>
    <t>100-17</t>
  </si>
  <si>
    <t>Sr. IDO</t>
  </si>
  <si>
    <t>127-3</t>
  </si>
  <si>
    <t>IDO A</t>
  </si>
  <si>
    <t>229-102</t>
  </si>
  <si>
    <t>Clerk Processor B</t>
  </si>
  <si>
    <t>06</t>
  </si>
  <si>
    <t>Equipment Management Section</t>
  </si>
  <si>
    <t>40-12</t>
  </si>
  <si>
    <t>62-40</t>
  </si>
  <si>
    <t>82-52</t>
  </si>
  <si>
    <t>160-3</t>
  </si>
  <si>
    <t>Sr. Automotive Mechanic</t>
  </si>
  <si>
    <t>163-3</t>
  </si>
  <si>
    <t>Automotive Mechanic A</t>
  </si>
  <si>
    <t>09</t>
  </si>
  <si>
    <t>166-7</t>
  </si>
  <si>
    <t>Heavy Equipment Operator</t>
  </si>
  <si>
    <t>192-23</t>
  </si>
  <si>
    <t>Driver Mechanic B</t>
  </si>
  <si>
    <t>07</t>
  </si>
  <si>
    <t>ADMINISTRATIVE &amp; FINANCE DIVISION</t>
  </si>
  <si>
    <t>8-48</t>
  </si>
  <si>
    <t>Division Manager A</t>
  </si>
  <si>
    <t>191-40</t>
  </si>
  <si>
    <t>Finance Section</t>
  </si>
  <si>
    <t>37-3</t>
  </si>
  <si>
    <t>Chief Corp. Accountant B</t>
  </si>
  <si>
    <t>51-4</t>
  </si>
  <si>
    <t>Fin. Planning Specialist B</t>
  </si>
  <si>
    <t>86-6</t>
  </si>
  <si>
    <t>Sr. Mmgt. Sys. Analyst</t>
  </si>
  <si>
    <t>158-3</t>
  </si>
  <si>
    <t>Sr. Acctg Processor  B</t>
  </si>
  <si>
    <t>205-7</t>
  </si>
  <si>
    <t>Cashiering Assistant</t>
  </si>
  <si>
    <t>08</t>
  </si>
  <si>
    <t>Administrative Section</t>
  </si>
  <si>
    <t>58-3</t>
  </si>
  <si>
    <t>Sr. IRMO</t>
  </si>
  <si>
    <t>87-2</t>
  </si>
  <si>
    <t>Senior Supply Officer A</t>
  </si>
  <si>
    <t>87-3</t>
  </si>
  <si>
    <t>Sr. Supply Officer A</t>
  </si>
  <si>
    <t>Ely A. Dela Cruz</t>
  </si>
  <si>
    <t>171-4</t>
  </si>
  <si>
    <t>Storekeeper B</t>
  </si>
  <si>
    <t>179-46</t>
  </si>
  <si>
    <t>Ind.l Security Guard A</t>
  </si>
  <si>
    <t>212-92</t>
  </si>
  <si>
    <t>179-45</t>
  </si>
  <si>
    <t>179-47</t>
  </si>
  <si>
    <t>Sharon Adriano</t>
  </si>
  <si>
    <t>191-41</t>
  </si>
  <si>
    <t>Albert F. Talosig</t>
  </si>
  <si>
    <t>TOTA L - REGIONAL OFFICE</t>
  </si>
  <si>
    <t>IMO</t>
  </si>
  <si>
    <t>IMO 1</t>
  </si>
  <si>
    <t>11-4</t>
  </si>
  <si>
    <t>Prov. Irrig. Officer III</t>
  </si>
  <si>
    <t>75-3</t>
  </si>
  <si>
    <t>Adm. Services Officer A</t>
  </si>
  <si>
    <t>SUB TOTAL</t>
  </si>
  <si>
    <t>IMO 2</t>
  </si>
  <si>
    <t>73-6</t>
  </si>
  <si>
    <t>Supervising IDO</t>
  </si>
  <si>
    <t>75-4</t>
  </si>
  <si>
    <t>Adm. Service Officer A</t>
  </si>
  <si>
    <t>103-7</t>
  </si>
  <si>
    <t>Cashier B</t>
  </si>
  <si>
    <t>TOTAL - IMO</t>
  </si>
  <si>
    <t>RIS</t>
  </si>
  <si>
    <t>RIS 1</t>
  </si>
  <si>
    <t>33-8</t>
  </si>
  <si>
    <t>Irrig. Superintendent I</t>
  </si>
  <si>
    <t>82-53</t>
  </si>
  <si>
    <t>Sr. Engineer A</t>
  </si>
  <si>
    <t>RIS 2</t>
  </si>
  <si>
    <t>34-6</t>
  </si>
  <si>
    <t>80-53</t>
  </si>
  <si>
    <t>30-1</t>
  </si>
  <si>
    <t>Utility Worker A</t>
  </si>
  <si>
    <t>TOTAL - RIS</t>
  </si>
  <si>
    <t xml:space="preserve">GRAND TOTAL </t>
  </si>
  <si>
    <t>"ANNEX C "</t>
  </si>
  <si>
    <t>PERSONNEL SERVICES</t>
  </si>
  <si>
    <t>SG</t>
  </si>
  <si>
    <t>DAILY PERSONNEL (COB CHARGED)</t>
  </si>
  <si>
    <t>CONTRACTUAL &amp; JO-COB MOOE Charged - as annex to the proposal under MOOE</t>
  </si>
  <si>
    <t>MOOE REQUIREMENT (Contractual and Job Order Personnel)</t>
  </si>
  <si>
    <t>COB CHARGED UNDER MOOE</t>
  </si>
  <si>
    <t xml:space="preserve">1. CONTRACTUAL  </t>
  </si>
  <si>
    <t>TOTAL - CONTRACTUAL</t>
  </si>
  <si>
    <t xml:space="preserve">2.  JOB ORDER  </t>
  </si>
  <si>
    <t>TOTAL - J. O.</t>
  </si>
  <si>
    <t>TOTAL - CONTRACTUAL &amp; JO</t>
  </si>
  <si>
    <t>" ANNEX D"</t>
  </si>
  <si>
    <t>I.  COMPULSORY RETIREMENT  (REGULAR RETIREES)</t>
  </si>
  <si>
    <t>NAME OF RETIREES</t>
  </si>
  <si>
    <t xml:space="preserve">TERMINAL </t>
  </si>
  <si>
    <t>RETIREMENT</t>
  </si>
  <si>
    <t>(FAMILY NAME, NAME, M. I.)</t>
  </si>
  <si>
    <t>DESIGNATION</t>
  </si>
  <si>
    <t>DATE OF RETIREMENT</t>
  </si>
  <si>
    <t>LEAVE</t>
  </si>
  <si>
    <t>GRATUITY</t>
  </si>
  <si>
    <t>DIVISION MANAGER A</t>
  </si>
  <si>
    <t>II.  OPTIONAL RETIREMENT  (REGULAR RETIREES)</t>
  </si>
  <si>
    <t>CASHIER A</t>
  </si>
  <si>
    <t>ANNEX   "E"</t>
  </si>
  <si>
    <t>I. Construction/Repair/Improvement of Buildings &amp; Other Structures and Facilities</t>
  </si>
  <si>
    <t>RESPONSIBILITY</t>
  </si>
  <si>
    <t>CENTER</t>
  </si>
  <si>
    <t>PARTICULARS</t>
  </si>
  <si>
    <t>AMOUNT</t>
  </si>
  <si>
    <t>Construction of Operation Room at Penthouse</t>
  </si>
  <si>
    <t>XXX</t>
  </si>
  <si>
    <t>Construction of in-house and out-source security guard sleeping quarters</t>
  </si>
  <si>
    <t>Replacement/modification of wire perimeter  of NIA compound</t>
  </si>
  <si>
    <t>Concreting of NIA Roads/Watershed roads</t>
  </si>
  <si>
    <t>II.   ACQUISITION OF FURNITURE &amp; FIXTURES AND BOOKS</t>
  </si>
  <si>
    <t>Office Table, 2 units</t>
  </si>
  <si>
    <t>Junior Executive Chairs, 15 pieces</t>
  </si>
  <si>
    <t>Purchase of furniture and fixtures of guestrooms and function rooms</t>
  </si>
  <si>
    <t>BOOKS</t>
  </si>
  <si>
    <t>III.   ACQUISITION OF MACHINERY AND EQUIPMENT - includes the value or cost of machineries; agricultural, fishery and forestry equipment; airport equipment; communication; construction and heavy equipment; firefighting equipment and accessories; hospital equipment; medical, dental and laboratory equipment; military and police equipment, sports equipment and all other equipment, as APPLICABLE TO THE AGENCY</t>
  </si>
  <si>
    <t>Acquisition of 272.75 KVA standby generator set</t>
  </si>
  <si>
    <t>Purchase and installation of airconditioning units</t>
  </si>
  <si>
    <t>Laptop, 2 units</t>
  </si>
  <si>
    <t>IV.   Intangible Assets - includes computer software</t>
  </si>
  <si>
    <t>Software license A</t>
  </si>
  <si>
    <t>Software license B</t>
  </si>
  <si>
    <t>Software license C</t>
  </si>
  <si>
    <t>V.   ACQUISITION OF TRANSPORTATION EQUIPMENT (to be submitted by Central Office - EMD)</t>
  </si>
  <si>
    <t>(Proposals of Regional Offices should be forwarded to EMD for evaluation)</t>
  </si>
  <si>
    <t>Motor Vehicle, 10 units</t>
  </si>
  <si>
    <t>Submitted by:</t>
  </si>
  <si>
    <t>Regional/Department Manager</t>
  </si>
  <si>
    <t>ANNEX   "F"</t>
  </si>
  <si>
    <t>Note:  Accomplish this form:</t>
  </si>
  <si>
    <t>DETAILED PROJECTED SOURCES OF FUNDS AND PROJECTED USES</t>
  </si>
  <si>
    <t>Productivity Enhancement Incentive</t>
  </si>
  <si>
    <t>PLANTILLA Project Charged</t>
  </si>
  <si>
    <t>PERSONAL SERVICES REQUIREMENT (Subsidy Project Charged Personnel)</t>
  </si>
  <si>
    <t>RatPlan Plantilla Positions (with Warm Bodies and To-Be-Filled Positions)</t>
  </si>
  <si>
    <t>PRODUCTIVITY ENHANCEMENT INCENTIVE</t>
  </si>
  <si>
    <t>GSIS LIFE &amp; RET. PREMIUMS</t>
  </si>
  <si>
    <t>EMPLOYEES COMP.</t>
  </si>
  <si>
    <t>MONTHLY PERSONNEL  (PROJECT CHARGED)</t>
  </si>
  <si>
    <t>OFFICE OF THE PROJECT  MANAGER</t>
  </si>
  <si>
    <t>Project Manager A</t>
  </si>
  <si>
    <t>TOTAL - MONTHLY</t>
  </si>
  <si>
    <t>DAILY  Project Charged</t>
  </si>
  <si>
    <t>"ANNEX C"</t>
  </si>
  <si>
    <t>HONORARIA</t>
  </si>
  <si>
    <t>DAILY PERSONNEL (PROJECTCHARGED)</t>
  </si>
  <si>
    <t>TOTAL - DAILY</t>
  </si>
  <si>
    <t>MOOE (Subsidy Charged Contractual and Job Order Personnel)</t>
  </si>
  <si>
    <t>PROJECT CHARGED</t>
  </si>
  <si>
    <t xml:space="preserve">PROJECTED SUBSIDY
(b) </t>
  </si>
  <si>
    <t xml:space="preserve">Investment Outlay </t>
  </si>
  <si>
    <t>Others  (This is a Non UACS Account)</t>
  </si>
  <si>
    <t>IRRIGATORS' ASSOCIATIONS (IAs) OPERATION &amp; MAINTENANCE COST  (This is a Non UACS Account)</t>
  </si>
  <si>
    <t>FISCAL YEAR 2025</t>
  </si>
  <si>
    <t>**** Important Note:   COB PROPOSAL FY 2025</t>
  </si>
  <si>
    <t xml:space="preserve">Irrigator's Associations (Ias) Operations and Maintenance Cost  </t>
  </si>
  <si>
    <t xml:space="preserve">Others </t>
  </si>
  <si>
    <t>Other Benefits (Regular Retirees Only - Schedule II - Annex D)</t>
  </si>
  <si>
    <t>CORPORATE OPERATING BUDGET  PROPOSAL FY 2025</t>
  </si>
  <si>
    <t>FY 2025</t>
  </si>
  <si>
    <t>March 15, 2025</t>
  </si>
  <si>
    <t>June 22, 2025</t>
  </si>
  <si>
    <t>CORPORATE OPERATING BUDGET CY 2025</t>
  </si>
  <si>
    <t>CORPORATE OPERATING BUDGET PROPOSAL FY 2024 / FY 2025 (accomplish separately)</t>
  </si>
  <si>
    <t xml:space="preserve">          1.  FY 2024 Budget Proposal based on NEP</t>
  </si>
  <si>
    <t xml:space="preserve">          2.  FY 2025 Budget Proposal </t>
  </si>
  <si>
    <t>CORPORATE OPERATING BUDGET  FY 2025</t>
  </si>
  <si>
    <t>r.</t>
  </si>
  <si>
    <t>Honoraria (for DOST only)</t>
  </si>
  <si>
    <t>CORPORATE OPERATING BUDGET FY 2025</t>
  </si>
  <si>
    <t xml:space="preserve">Others  </t>
  </si>
  <si>
    <t xml:space="preserve">Irrigator's Associations (Ias) Operations and Maintenance Cost </t>
  </si>
  <si>
    <t>Earned Leaves</t>
  </si>
  <si>
    <t xml:space="preserve">IRRIGATORS' ASSOCIATIONS (IAs) OPERATION &amp; MAINTENANCE COST  </t>
  </si>
  <si>
    <t xml:space="preserve">          1.  FY 2024 Budget Proposal based on your submitted COB</t>
  </si>
  <si>
    <t>Regions/Projects</t>
  </si>
  <si>
    <t>Regions/Projects  _________</t>
  </si>
  <si>
    <t>Regions/Projects   ________________</t>
  </si>
  <si>
    <t xml:space="preserve">Regions/Projects </t>
  </si>
  <si>
    <t>Regions/Projects _______</t>
  </si>
  <si>
    <t>Regions/Projects ________________ (BBMP, CARP-IC,  JRMP, INISAIP II,  TUMAUINI )</t>
  </si>
  <si>
    <t>Regions/Projects ________________  (BBMP, CARP-IC,  JRMP, INISAIP II,  TUMAUINI )</t>
  </si>
  <si>
    <t>ABC CORPORATION</t>
  </si>
  <si>
    <t>Subsidy to the ABC CORPORATION:</t>
  </si>
  <si>
    <t>Brian  Lara Charles</t>
  </si>
  <si>
    <t>Christopher  Gayle Henry</t>
  </si>
  <si>
    <t>Ricky  Ponting Thomas</t>
  </si>
  <si>
    <t>George  Welles Orson</t>
  </si>
  <si>
    <t>Henry  Perot Ross</t>
  </si>
  <si>
    <t>Joseph  Kipling Rudyard</t>
  </si>
  <si>
    <t>William  Porter Henry</t>
  </si>
  <si>
    <t>Thomas  Connery Sean</t>
  </si>
  <si>
    <t>Henry  Beatty Warren</t>
  </si>
  <si>
    <t>Robyn  Fenty Rihanna</t>
  </si>
  <si>
    <t>Mary  Fanning Elle</t>
  </si>
  <si>
    <t>Walter  Willis Bruce</t>
  </si>
  <si>
    <t>James  McCarthy Paul</t>
  </si>
  <si>
    <t>Hannah  Fanning Dakota</t>
  </si>
  <si>
    <t>William  Pitt Bradley</t>
  </si>
  <si>
    <t>John  Depp Christopher</t>
  </si>
  <si>
    <t>David  Schwimmer Lawrence</t>
  </si>
  <si>
    <t>Lisa  Kudrow Valerie</t>
  </si>
  <si>
    <t>Matthew  LeBlanc Steven</t>
  </si>
  <si>
    <t>Matthew  Perry Langford</t>
  </si>
  <si>
    <t>Christopher  Nolan Jonathan</t>
  </si>
  <si>
    <t>Hans  Zimmer Florian</t>
  </si>
  <si>
    <t>Brian Charles Lara</t>
  </si>
  <si>
    <t>Christopher Henry Gayle</t>
  </si>
  <si>
    <t>Ricky Thomas Ponting</t>
  </si>
  <si>
    <t>George Orson Welles</t>
  </si>
  <si>
    <t>Henry Ross Perot</t>
  </si>
  <si>
    <t>Keith Rupert Murdoch</t>
  </si>
  <si>
    <t>Joseph Rudyard Kipling</t>
  </si>
  <si>
    <t>John Calvin Coolidge</t>
  </si>
  <si>
    <t>William Henry Porter</t>
  </si>
  <si>
    <t>Thomas Sean Connery</t>
  </si>
  <si>
    <t>Henry Warren Beatty</t>
  </si>
  <si>
    <t>Robyn Rihanna Fenty</t>
  </si>
  <si>
    <t>Mary Elle Fanning</t>
  </si>
  <si>
    <t>Walter Bruce Willis</t>
  </si>
  <si>
    <t>James Paul McCarthy</t>
  </si>
  <si>
    <t>Hannah Dakota Fanning</t>
  </si>
  <si>
    <t>William Bradley Pitt</t>
  </si>
  <si>
    <t>John Christopher Depp</t>
  </si>
  <si>
    <t>David Lawrence Schwimmer</t>
  </si>
  <si>
    <t>Lisa Valerie Kudrow</t>
  </si>
  <si>
    <t>Matthew Steven LeBlanc</t>
  </si>
  <si>
    <t>Matthew Langford Perry</t>
  </si>
  <si>
    <t>Christopher Jonathan Nolan</t>
  </si>
  <si>
    <t>Hans Florian Zimmer</t>
  </si>
  <si>
    <t>Brian</t>
  </si>
  <si>
    <t>Christopher</t>
  </si>
  <si>
    <t>Ricky</t>
  </si>
  <si>
    <t>George</t>
  </si>
  <si>
    <t>Henry</t>
  </si>
  <si>
    <t>Keith</t>
  </si>
  <si>
    <t>Joseph</t>
  </si>
  <si>
    <t>John</t>
  </si>
  <si>
    <t>William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</si>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</sst>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"/>
    <numFmt numFmtId="166" formatCode="0_);\(0\)"/>
    <numFmt numFmtId="167" formatCode="_(* #,##0_);_(* \(#,##0\);_(* &quot;-&quot;??_);_(@_)"/>
  </numFmts>
  <fonts count="5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mbria"/>
      <family val="1"/>
    </font>
    <font>
      <b/>
      <sz val="16"/>
      <color rgb="FF000000"/>
      <name val="Arial"/>
      <family val="2"/>
    </font>
    <font>
      <sz val="16"/>
      <color rgb="FF000000"/>
      <name val="Cambria"/>
      <family val="1"/>
    </font>
    <font>
      <sz val="11"/>
      <name val="Calibri"/>
      <family val="2"/>
    </font>
    <font>
      <sz val="16"/>
      <color theme="1"/>
      <name val="Cambria"/>
      <family val="1"/>
    </font>
    <font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Cambria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6"/>
      <name val="Candara"/>
      <family val="2"/>
    </font>
    <font>
      <sz val="12"/>
      <name val="Candara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Candara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indexed="10"/>
      <name val="Candara"/>
      <family val="2"/>
    </font>
    <font>
      <i/>
      <sz val="12"/>
      <name val="Arial"/>
      <family val="2"/>
    </font>
    <font>
      <i/>
      <sz val="12"/>
      <color indexed="8"/>
      <name val="Arial"/>
      <family val="2"/>
    </font>
    <font>
      <i/>
      <sz val="12"/>
      <color indexed="10"/>
      <name val="Candara"/>
      <family val="2"/>
    </font>
    <font>
      <b/>
      <sz val="12"/>
      <color indexed="8"/>
      <name val="Arial"/>
      <family val="2"/>
    </font>
    <font>
      <b/>
      <sz val="12"/>
      <name val="Candara"/>
      <family val="2"/>
    </font>
    <font>
      <sz val="12"/>
      <color indexed="8"/>
      <name val="Candara"/>
      <family val="2"/>
    </font>
    <font>
      <b/>
      <sz val="12"/>
      <color indexed="8"/>
      <name val="Candara"/>
      <family val="2"/>
    </font>
    <font>
      <sz val="8"/>
      <color indexed="10"/>
      <name val="Candara"/>
      <family val="2"/>
    </font>
    <font>
      <sz val="14"/>
      <name val="Candara"/>
      <family val="2"/>
    </font>
    <font>
      <sz val="12"/>
      <color rgb="FFFF0000"/>
      <name val="Candara"/>
      <family val="2"/>
    </font>
    <font>
      <b/>
      <sz val="10"/>
      <name val="Arial"/>
      <family val="2"/>
    </font>
    <font>
      <b/>
      <sz val="11"/>
      <color indexed="63"/>
      <name val="Calibri Light"/>
      <family val="1"/>
      <scheme val="major"/>
    </font>
    <font>
      <sz val="11"/>
      <color indexed="63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1"/>
      <name val="Arial"/>
      <family val="2"/>
    </font>
    <font>
      <sz val="11"/>
      <name val="Arial"/>
      <family val="2"/>
    </font>
    <font>
      <sz val="12"/>
      <color theme="0"/>
      <name val="Candara"/>
      <family val="2"/>
    </font>
    <font>
      <b/>
      <sz val="18"/>
      <color indexed="63"/>
      <name val="Calibri Light"/>
      <family val="1"/>
      <scheme val="major"/>
    </font>
    <font>
      <b/>
      <sz val="16"/>
      <color rgb="FF000000"/>
      <name val="Cambria"/>
      <family val="1"/>
    </font>
    <font>
      <b/>
      <sz val="14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0" fillId="0" borderId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1" fillId="0" borderId="0"/>
    <xf numFmtId="0" fontId="21" fillId="0" borderId="0"/>
    <xf numFmtId="9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620">
    <xf numFmtId="0" fontId="0" fillId="0" borderId="0" xfId="0"/>
    <xf numFmtId="165" fontId="2" fillId="0" borderId="0" xfId="0" applyNumberFormat="1" applyFont="1"/>
    <xf numFmtId="165" fontId="4" fillId="0" borderId="0" xfId="0" applyNumberFormat="1" applyFont="1"/>
    <xf numFmtId="165" fontId="4" fillId="0" borderId="11" xfId="0" applyNumberFormat="1" applyFont="1" applyBorder="1"/>
    <xf numFmtId="165" fontId="4" fillId="0" borderId="0" xfId="0" applyNumberFormat="1" applyFont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4" fillId="0" borderId="13" xfId="0" applyNumberFormat="1" applyFont="1" applyBorder="1"/>
    <xf numFmtId="165" fontId="4" fillId="0" borderId="14" xfId="0" applyNumberFormat="1" applyFont="1" applyBorder="1" applyAlignment="1">
      <alignment horizontal="center"/>
    </xf>
    <xf numFmtId="165" fontId="4" fillId="0" borderId="14" xfId="0" applyNumberFormat="1" applyFont="1" applyBorder="1"/>
    <xf numFmtId="165" fontId="4" fillId="0" borderId="7" xfId="0" applyNumberFormat="1" applyFont="1" applyBorder="1"/>
    <xf numFmtId="165" fontId="4" fillId="0" borderId="8" xfId="0" applyNumberFormat="1" applyFont="1" applyBorder="1"/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5" fontId="4" fillId="0" borderId="15" xfId="0" applyNumberFormat="1" applyFont="1" applyBorder="1"/>
    <xf numFmtId="165" fontId="4" fillId="0" borderId="15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left"/>
    </xf>
    <xf numFmtId="165" fontId="4" fillId="0" borderId="12" xfId="0" applyNumberFormat="1" applyFont="1" applyBorder="1"/>
    <xf numFmtId="165" fontId="4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12" xfId="0" applyNumberFormat="1" applyFont="1" applyBorder="1" applyAlignment="1">
      <alignment horizontal="center"/>
    </xf>
    <xf numFmtId="165" fontId="2" fillId="0" borderId="14" xfId="0" applyNumberFormat="1" applyFont="1" applyBorder="1"/>
    <xf numFmtId="165" fontId="4" fillId="0" borderId="12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right"/>
    </xf>
    <xf numFmtId="165" fontId="4" fillId="0" borderId="16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vertical="center"/>
    </xf>
    <xf numFmtId="165" fontId="4" fillId="0" borderId="18" xfId="0" applyNumberFormat="1" applyFont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left" vertical="center"/>
    </xf>
    <xf numFmtId="165" fontId="4" fillId="0" borderId="14" xfId="0" applyNumberFormat="1" applyFont="1" applyBorder="1" applyAlignment="1">
      <alignment horizontal="left" vertical="center"/>
    </xf>
    <xf numFmtId="165" fontId="4" fillId="0" borderId="14" xfId="0" applyNumberFormat="1" applyFont="1" applyBorder="1" applyAlignment="1">
      <alignment vertical="center"/>
    </xf>
    <xf numFmtId="165" fontId="4" fillId="0" borderId="12" xfId="0" applyNumberFormat="1" applyFont="1" applyBorder="1" applyAlignment="1">
      <alignment vertical="center"/>
    </xf>
    <xf numFmtId="165" fontId="4" fillId="0" borderId="20" xfId="0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vertical="center"/>
    </xf>
    <xf numFmtId="165" fontId="4" fillId="0" borderId="22" xfId="0" applyNumberFormat="1" applyFont="1" applyBorder="1" applyAlignment="1">
      <alignment horizontal="left" vertical="center"/>
    </xf>
    <xf numFmtId="165" fontId="4" fillId="0" borderId="23" xfId="0" applyNumberFormat="1" applyFont="1" applyBorder="1" applyAlignment="1">
      <alignment horizontal="left"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vertical="center"/>
    </xf>
    <xf numFmtId="165" fontId="2" fillId="0" borderId="18" xfId="0" applyNumberFormat="1" applyFont="1" applyBorder="1" applyAlignment="1">
      <alignment horizontal="left" vertical="center"/>
    </xf>
    <xf numFmtId="165" fontId="2" fillId="0" borderId="19" xfId="0" applyNumberFormat="1" applyFont="1" applyBorder="1" applyAlignment="1">
      <alignment horizontal="right" vertical="center"/>
    </xf>
    <xf numFmtId="165" fontId="2" fillId="0" borderId="11" xfId="0" applyNumberFormat="1" applyFont="1" applyBorder="1"/>
    <xf numFmtId="165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right"/>
    </xf>
    <xf numFmtId="165" fontId="2" fillId="0" borderId="26" xfId="0" applyNumberFormat="1" applyFont="1" applyBorder="1"/>
    <xf numFmtId="165" fontId="2" fillId="0" borderId="27" xfId="0" applyNumberFormat="1" applyFont="1" applyBorder="1"/>
    <xf numFmtId="165" fontId="2" fillId="0" borderId="28" xfId="0" applyNumberFormat="1" applyFont="1" applyBorder="1"/>
    <xf numFmtId="165" fontId="2" fillId="0" borderId="29" xfId="0" applyNumberFormat="1" applyFont="1" applyBorder="1" applyAlignment="1">
      <alignment horizontal="center"/>
    </xf>
    <xf numFmtId="165" fontId="7" fillId="0" borderId="11" xfId="0" applyNumberFormat="1" applyFont="1" applyBorder="1"/>
    <xf numFmtId="165" fontId="7" fillId="0" borderId="0" xfId="0" applyNumberFormat="1" applyFont="1"/>
    <xf numFmtId="165" fontId="7" fillId="0" borderId="12" xfId="0" applyNumberFormat="1" applyFont="1" applyBorder="1"/>
    <xf numFmtId="165" fontId="7" fillId="0" borderId="30" xfId="0" applyNumberFormat="1" applyFont="1" applyBorder="1"/>
    <xf numFmtId="165" fontId="8" fillId="0" borderId="14" xfId="0" applyNumberFormat="1" applyFont="1" applyBorder="1"/>
    <xf numFmtId="165" fontId="3" fillId="0" borderId="14" xfId="0" applyNumberFormat="1" applyFont="1" applyBorder="1"/>
    <xf numFmtId="165" fontId="9" fillId="0" borderId="12" xfId="0" applyNumberFormat="1" applyFont="1" applyBorder="1"/>
    <xf numFmtId="165" fontId="6" fillId="0" borderId="12" xfId="0" applyNumberFormat="1" applyFont="1" applyBorder="1"/>
    <xf numFmtId="165" fontId="4" fillId="0" borderId="10" xfId="0" applyNumberFormat="1" applyFont="1" applyBorder="1" applyAlignment="1">
      <alignment horizontal="left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horizontal="left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vertical="top"/>
    </xf>
    <xf numFmtId="165" fontId="4" fillId="0" borderId="12" xfId="0" applyNumberFormat="1" applyFont="1" applyBorder="1" applyAlignment="1">
      <alignment horizontal="left" vertical="top" wrapText="1"/>
    </xf>
    <xf numFmtId="165" fontId="4" fillId="0" borderId="16" xfId="0" applyNumberFormat="1" applyFont="1" applyBorder="1" applyAlignment="1">
      <alignment vertical="center"/>
    </xf>
    <xf numFmtId="165" fontId="4" fillId="0" borderId="23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165" fontId="9" fillId="0" borderId="0" xfId="0" applyNumberFormat="1" applyFont="1"/>
    <xf numFmtId="165" fontId="4" fillId="0" borderId="9" xfId="0" applyNumberFormat="1" applyFont="1" applyBorder="1"/>
    <xf numFmtId="165" fontId="4" fillId="0" borderId="6" xfId="0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2" fillId="0" borderId="2" xfId="0" applyNumberFormat="1" applyFont="1" applyBorder="1"/>
    <xf numFmtId="0" fontId="11" fillId="0" borderId="0" xfId="1" applyFont="1"/>
    <xf numFmtId="166" fontId="12" fillId="0" borderId="0" xfId="1" applyNumberFormat="1" applyFont="1"/>
    <xf numFmtId="0" fontId="14" fillId="0" borderId="0" xfId="1" applyFont="1" applyAlignment="1">
      <alignment horizontal="center"/>
    </xf>
    <xf numFmtId="0" fontId="12" fillId="0" borderId="0" xfId="1" applyFont="1"/>
    <xf numFmtId="0" fontId="13" fillId="0" borderId="0" xfId="1" applyFont="1"/>
    <xf numFmtId="164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left"/>
    </xf>
    <xf numFmtId="164" fontId="13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left"/>
    </xf>
    <xf numFmtId="16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right"/>
    </xf>
    <xf numFmtId="164" fontId="11" fillId="0" borderId="0" xfId="1" applyNumberFormat="1" applyFont="1"/>
    <xf numFmtId="0" fontId="15" fillId="0" borderId="0" xfId="1" applyFont="1" applyAlignment="1">
      <alignment horizontal="center"/>
    </xf>
    <xf numFmtId="0" fontId="15" fillId="0" borderId="0" xfId="1" applyFont="1"/>
    <xf numFmtId="0" fontId="16" fillId="0" borderId="0" xfId="1" applyFont="1"/>
    <xf numFmtId="167" fontId="16" fillId="0" borderId="0" xfId="2" applyNumberFormat="1" applyFont="1"/>
    <xf numFmtId="167" fontId="15" fillId="0" borderId="0" xfId="2" applyNumberFormat="1" applyFont="1"/>
    <xf numFmtId="0" fontId="11" fillId="0" borderId="31" xfId="1" applyFont="1" applyBorder="1" applyAlignment="1">
      <alignment horizontal="right"/>
    </xf>
    <xf numFmtId="167" fontId="11" fillId="0" borderId="0" xfId="2" applyNumberFormat="1" applyFont="1" applyAlignment="1">
      <alignment horizontal="right"/>
    </xf>
    <xf numFmtId="167" fontId="11" fillId="0" borderId="31" xfId="2" applyNumberFormat="1" applyFont="1" applyBorder="1" applyAlignment="1">
      <alignment horizontal="right"/>
    </xf>
    <xf numFmtId="0" fontId="13" fillId="0" borderId="0" xfId="1" applyFont="1" applyAlignment="1">
      <alignment horizontal="right"/>
    </xf>
    <xf numFmtId="167" fontId="16" fillId="0" borderId="0" xfId="2" applyNumberFormat="1" applyFont="1" applyBorder="1"/>
    <xf numFmtId="164" fontId="13" fillId="0" borderId="0" xfId="1" applyNumberFormat="1" applyFont="1"/>
    <xf numFmtId="167" fontId="11" fillId="0" borderId="0" xfId="2" applyNumberFormat="1" applyFont="1" applyBorder="1" applyAlignment="1">
      <alignment horizontal="right"/>
    </xf>
    <xf numFmtId="0" fontId="13" fillId="0" borderId="32" xfId="1" applyFont="1" applyBorder="1"/>
    <xf numFmtId="0" fontId="11" fillId="0" borderId="32" xfId="1" applyFont="1" applyBorder="1"/>
    <xf numFmtId="167" fontId="16" fillId="0" borderId="32" xfId="2" applyNumberFormat="1" applyFont="1" applyBorder="1"/>
    <xf numFmtId="167" fontId="13" fillId="0" borderId="32" xfId="2" applyNumberFormat="1" applyFont="1" applyBorder="1" applyAlignment="1">
      <alignment horizontal="right"/>
    </xf>
    <xf numFmtId="167" fontId="13" fillId="0" borderId="0" xfId="2" applyNumberFormat="1" applyFont="1" applyBorder="1" applyAlignment="1">
      <alignment horizontal="right"/>
    </xf>
    <xf numFmtId="167" fontId="13" fillId="0" borderId="0" xfId="2" applyNumberFormat="1" applyFont="1" applyBorder="1" applyAlignment="1">
      <alignment horizontal="left" indent="1"/>
    </xf>
    <xf numFmtId="166" fontId="13" fillId="0" borderId="0" xfId="1" applyNumberFormat="1" applyFont="1"/>
    <xf numFmtId="167" fontId="13" fillId="0" borderId="0" xfId="1" applyNumberFormat="1" applyFont="1" applyAlignment="1">
      <alignment horizontal="right"/>
    </xf>
    <xf numFmtId="167" fontId="11" fillId="0" borderId="0" xfId="1" applyNumberFormat="1" applyFont="1" applyAlignment="1">
      <alignment horizontal="right"/>
    </xf>
    <xf numFmtId="166" fontId="13" fillId="0" borderId="0" xfId="1" quotePrefix="1" applyNumberFormat="1" applyFont="1"/>
    <xf numFmtId="167" fontId="11" fillId="0" borderId="0" xfId="2" applyNumberFormat="1" applyFont="1" applyBorder="1"/>
    <xf numFmtId="167" fontId="11" fillId="0" borderId="0" xfId="1" applyNumberFormat="1" applyFont="1"/>
    <xf numFmtId="167" fontId="13" fillId="0" borderId="31" xfId="1" applyNumberFormat="1" applyFont="1" applyBorder="1" applyAlignment="1">
      <alignment horizontal="right"/>
    </xf>
    <xf numFmtId="164" fontId="13" fillId="0" borderId="32" xfId="1" applyNumberFormat="1" applyFont="1" applyBorder="1"/>
    <xf numFmtId="167" fontId="13" fillId="0" borderId="32" xfId="1" applyNumberFormat="1" applyFont="1" applyBorder="1"/>
    <xf numFmtId="167" fontId="13" fillId="0" borderId="32" xfId="1" applyNumberFormat="1" applyFont="1" applyBorder="1" applyAlignment="1">
      <alignment horizontal="right"/>
    </xf>
    <xf numFmtId="166" fontId="13" fillId="0" borderId="0" xfId="1" quotePrefix="1" applyNumberFormat="1" applyFont="1" applyAlignment="1">
      <alignment horizontal="center"/>
    </xf>
    <xf numFmtId="0" fontId="13" fillId="0" borderId="0" xfId="1" applyFont="1" applyAlignment="1">
      <alignment horizontal="center"/>
    </xf>
    <xf numFmtId="167" fontId="13" fillId="0" borderId="0" xfId="1" applyNumberFormat="1" applyFont="1"/>
    <xf numFmtId="166" fontId="13" fillId="0" borderId="32" xfId="1" applyNumberFormat="1" applyFont="1" applyBorder="1"/>
    <xf numFmtId="164" fontId="11" fillId="0" borderId="32" xfId="1" applyNumberFormat="1" applyFont="1" applyBorder="1"/>
    <xf numFmtId="167" fontId="11" fillId="0" borderId="32" xfId="1" applyNumberFormat="1" applyFont="1" applyBorder="1"/>
    <xf numFmtId="164" fontId="13" fillId="0" borderId="0" xfId="1" applyNumberFormat="1" applyFont="1" applyAlignment="1">
      <alignment horizontal="left"/>
    </xf>
    <xf numFmtId="167" fontId="11" fillId="0" borderId="31" xfId="2" applyNumberFormat="1" applyFont="1" applyBorder="1"/>
    <xf numFmtId="167" fontId="13" fillId="0" borderId="31" xfId="2" applyNumberFormat="1" applyFont="1" applyBorder="1"/>
    <xf numFmtId="0" fontId="13" fillId="0" borderId="32" xfId="1" applyFont="1" applyBorder="1" applyAlignment="1">
      <alignment horizontal="right"/>
    </xf>
    <xf numFmtId="164" fontId="12" fillId="0" borderId="0" xfId="1" applyNumberFormat="1" applyFont="1"/>
    <xf numFmtId="167" fontId="11" fillId="0" borderId="31" xfId="1" applyNumberFormat="1" applyFont="1" applyBorder="1" applyAlignment="1">
      <alignment horizontal="right"/>
    </xf>
    <xf numFmtId="0" fontId="13" fillId="0" borderId="33" xfId="1" applyFont="1" applyBorder="1" applyAlignment="1">
      <alignment horizontal="right"/>
    </xf>
    <xf numFmtId="0" fontId="19" fillId="0" borderId="0" xfId="1" applyFont="1"/>
    <xf numFmtId="0" fontId="20" fillId="0" borderId="0" xfId="1" applyFont="1"/>
    <xf numFmtId="167" fontId="20" fillId="0" borderId="0" xfId="3" applyNumberFormat="1" applyFont="1"/>
    <xf numFmtId="0" fontId="22" fillId="0" borderId="0" xfId="1" applyFont="1" applyAlignment="1">
      <alignment vertical="center"/>
    </xf>
    <xf numFmtId="0" fontId="23" fillId="0" borderId="0" xfId="1" applyFont="1"/>
    <xf numFmtId="0" fontId="23" fillId="0" borderId="0" xfId="1" applyFont="1" applyAlignment="1">
      <alignment vertical="center"/>
    </xf>
    <xf numFmtId="167" fontId="23" fillId="0" borderId="0" xfId="3" applyNumberFormat="1" applyFont="1" applyAlignment="1">
      <alignment vertical="center"/>
    </xf>
    <xf numFmtId="167" fontId="23" fillId="0" borderId="0" xfId="3" applyNumberFormat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3" fillId="0" borderId="37" xfId="1" applyFont="1" applyBorder="1" applyAlignment="1">
      <alignment horizontal="center" vertical="center" wrapText="1"/>
    </xf>
    <xf numFmtId="0" fontId="24" fillId="0" borderId="0" xfId="1" applyFont="1"/>
    <xf numFmtId="0" fontId="23" fillId="0" borderId="46" xfId="1" applyFont="1" applyBorder="1" applyAlignment="1">
      <alignment horizontal="center" vertical="center" wrapText="1"/>
    </xf>
    <xf numFmtId="0" fontId="23" fillId="0" borderId="48" xfId="1" applyFont="1" applyBorder="1" applyAlignment="1">
      <alignment horizontal="center" vertical="center"/>
    </xf>
    <xf numFmtId="0" fontId="23" fillId="0" borderId="50" xfId="1" applyFont="1" applyBorder="1" applyAlignment="1">
      <alignment horizontal="center" vertical="center"/>
    </xf>
    <xf numFmtId="0" fontId="23" fillId="0" borderId="56" xfId="1" applyFont="1" applyBorder="1" applyAlignment="1">
      <alignment horizontal="center" vertical="center" wrapText="1"/>
    </xf>
    <xf numFmtId="0" fontId="23" fillId="0" borderId="60" xfId="1" applyFont="1" applyBorder="1" applyAlignment="1">
      <alignment horizontal="center" vertical="center"/>
    </xf>
    <xf numFmtId="0" fontId="23" fillId="0" borderId="61" xfId="1" applyFont="1" applyBorder="1" applyAlignment="1">
      <alignment horizontal="center" vertical="center"/>
    </xf>
    <xf numFmtId="0" fontId="22" fillId="0" borderId="62" xfId="1" applyFont="1" applyBorder="1" applyAlignment="1">
      <alignment vertical="center"/>
    </xf>
    <xf numFmtId="0" fontId="23" fillId="0" borderId="49" xfId="1" applyFont="1" applyBorder="1" applyAlignment="1">
      <alignment horizontal="center" vertical="center" wrapText="1"/>
    </xf>
    <xf numFmtId="0" fontId="23" fillId="0" borderId="49" xfId="1" applyFont="1" applyBorder="1" applyAlignment="1">
      <alignment horizontal="center" vertical="center"/>
    </xf>
    <xf numFmtId="167" fontId="23" fillId="0" borderId="49" xfId="3" applyNumberFormat="1" applyFont="1" applyFill="1" applyBorder="1" applyAlignment="1">
      <alignment horizontal="center" vertical="center" wrapText="1"/>
    </xf>
    <xf numFmtId="0" fontId="23" fillId="0" borderId="63" xfId="1" applyFont="1" applyBorder="1" applyAlignment="1">
      <alignment horizontal="center" vertical="center"/>
    </xf>
    <xf numFmtId="0" fontId="23" fillId="0" borderId="64" xfId="1" applyFont="1" applyBorder="1" applyAlignment="1">
      <alignment horizontal="center" vertical="center"/>
    </xf>
    <xf numFmtId="0" fontId="25" fillId="0" borderId="43" xfId="1" applyFont="1" applyBorder="1" applyAlignment="1">
      <alignment vertical="center"/>
    </xf>
    <xf numFmtId="0" fontId="23" fillId="0" borderId="44" xfId="1" applyFont="1" applyBorder="1" applyAlignment="1">
      <alignment vertical="center"/>
    </xf>
    <xf numFmtId="167" fontId="23" fillId="0" borderId="44" xfId="3" applyNumberFormat="1" applyFont="1" applyBorder="1" applyAlignment="1">
      <alignment horizontal="center" vertical="center"/>
    </xf>
    <xf numFmtId="0" fontId="23" fillId="0" borderId="44" xfId="1" applyFont="1" applyBorder="1"/>
    <xf numFmtId="0" fontId="23" fillId="0" borderId="45" xfId="1" applyFont="1" applyBorder="1"/>
    <xf numFmtId="0" fontId="23" fillId="0" borderId="65" xfId="1" applyFont="1" applyBorder="1"/>
    <xf numFmtId="0" fontId="23" fillId="0" borderId="43" xfId="1" applyFont="1" applyBorder="1" applyAlignment="1">
      <alignment vertical="center"/>
    </xf>
    <xf numFmtId="16" fontId="26" fillId="0" borderId="43" xfId="1" quotePrefix="1" applyNumberFormat="1" applyFont="1" applyBorder="1" applyAlignment="1">
      <alignment horizontal="center" vertical="center"/>
    </xf>
    <xf numFmtId="0" fontId="26" fillId="0" borderId="44" xfId="1" applyFont="1" applyBorder="1" applyAlignment="1">
      <alignment vertical="center"/>
    </xf>
    <xf numFmtId="0" fontId="26" fillId="0" borderId="44" xfId="1" applyFont="1" applyBorder="1" applyAlignment="1">
      <alignment horizontal="center" vertical="center"/>
    </xf>
    <xf numFmtId="0" fontId="23" fillId="0" borderId="44" xfId="1" applyFont="1" applyBorder="1" applyAlignment="1">
      <alignment horizontal="center" vertical="center"/>
    </xf>
    <xf numFmtId="167" fontId="23" fillId="0" borderId="44" xfId="3" applyNumberFormat="1" applyFont="1" applyBorder="1" applyAlignment="1">
      <alignment horizontal="right" vertical="center"/>
    </xf>
    <xf numFmtId="164" fontId="23" fillId="0" borderId="44" xfId="3" applyFont="1" applyBorder="1" applyAlignment="1">
      <alignment horizontal="right" vertical="center"/>
    </xf>
    <xf numFmtId="164" fontId="23" fillId="0" borderId="44" xfId="3" applyFont="1" applyBorder="1" applyAlignment="1">
      <alignment vertical="center"/>
    </xf>
    <xf numFmtId="164" fontId="23" fillId="0" borderId="44" xfId="3" applyFont="1" applyBorder="1"/>
    <xf numFmtId="164" fontId="23" fillId="0" borderId="45" xfId="3" applyFont="1" applyBorder="1"/>
    <xf numFmtId="164" fontId="23" fillId="0" borderId="65" xfId="3" applyFont="1" applyBorder="1"/>
    <xf numFmtId="0" fontId="27" fillId="0" borderId="0" xfId="1" applyFont="1"/>
    <xf numFmtId="0" fontId="26" fillId="0" borderId="43" xfId="1" applyFont="1" applyBorder="1" applyAlignment="1">
      <alignment horizontal="center" vertical="center"/>
    </xf>
    <xf numFmtId="0" fontId="26" fillId="0" borderId="44" xfId="1" quotePrefix="1" applyFont="1" applyBorder="1" applyAlignment="1">
      <alignment horizontal="center" vertical="center"/>
    </xf>
    <xf numFmtId="16" fontId="26" fillId="0" borderId="43" xfId="1" applyNumberFormat="1" applyFont="1" applyBorder="1" applyAlignment="1">
      <alignment horizontal="center" vertical="center"/>
    </xf>
    <xf numFmtId="164" fontId="28" fillId="0" borderId="44" xfId="3" applyFont="1" applyBorder="1" applyAlignment="1">
      <alignment horizontal="right" vertical="center"/>
    </xf>
    <xf numFmtId="0" fontId="26" fillId="0" borderId="44" xfId="1" applyFont="1" applyBorder="1" applyAlignment="1">
      <alignment horizontal="left" vertical="center"/>
    </xf>
    <xf numFmtId="0" fontId="26" fillId="0" borderId="43" xfId="1" quotePrefix="1" applyFont="1" applyBorder="1" applyAlignment="1">
      <alignment horizontal="center" vertical="center"/>
    </xf>
    <xf numFmtId="167" fontId="23" fillId="0" borderId="44" xfId="3" applyNumberFormat="1" applyFont="1" applyFill="1" applyBorder="1" applyAlignment="1">
      <alignment horizontal="right" vertical="center"/>
    </xf>
    <xf numFmtId="0" fontId="26" fillId="0" borderId="43" xfId="4" applyFont="1" applyBorder="1" applyAlignment="1">
      <alignment horizontal="center" vertical="center"/>
    </xf>
    <xf numFmtId="0" fontId="26" fillId="0" borderId="44" xfId="4" quotePrefix="1" applyFont="1" applyBorder="1" applyAlignment="1">
      <alignment horizontal="center" vertical="center"/>
    </xf>
    <xf numFmtId="0" fontId="23" fillId="0" borderId="44" xfId="4" applyFont="1" applyBorder="1" applyAlignment="1">
      <alignment horizontal="center" vertical="center"/>
    </xf>
    <xf numFmtId="0" fontId="23" fillId="0" borderId="44" xfId="4" applyFont="1" applyBorder="1" applyAlignment="1">
      <alignment vertical="center"/>
    </xf>
    <xf numFmtId="0" fontId="20" fillId="0" borderId="0" xfId="4" applyFont="1"/>
    <xf numFmtId="0" fontId="26" fillId="0" borderId="44" xfId="4" applyFont="1" applyBorder="1" applyAlignment="1">
      <alignment vertical="center"/>
    </xf>
    <xf numFmtId="164" fontId="23" fillId="0" borderId="44" xfId="3" applyFont="1" applyFill="1" applyBorder="1" applyAlignment="1">
      <alignment vertical="center"/>
    </xf>
    <xf numFmtId="0" fontId="29" fillId="0" borderId="66" xfId="1" applyFont="1" applyBorder="1" applyAlignment="1">
      <alignment horizontal="center" vertical="center"/>
    </xf>
    <xf numFmtId="0" fontId="29" fillId="0" borderId="67" xfId="1" applyFont="1" applyBorder="1" applyAlignment="1">
      <alignment vertical="center"/>
    </xf>
    <xf numFmtId="0" fontId="29" fillId="0" borderId="67" xfId="1" quotePrefix="1" applyFont="1" applyBorder="1" applyAlignment="1">
      <alignment horizontal="center" vertical="center"/>
    </xf>
    <xf numFmtId="0" fontId="28" fillId="0" borderId="67" xfId="1" applyFont="1" applyBorder="1" applyAlignment="1">
      <alignment horizontal="center" vertical="center"/>
    </xf>
    <xf numFmtId="0" fontId="28" fillId="0" borderId="67" xfId="1" applyFont="1" applyBorder="1" applyAlignment="1">
      <alignment vertical="center"/>
    </xf>
    <xf numFmtId="167" fontId="28" fillId="0" borderId="67" xfId="3" applyNumberFormat="1" applyFont="1" applyBorder="1" applyAlignment="1">
      <alignment horizontal="right" vertical="center"/>
    </xf>
    <xf numFmtId="164" fontId="28" fillId="0" borderId="67" xfId="3" applyFont="1" applyBorder="1" applyAlignment="1">
      <alignment horizontal="right" vertical="center"/>
    </xf>
    <xf numFmtId="164" fontId="28" fillId="0" borderId="67" xfId="3" applyFont="1" applyBorder="1" applyAlignment="1">
      <alignment vertical="center"/>
    </xf>
    <xf numFmtId="164" fontId="28" fillId="0" borderId="67" xfId="3" applyFont="1" applyBorder="1"/>
    <xf numFmtId="164" fontId="28" fillId="0" borderId="68" xfId="3" applyFont="1" applyBorder="1"/>
    <xf numFmtId="164" fontId="28" fillId="0" borderId="69" xfId="3" applyFont="1" applyBorder="1"/>
    <xf numFmtId="0" fontId="30" fillId="0" borderId="0" xfId="1" applyFont="1"/>
    <xf numFmtId="0" fontId="31" fillId="0" borderId="70" xfId="1" applyFont="1" applyBorder="1" applyAlignment="1">
      <alignment horizontal="center" vertical="center"/>
    </xf>
    <xf numFmtId="0" fontId="31" fillId="0" borderId="71" xfId="1" applyFont="1" applyBorder="1" applyAlignment="1">
      <alignment vertical="center"/>
    </xf>
    <xf numFmtId="0" fontId="31" fillId="0" borderId="71" xfId="1" applyFont="1" applyBorder="1" applyAlignment="1">
      <alignment horizontal="center" vertical="center"/>
    </xf>
    <xf numFmtId="0" fontId="25" fillId="0" borderId="71" xfId="1" applyFont="1" applyBorder="1" applyAlignment="1">
      <alignment horizontal="center" vertical="center"/>
    </xf>
    <xf numFmtId="0" fontId="25" fillId="0" borderId="71" xfId="1" applyFont="1" applyBorder="1" applyAlignment="1">
      <alignment vertical="center"/>
    </xf>
    <xf numFmtId="167" fontId="25" fillId="0" borderId="71" xfId="3" applyNumberFormat="1" applyFont="1" applyBorder="1" applyAlignment="1">
      <alignment horizontal="center" vertical="center"/>
    </xf>
    <xf numFmtId="164" fontId="25" fillId="0" borderId="71" xfId="3" applyFont="1" applyBorder="1" applyAlignment="1">
      <alignment horizontal="center" vertical="center"/>
    </xf>
    <xf numFmtId="0" fontId="32" fillId="0" borderId="0" xfId="1" applyFont="1"/>
    <xf numFmtId="0" fontId="31" fillId="0" borderId="72" xfId="1" applyFont="1" applyBorder="1" applyAlignment="1">
      <alignment horizontal="center" vertical="center"/>
    </xf>
    <xf numFmtId="0" fontId="31" fillId="0" borderId="49" xfId="1" applyFont="1" applyBorder="1" applyAlignment="1">
      <alignment vertical="center"/>
    </xf>
    <xf numFmtId="0" fontId="31" fillId="0" borderId="49" xfId="1" applyFont="1" applyBorder="1" applyAlignment="1">
      <alignment horizontal="center" vertical="center"/>
    </xf>
    <xf numFmtId="0" fontId="25" fillId="0" borderId="49" xfId="1" applyFont="1" applyBorder="1" applyAlignment="1">
      <alignment horizontal="center" vertical="center"/>
    </xf>
    <xf numFmtId="0" fontId="25" fillId="0" borderId="49" xfId="1" applyFont="1" applyBorder="1" applyAlignment="1">
      <alignment vertical="center"/>
    </xf>
    <xf numFmtId="167" fontId="25" fillId="0" borderId="49" xfId="3" applyNumberFormat="1" applyFont="1" applyBorder="1" applyAlignment="1">
      <alignment horizontal="center" vertical="center"/>
    </xf>
    <xf numFmtId="164" fontId="25" fillId="0" borderId="49" xfId="3" applyFont="1" applyBorder="1" applyAlignment="1">
      <alignment horizontal="center" vertical="center"/>
    </xf>
    <xf numFmtId="164" fontId="25" fillId="0" borderId="63" xfId="3" applyFont="1" applyBorder="1" applyAlignment="1">
      <alignment horizontal="center" vertical="center"/>
    </xf>
    <xf numFmtId="164" fontId="25" fillId="0" borderId="64" xfId="3" applyFont="1" applyBorder="1" applyAlignment="1">
      <alignment horizontal="center" vertical="center"/>
    </xf>
    <xf numFmtId="0" fontId="31" fillId="0" borderId="43" xfId="1" applyFont="1" applyBorder="1" applyAlignment="1">
      <alignment horizontal="center" vertical="center"/>
    </xf>
    <xf numFmtId="0" fontId="31" fillId="0" borderId="44" xfId="1" applyFont="1" applyBorder="1" applyAlignment="1">
      <alignment vertical="center"/>
    </xf>
    <xf numFmtId="0" fontId="31" fillId="0" borderId="44" xfId="1" applyFont="1" applyBorder="1" applyAlignment="1">
      <alignment horizontal="center" vertical="center"/>
    </xf>
    <xf numFmtId="0" fontId="25" fillId="0" borderId="44" xfId="1" applyFont="1" applyBorder="1" applyAlignment="1">
      <alignment horizontal="center" vertical="center"/>
    </xf>
    <xf numFmtId="0" fontId="25" fillId="0" borderId="44" xfId="1" applyFont="1" applyBorder="1" applyAlignment="1">
      <alignment vertical="center"/>
    </xf>
    <xf numFmtId="167" fontId="25" fillId="0" borderId="44" xfId="3" applyNumberFormat="1" applyFont="1" applyBorder="1" applyAlignment="1">
      <alignment horizontal="center" vertical="center"/>
    </xf>
    <xf numFmtId="164" fontId="25" fillId="0" borderId="44" xfId="3" applyFont="1" applyBorder="1" applyAlignment="1">
      <alignment horizontal="center" vertical="center"/>
    </xf>
    <xf numFmtId="164" fontId="25" fillId="0" borderId="45" xfId="3" applyFont="1" applyBorder="1" applyAlignment="1">
      <alignment horizontal="center" vertical="center"/>
    </xf>
    <xf numFmtId="164" fontId="25" fillId="0" borderId="65" xfId="3" applyFont="1" applyBorder="1" applyAlignment="1">
      <alignment horizontal="center" vertical="center"/>
    </xf>
    <xf numFmtId="16" fontId="33" fillId="0" borderId="43" xfId="1" quotePrefix="1" applyNumberFormat="1" applyFont="1" applyBorder="1" applyAlignment="1">
      <alignment horizontal="center" vertical="center"/>
    </xf>
    <xf numFmtId="0" fontId="33" fillId="0" borderId="44" xfId="1" applyFont="1" applyBorder="1" applyAlignment="1">
      <alignment vertical="center"/>
    </xf>
    <xf numFmtId="0" fontId="33" fillId="0" borderId="44" xfId="1" applyFont="1" applyBorder="1" applyAlignment="1">
      <alignment horizontal="center" vertical="center"/>
    </xf>
    <xf numFmtId="0" fontId="20" fillId="0" borderId="44" xfId="1" applyFont="1" applyBorder="1" applyAlignment="1">
      <alignment horizontal="center" vertical="center"/>
    </xf>
    <xf numFmtId="0" fontId="20" fillId="0" borderId="44" xfId="1" applyFont="1" applyBorder="1" applyAlignment="1">
      <alignment vertical="center"/>
    </xf>
    <xf numFmtId="167" fontId="20" fillId="0" borderId="44" xfId="3" applyNumberFormat="1" applyFont="1" applyBorder="1" applyAlignment="1">
      <alignment horizontal="right" vertical="center"/>
    </xf>
    <xf numFmtId="164" fontId="20" fillId="0" borderId="44" xfId="3" applyFont="1" applyBorder="1" applyAlignment="1">
      <alignment horizontal="right" vertical="center"/>
    </xf>
    <xf numFmtId="0" fontId="33" fillId="0" borderId="43" xfId="1" applyFont="1" applyBorder="1" applyAlignment="1">
      <alignment horizontal="center" vertical="center"/>
    </xf>
    <xf numFmtId="0" fontId="33" fillId="0" borderId="44" xfId="1" quotePrefix="1" applyFont="1" applyBorder="1" applyAlignment="1">
      <alignment horizontal="center" vertical="center"/>
    </xf>
    <xf numFmtId="0" fontId="34" fillId="0" borderId="44" xfId="1" applyFont="1" applyBorder="1" applyAlignment="1">
      <alignment vertical="center"/>
    </xf>
    <xf numFmtId="164" fontId="20" fillId="0" borderId="45" xfId="3" applyFont="1" applyBorder="1" applyAlignment="1">
      <alignment horizontal="right" vertical="center"/>
    </xf>
    <xf numFmtId="164" fontId="20" fillId="0" borderId="65" xfId="3" applyFont="1" applyBorder="1" applyAlignment="1">
      <alignment horizontal="right" vertical="center"/>
    </xf>
    <xf numFmtId="164" fontId="20" fillId="0" borderId="44" xfId="3" applyFont="1" applyBorder="1" applyAlignment="1">
      <alignment vertical="center"/>
    </xf>
    <xf numFmtId="164" fontId="20" fillId="0" borderId="44" xfId="3" applyFont="1" applyBorder="1"/>
    <xf numFmtId="164" fontId="20" fillId="0" borderId="45" xfId="3" applyFont="1" applyBorder="1"/>
    <xf numFmtId="164" fontId="20" fillId="0" borderId="65" xfId="3" applyFont="1" applyBorder="1"/>
    <xf numFmtId="16" fontId="33" fillId="0" borderId="43" xfId="1" applyNumberFormat="1" applyFont="1" applyBorder="1" applyAlignment="1">
      <alignment horizontal="center" vertical="center"/>
    </xf>
    <xf numFmtId="0" fontId="27" fillId="0" borderId="43" xfId="1" applyFont="1" applyBorder="1" applyAlignment="1">
      <alignment horizontal="center" vertical="center"/>
    </xf>
    <xf numFmtId="0" fontId="27" fillId="0" borderId="44" xfId="1" applyFont="1" applyBorder="1" applyAlignment="1">
      <alignment horizontal="center" vertical="center"/>
    </xf>
    <xf numFmtId="167" fontId="32" fillId="0" borderId="44" xfId="3" applyNumberFormat="1" applyFont="1" applyBorder="1" applyAlignment="1">
      <alignment horizontal="right" vertical="center"/>
    </xf>
    <xf numFmtId="164" fontId="32" fillId="0" borderId="44" xfId="3" applyFont="1" applyBorder="1" applyAlignment="1">
      <alignment horizontal="right" vertical="center"/>
    </xf>
    <xf numFmtId="0" fontId="27" fillId="0" borderId="66" xfId="1" applyFont="1" applyBorder="1" applyAlignment="1">
      <alignment horizontal="center" vertical="center"/>
    </xf>
    <xf numFmtId="0" fontId="27" fillId="0" borderId="67" xfId="1" applyFont="1" applyBorder="1" applyAlignment="1">
      <alignment vertical="center"/>
    </xf>
    <xf numFmtId="0" fontId="27" fillId="0" borderId="67" xfId="1" applyFont="1" applyBorder="1" applyAlignment="1">
      <alignment horizontal="center" vertical="center"/>
    </xf>
    <xf numFmtId="0" fontId="20" fillId="0" borderId="67" xfId="1" applyFont="1" applyBorder="1" applyAlignment="1">
      <alignment horizontal="center" vertical="center"/>
    </xf>
    <xf numFmtId="0" fontId="20" fillId="0" borderId="67" xfId="1" applyFont="1" applyBorder="1" applyAlignment="1">
      <alignment vertical="center"/>
    </xf>
    <xf numFmtId="167" fontId="20" fillId="0" borderId="67" xfId="3" applyNumberFormat="1" applyFont="1" applyBorder="1" applyAlignment="1">
      <alignment horizontal="right" vertical="center"/>
    </xf>
    <xf numFmtId="164" fontId="20" fillId="0" borderId="67" xfId="3" applyFont="1" applyBorder="1" applyAlignment="1">
      <alignment horizontal="right" vertical="center"/>
    </xf>
    <xf numFmtId="164" fontId="20" fillId="0" borderId="67" xfId="3" applyFont="1" applyBorder="1" applyAlignment="1">
      <alignment vertical="center"/>
    </xf>
    <xf numFmtId="164" fontId="20" fillId="0" borderId="67" xfId="3" applyFont="1" applyBorder="1"/>
    <xf numFmtId="164" fontId="20" fillId="0" borderId="68" xfId="3" applyFont="1" applyBorder="1"/>
    <xf numFmtId="164" fontId="20" fillId="0" borderId="69" xfId="3" applyFont="1" applyBorder="1"/>
    <xf numFmtId="0" fontId="27" fillId="0" borderId="70" xfId="1" applyFont="1" applyBorder="1" applyAlignment="1">
      <alignment horizontal="center" vertical="center"/>
    </xf>
    <xf numFmtId="0" fontId="34" fillId="0" borderId="71" xfId="1" applyFont="1" applyBorder="1" applyAlignment="1">
      <alignment vertical="center"/>
    </xf>
    <xf numFmtId="0" fontId="27" fillId="0" borderId="71" xfId="1" applyFont="1" applyBorder="1" applyAlignment="1">
      <alignment horizontal="center" vertical="center"/>
    </xf>
    <xf numFmtId="0" fontId="20" fillId="0" borderId="71" xfId="1" applyFont="1" applyBorder="1" applyAlignment="1">
      <alignment horizontal="center" vertical="center"/>
    </xf>
    <xf numFmtId="0" fontId="20" fillId="0" borderId="71" xfId="1" applyFont="1" applyBorder="1" applyAlignment="1">
      <alignment vertical="center"/>
    </xf>
    <xf numFmtId="167" fontId="32" fillId="0" borderId="71" xfId="3" applyNumberFormat="1" applyFont="1" applyBorder="1" applyAlignment="1">
      <alignment horizontal="right" vertical="center"/>
    </xf>
    <xf numFmtId="164" fontId="32" fillId="0" borderId="71" xfId="3" applyFont="1" applyBorder="1" applyAlignment="1">
      <alignment horizontal="right" vertical="center"/>
    </xf>
    <xf numFmtId="0" fontId="27" fillId="0" borderId="72" xfId="1" applyFont="1" applyBorder="1" applyAlignment="1">
      <alignment horizontal="center" vertical="center"/>
    </xf>
    <xf numFmtId="0" fontId="27" fillId="0" borderId="49" xfId="1" applyFont="1" applyBorder="1" applyAlignment="1">
      <alignment vertical="center"/>
    </xf>
    <xf numFmtId="0" fontId="27" fillId="0" borderId="49" xfId="1" applyFont="1" applyBorder="1" applyAlignment="1">
      <alignment horizontal="center" vertical="center"/>
    </xf>
    <xf numFmtId="0" fontId="20" fillId="0" borderId="49" xfId="1" applyFont="1" applyBorder="1" applyAlignment="1">
      <alignment horizontal="center" vertical="center"/>
    </xf>
    <xf numFmtId="0" fontId="20" fillId="0" borderId="49" xfId="1" applyFont="1" applyBorder="1" applyAlignment="1">
      <alignment vertical="center"/>
    </xf>
    <xf numFmtId="167" fontId="20" fillId="0" borderId="49" xfId="3" applyNumberFormat="1" applyFont="1" applyBorder="1" applyAlignment="1">
      <alignment horizontal="right" vertical="center"/>
    </xf>
    <xf numFmtId="164" fontId="20" fillId="0" borderId="49" xfId="3" applyFont="1" applyBorder="1" applyAlignment="1">
      <alignment horizontal="right" vertical="center"/>
    </xf>
    <xf numFmtId="164" fontId="20" fillId="0" borderId="49" xfId="3" applyFont="1" applyBorder="1" applyAlignment="1">
      <alignment vertical="center"/>
    </xf>
    <xf numFmtId="164" fontId="20" fillId="0" borderId="49" xfId="3" applyFont="1" applyBorder="1"/>
    <xf numFmtId="164" fontId="20" fillId="0" borderId="63" xfId="3" applyFont="1" applyBorder="1"/>
    <xf numFmtId="164" fontId="20" fillId="0" borderId="64" xfId="3" applyFont="1" applyBorder="1"/>
    <xf numFmtId="167" fontId="35" fillId="0" borderId="73" xfId="3" applyNumberFormat="1" applyFont="1" applyBorder="1" applyAlignment="1">
      <alignment vertical="center"/>
    </xf>
    <xf numFmtId="167" fontId="33" fillId="0" borderId="43" xfId="1" applyNumberFormat="1" applyFont="1" applyBorder="1" applyAlignment="1">
      <alignment vertical="center"/>
    </xf>
    <xf numFmtId="167" fontId="20" fillId="0" borderId="44" xfId="3" applyNumberFormat="1" applyFont="1" applyBorder="1" applyAlignment="1">
      <alignment vertical="center"/>
    </xf>
    <xf numFmtId="0" fontId="33" fillId="0" borderId="44" xfId="1" applyFont="1" applyBorder="1" applyAlignment="1">
      <alignment horizontal="right" vertical="center"/>
    </xf>
    <xf numFmtId="164" fontId="20" fillId="0" borderId="45" xfId="3" applyFont="1" applyBorder="1" applyAlignment="1">
      <alignment vertical="center"/>
    </xf>
    <xf numFmtId="164" fontId="20" fillId="0" borderId="65" xfId="3" applyFont="1" applyBorder="1" applyAlignment="1">
      <alignment vertical="center"/>
    </xf>
    <xf numFmtId="0" fontId="34" fillId="0" borderId="44" xfId="1" applyFont="1" applyBorder="1" applyAlignment="1">
      <alignment horizontal="left" vertical="center"/>
    </xf>
    <xf numFmtId="167" fontId="33" fillId="0" borderId="66" xfId="1" applyNumberFormat="1" applyFont="1" applyBorder="1" applyAlignment="1">
      <alignment vertical="center"/>
    </xf>
    <xf numFmtId="0" fontId="34" fillId="0" borderId="67" xfId="1" applyFont="1" applyBorder="1" applyAlignment="1">
      <alignment vertical="center"/>
    </xf>
    <xf numFmtId="0" fontId="33" fillId="0" borderId="67" xfId="1" quotePrefix="1" applyFont="1" applyBorder="1" applyAlignment="1">
      <alignment horizontal="center" vertical="center"/>
    </xf>
    <xf numFmtId="167" fontId="20" fillId="0" borderId="67" xfId="3" applyNumberFormat="1" applyFont="1" applyBorder="1" applyAlignment="1">
      <alignment vertical="center"/>
    </xf>
    <xf numFmtId="164" fontId="20" fillId="0" borderId="68" xfId="3" applyFont="1" applyBorder="1" applyAlignment="1">
      <alignment vertical="center"/>
    </xf>
    <xf numFmtId="164" fontId="20" fillId="0" borderId="69" xfId="3" applyFont="1" applyBorder="1" applyAlignment="1">
      <alignment vertical="center"/>
    </xf>
    <xf numFmtId="167" fontId="33" fillId="0" borderId="70" xfId="1" applyNumberFormat="1" applyFont="1" applyBorder="1" applyAlignment="1">
      <alignment vertical="center"/>
    </xf>
    <xf numFmtId="0" fontId="33" fillId="0" borderId="71" xfId="1" quotePrefix="1" applyFont="1" applyBorder="1" applyAlignment="1">
      <alignment horizontal="center" vertical="center"/>
    </xf>
    <xf numFmtId="167" fontId="20" fillId="0" borderId="71" xfId="3" applyNumberFormat="1" applyFont="1" applyBorder="1" applyAlignment="1">
      <alignment vertical="center"/>
    </xf>
    <xf numFmtId="164" fontId="20" fillId="0" borderId="71" xfId="3" applyFont="1" applyBorder="1" applyAlignment="1">
      <alignment vertical="center"/>
    </xf>
    <xf numFmtId="167" fontId="33" fillId="0" borderId="74" xfId="1" applyNumberFormat="1" applyFont="1" applyBorder="1" applyAlignment="1">
      <alignment vertical="center"/>
    </xf>
    <xf numFmtId="0" fontId="34" fillId="0" borderId="75" xfId="1" applyFont="1" applyBorder="1" applyAlignment="1">
      <alignment vertical="center"/>
    </xf>
    <xf numFmtId="0" fontId="33" fillId="0" borderId="75" xfId="1" quotePrefix="1" applyFont="1" applyBorder="1" applyAlignment="1">
      <alignment horizontal="center" vertical="center"/>
    </xf>
    <xf numFmtId="0" fontId="20" fillId="0" borderId="75" xfId="1" applyFont="1" applyBorder="1" applyAlignment="1">
      <alignment horizontal="center" vertical="center"/>
    </xf>
    <xf numFmtId="0" fontId="20" fillId="0" borderId="75" xfId="1" applyFont="1" applyBorder="1" applyAlignment="1">
      <alignment vertical="center"/>
    </xf>
    <xf numFmtId="167" fontId="20" fillId="0" borderId="75" xfId="3" applyNumberFormat="1" applyFont="1" applyBorder="1" applyAlignment="1">
      <alignment vertical="center"/>
    </xf>
    <xf numFmtId="164" fontId="20" fillId="0" borderId="75" xfId="3" applyFont="1" applyBorder="1" applyAlignment="1">
      <alignment vertical="center"/>
    </xf>
    <xf numFmtId="164" fontId="20" fillId="0" borderId="76" xfId="3" applyFont="1" applyBorder="1" applyAlignment="1">
      <alignment vertical="center"/>
    </xf>
    <xf numFmtId="164" fontId="20" fillId="0" borderId="77" xfId="3" applyFont="1" applyBorder="1" applyAlignment="1">
      <alignment vertical="center"/>
    </xf>
    <xf numFmtId="167" fontId="33" fillId="0" borderId="78" xfId="1" applyNumberFormat="1" applyFont="1" applyBorder="1" applyAlignment="1">
      <alignment vertical="center"/>
    </xf>
    <xf numFmtId="0" fontId="34" fillId="0" borderId="79" xfId="1" applyFont="1" applyBorder="1" applyAlignment="1">
      <alignment vertical="center"/>
    </xf>
    <xf numFmtId="0" fontId="33" fillId="0" borderId="79" xfId="1" quotePrefix="1" applyFont="1" applyBorder="1" applyAlignment="1">
      <alignment horizontal="center" vertical="center"/>
    </xf>
    <xf numFmtId="0" fontId="20" fillId="0" borderId="79" xfId="1" applyFont="1" applyBorder="1" applyAlignment="1">
      <alignment horizontal="center" vertical="center"/>
    </xf>
    <xf numFmtId="0" fontId="20" fillId="0" borderId="79" xfId="1" applyFont="1" applyBorder="1" applyAlignment="1">
      <alignment vertical="center"/>
    </xf>
    <xf numFmtId="167" fontId="20" fillId="0" borderId="79" xfId="3" applyNumberFormat="1" applyFont="1" applyBorder="1" applyAlignment="1">
      <alignment vertical="center"/>
    </xf>
    <xf numFmtId="164" fontId="20" fillId="0" borderId="79" xfId="3" applyFont="1" applyBorder="1" applyAlignment="1">
      <alignment vertical="center"/>
    </xf>
    <xf numFmtId="167" fontId="33" fillId="0" borderId="72" xfId="1" applyNumberFormat="1" applyFont="1" applyBorder="1" applyAlignment="1">
      <alignment vertical="center"/>
    </xf>
    <xf numFmtId="0" fontId="33" fillId="0" borderId="49" xfId="1" applyFont="1" applyBorder="1" applyAlignment="1">
      <alignment horizontal="right" vertical="center"/>
    </xf>
    <xf numFmtId="0" fontId="33" fillId="0" borderId="49" xfId="1" quotePrefix="1" applyFont="1" applyBorder="1" applyAlignment="1">
      <alignment horizontal="center" vertical="center"/>
    </xf>
    <xf numFmtId="167" fontId="20" fillId="0" borderId="49" xfId="3" applyNumberFormat="1" applyFont="1" applyBorder="1" applyAlignment="1">
      <alignment vertical="center"/>
    </xf>
    <xf numFmtId="167" fontId="20" fillId="0" borderId="63" xfId="3" applyNumberFormat="1" applyFont="1" applyBorder="1" applyAlignment="1">
      <alignment vertical="center"/>
    </xf>
    <xf numFmtId="164" fontId="20" fillId="0" borderId="64" xfId="3" applyFont="1" applyBorder="1" applyAlignment="1">
      <alignment vertical="center"/>
    </xf>
    <xf numFmtId="0" fontId="36" fillId="0" borderId="0" xfId="1" applyFont="1"/>
    <xf numFmtId="167" fontId="36" fillId="0" borderId="0" xfId="3" applyNumberFormat="1" applyFont="1"/>
    <xf numFmtId="0" fontId="37" fillId="0" borderId="0" xfId="1" applyFont="1"/>
    <xf numFmtId="0" fontId="22" fillId="0" borderId="83" xfId="1" applyFont="1" applyBorder="1" applyAlignment="1">
      <alignment vertical="center"/>
    </xf>
    <xf numFmtId="0" fontId="23" fillId="0" borderId="35" xfId="1" applyFont="1" applyBorder="1" applyAlignment="1">
      <alignment horizontal="center" vertical="center" wrapText="1"/>
    </xf>
    <xf numFmtId="0" fontId="23" fillId="0" borderId="35" xfId="1" applyFont="1" applyBorder="1" applyAlignment="1">
      <alignment horizontal="center" vertical="center"/>
    </xf>
    <xf numFmtId="0" fontId="23" fillId="0" borderId="87" xfId="1" applyFont="1" applyBorder="1" applyAlignment="1">
      <alignment horizontal="center" vertical="center" wrapText="1"/>
    </xf>
    <xf numFmtId="0" fontId="23" fillId="0" borderId="64" xfId="1" applyFont="1" applyBorder="1" applyAlignment="1">
      <alignment horizontal="center" vertical="center" wrapText="1"/>
    </xf>
    <xf numFmtId="0" fontId="23" fillId="0" borderId="65" xfId="1" applyFont="1" applyBorder="1" applyAlignment="1">
      <alignment vertical="center"/>
    </xf>
    <xf numFmtId="164" fontId="23" fillId="0" borderId="65" xfId="3" applyFont="1" applyBorder="1" applyAlignment="1">
      <alignment horizontal="right" vertical="center"/>
    </xf>
    <xf numFmtId="164" fontId="28" fillId="0" borderId="69" xfId="3" applyFont="1" applyBorder="1" applyAlignment="1">
      <alignment horizontal="right" vertical="center"/>
    </xf>
    <xf numFmtId="164" fontId="25" fillId="0" borderId="88" xfId="3" applyFont="1" applyBorder="1" applyAlignment="1">
      <alignment horizontal="center" vertical="center"/>
    </xf>
    <xf numFmtId="164" fontId="32" fillId="0" borderId="65" xfId="3" applyFont="1" applyBorder="1" applyAlignment="1">
      <alignment horizontal="right" vertical="center"/>
    </xf>
    <xf numFmtId="164" fontId="20" fillId="0" borderId="69" xfId="3" applyFont="1" applyBorder="1" applyAlignment="1">
      <alignment horizontal="right" vertical="center"/>
    </xf>
    <xf numFmtId="164" fontId="32" fillId="0" borderId="88" xfId="3" applyFont="1" applyBorder="1" applyAlignment="1">
      <alignment horizontal="right" vertical="center"/>
    </xf>
    <xf numFmtId="164" fontId="20" fillId="0" borderId="64" xfId="3" applyFont="1" applyBorder="1" applyAlignment="1">
      <alignment horizontal="right" vertical="center"/>
    </xf>
    <xf numFmtId="164" fontId="20" fillId="0" borderId="88" xfId="3" applyFont="1" applyBorder="1" applyAlignment="1">
      <alignment vertical="center"/>
    </xf>
    <xf numFmtId="164" fontId="20" fillId="0" borderId="89" xfId="3" applyFont="1" applyBorder="1" applyAlignment="1">
      <alignment vertical="center"/>
    </xf>
    <xf numFmtId="0" fontId="20" fillId="0" borderId="38" xfId="1" applyFont="1" applyBorder="1"/>
    <xf numFmtId="0" fontId="32" fillId="0" borderId="39" xfId="1" applyFont="1" applyBorder="1"/>
    <xf numFmtId="0" fontId="20" fillId="0" borderId="39" xfId="1" applyFont="1" applyBorder="1"/>
    <xf numFmtId="0" fontId="20" fillId="0" borderId="40" xfId="1" applyFont="1" applyBorder="1"/>
    <xf numFmtId="0" fontId="10" fillId="0" borderId="0" xfId="1"/>
    <xf numFmtId="0" fontId="38" fillId="0" borderId="0" xfId="1" applyFont="1" applyAlignment="1">
      <alignment horizontal="center"/>
    </xf>
    <xf numFmtId="0" fontId="38" fillId="0" borderId="0" xfId="1" applyFont="1"/>
    <xf numFmtId="0" fontId="21" fillId="0" borderId="0" xfId="1" applyFont="1"/>
    <xf numFmtId="0" fontId="10" fillId="0" borderId="0" xfId="1" applyAlignment="1">
      <alignment horizontal="center"/>
    </xf>
    <xf numFmtId="0" fontId="38" fillId="0" borderId="41" xfId="1" applyFont="1" applyBorder="1" applyAlignment="1">
      <alignment horizontal="center"/>
    </xf>
    <xf numFmtId="0" fontId="38" fillId="0" borderId="80" xfId="1" applyFont="1" applyBorder="1" applyAlignment="1">
      <alignment horizontal="center"/>
    </xf>
    <xf numFmtId="0" fontId="38" fillId="0" borderId="80" xfId="1" applyFont="1" applyBorder="1"/>
    <xf numFmtId="0" fontId="10" fillId="0" borderId="41" xfId="1" applyBorder="1"/>
    <xf numFmtId="0" fontId="38" fillId="0" borderId="59" xfId="1" applyFont="1" applyBorder="1" applyAlignment="1">
      <alignment horizontal="center"/>
    </xf>
    <xf numFmtId="0" fontId="38" fillId="0" borderId="82" xfId="1" applyFont="1" applyBorder="1" applyAlignment="1">
      <alignment horizontal="center"/>
    </xf>
    <xf numFmtId="0" fontId="10" fillId="0" borderId="80" xfId="1" applyBorder="1"/>
    <xf numFmtId="0" fontId="10" fillId="0" borderId="51" xfId="1" applyBorder="1"/>
    <xf numFmtId="0" fontId="10" fillId="0" borderId="81" xfId="1" applyBorder="1"/>
    <xf numFmtId="0" fontId="21" fillId="0" borderId="81" xfId="1" quotePrefix="1" applyFont="1" applyBorder="1"/>
    <xf numFmtId="164" fontId="0" fillId="0" borderId="81" xfId="2" applyFont="1" applyBorder="1"/>
    <xf numFmtId="164" fontId="10" fillId="0" borderId="51" xfId="1" applyNumberFormat="1" applyBorder="1"/>
    <xf numFmtId="0" fontId="10" fillId="0" borderId="59" xfId="1" applyBorder="1"/>
    <xf numFmtId="0" fontId="10" fillId="0" borderId="82" xfId="1" applyBorder="1"/>
    <xf numFmtId="164" fontId="0" fillId="0" borderId="82" xfId="2" applyFont="1" applyBorder="1"/>
    <xf numFmtId="0" fontId="10" fillId="0" borderId="38" xfId="1" applyBorder="1" applyAlignment="1">
      <alignment horizontal="center"/>
    </xf>
    <xf numFmtId="0" fontId="10" fillId="0" borderId="90" xfId="1" applyBorder="1"/>
    <xf numFmtId="0" fontId="10" fillId="0" borderId="40" xfId="1" applyBorder="1"/>
    <xf numFmtId="164" fontId="0" fillId="0" borderId="40" xfId="2" applyFont="1" applyBorder="1"/>
    <xf numFmtId="0" fontId="38" fillId="0" borderId="82" xfId="1" applyFont="1" applyBorder="1"/>
    <xf numFmtId="15" fontId="21" fillId="0" borderId="81" xfId="1" quotePrefix="1" applyNumberFormat="1" applyFont="1" applyBorder="1"/>
    <xf numFmtId="0" fontId="10" fillId="0" borderId="90" xfId="1" applyBorder="1" applyAlignment="1">
      <alignment horizontal="center"/>
    </xf>
    <xf numFmtId="164" fontId="10" fillId="0" borderId="59" xfId="1" applyNumberFormat="1" applyBorder="1"/>
    <xf numFmtId="0" fontId="39" fillId="0" borderId="0" xfId="5" applyFont="1"/>
    <xf numFmtId="164" fontId="39" fillId="0" borderId="0" xfId="6" applyFont="1" applyFill="1"/>
    <xf numFmtId="0" fontId="39" fillId="0" borderId="0" xfId="5" applyFont="1" applyAlignment="1">
      <alignment horizontal="left"/>
    </xf>
    <xf numFmtId="164" fontId="40" fillId="0" borderId="0" xfId="6" applyFont="1" applyFill="1" applyBorder="1"/>
    <xf numFmtId="164" fontId="39" fillId="0" borderId="0" xfId="6" applyFont="1" applyFill="1" applyBorder="1"/>
    <xf numFmtId="164" fontId="40" fillId="0" borderId="0" xfId="6" applyFont="1" applyFill="1"/>
    <xf numFmtId="0" fontId="39" fillId="0" borderId="91" xfId="5" applyFont="1" applyBorder="1" applyAlignment="1">
      <alignment horizontal="center"/>
    </xf>
    <xf numFmtId="0" fontId="39" fillId="0" borderId="92" xfId="5" applyFont="1" applyBorder="1" applyAlignment="1">
      <alignment horizontal="center" wrapText="1"/>
    </xf>
    <xf numFmtId="0" fontId="39" fillId="0" borderId="93" xfId="5" applyFont="1" applyBorder="1" applyAlignment="1">
      <alignment horizontal="center" wrapText="1"/>
    </xf>
    <xf numFmtId="164" fontId="39" fillId="0" borderId="92" xfId="6" applyFont="1" applyFill="1" applyBorder="1" applyAlignment="1">
      <alignment horizontal="center"/>
    </xf>
    <xf numFmtId="0" fontId="39" fillId="0" borderId="91" xfId="5" applyFont="1" applyBorder="1" applyAlignment="1">
      <alignment horizontal="center" wrapText="1"/>
    </xf>
    <xf numFmtId="164" fontId="39" fillId="0" borderId="0" xfId="6" applyFont="1" applyFill="1" applyBorder="1" applyAlignment="1">
      <alignment horizontal="center"/>
    </xf>
    <xf numFmtId="0" fontId="39" fillId="0" borderId="94" xfId="5" applyFont="1" applyBorder="1" applyAlignment="1">
      <alignment horizontal="center" wrapText="1"/>
    </xf>
    <xf numFmtId="0" fontId="39" fillId="0" borderId="95" xfId="5" applyFont="1" applyBorder="1" applyAlignment="1">
      <alignment horizontal="center" wrapText="1"/>
    </xf>
    <xf numFmtId="0" fontId="39" fillId="0" borderId="96" xfId="5" applyFont="1" applyBorder="1" applyAlignment="1">
      <alignment horizontal="center" wrapText="1"/>
    </xf>
    <xf numFmtId="0" fontId="39" fillId="0" borderId="97" xfId="5" applyFont="1" applyBorder="1" applyAlignment="1">
      <alignment horizontal="center" wrapText="1"/>
    </xf>
    <xf numFmtId="0" fontId="40" fillId="0" borderId="94" xfId="5" applyFont="1" applyBorder="1" applyAlignment="1">
      <alignment horizontal="left" wrapText="1"/>
    </xf>
    <xf numFmtId="3" fontId="40" fillId="0" borderId="94" xfId="6" applyNumberFormat="1" applyFont="1" applyFill="1" applyBorder="1" applyAlignment="1">
      <alignment horizontal="right" wrapText="1"/>
    </xf>
    <xf numFmtId="167" fontId="40" fillId="0" borderId="91" xfId="6" applyNumberFormat="1" applyFont="1" applyBorder="1" applyAlignment="1">
      <alignment horizontal="center" wrapText="1"/>
    </xf>
    <xf numFmtId="167" fontId="40" fillId="0" borderId="0" xfId="6" applyNumberFormat="1" applyFont="1" applyFill="1" applyBorder="1"/>
    <xf numFmtId="0" fontId="41" fillId="0" borderId="94" xfId="5" applyFont="1" applyBorder="1"/>
    <xf numFmtId="3" fontId="40" fillId="0" borderId="0" xfId="6" applyNumberFormat="1" applyFont="1" applyFill="1" applyBorder="1" applyAlignment="1">
      <alignment horizontal="right" wrapText="1"/>
    </xf>
    <xf numFmtId="0" fontId="40" fillId="0" borderId="95" xfId="5" applyFont="1" applyBorder="1" applyAlignment="1">
      <alignment horizontal="left" wrapText="1"/>
    </xf>
    <xf numFmtId="0" fontId="41" fillId="0" borderId="95" xfId="5" applyFont="1" applyBorder="1"/>
    <xf numFmtId="164" fontId="40" fillId="0" borderId="94" xfId="6" applyFont="1" applyBorder="1" applyAlignment="1">
      <alignment horizontal="center" wrapText="1"/>
    </xf>
    <xf numFmtId="0" fontId="39" fillId="0" borderId="98" xfId="5" applyFont="1" applyBorder="1" applyAlignment="1">
      <alignment horizontal="center" wrapText="1"/>
    </xf>
    <xf numFmtId="167" fontId="41" fillId="0" borderId="98" xfId="6" applyNumberFormat="1" applyFont="1" applyBorder="1"/>
    <xf numFmtId="167" fontId="41" fillId="0" borderId="91" xfId="6" applyNumberFormat="1" applyFont="1" applyBorder="1"/>
    <xf numFmtId="167" fontId="41" fillId="0" borderId="0" xfId="6" applyNumberFormat="1" applyFont="1" applyBorder="1"/>
    <xf numFmtId="0" fontId="39" fillId="0" borderId="99" xfId="5" applyFont="1" applyBorder="1" applyAlignment="1">
      <alignment horizontal="center" wrapText="1"/>
    </xf>
    <xf numFmtId="0" fontId="41" fillId="0" borderId="99" xfId="5" applyFont="1" applyBorder="1"/>
    <xf numFmtId="167" fontId="42" fillId="0" borderId="99" xfId="6" applyNumberFormat="1" applyFont="1" applyBorder="1"/>
    <xf numFmtId="164" fontId="42" fillId="0" borderId="0" xfId="6" applyFont="1" applyBorder="1"/>
    <xf numFmtId="167" fontId="42" fillId="0" borderId="0" xfId="6" applyNumberFormat="1" applyFont="1" applyBorder="1"/>
    <xf numFmtId="0" fontId="39" fillId="0" borderId="0" xfId="5" applyFont="1" applyAlignment="1">
      <alignment horizontal="center" wrapText="1"/>
    </xf>
    <xf numFmtId="0" fontId="41" fillId="0" borderId="0" xfId="5" applyFont="1"/>
    <xf numFmtId="0" fontId="42" fillId="0" borderId="0" xfId="5" applyFont="1"/>
    <xf numFmtId="0" fontId="39" fillId="0" borderId="31" xfId="5" applyFont="1" applyBorder="1" applyAlignment="1">
      <alignment horizontal="center" wrapText="1"/>
    </xf>
    <xf numFmtId="167" fontId="42" fillId="0" borderId="31" xfId="6" applyNumberFormat="1" applyFont="1" applyBorder="1"/>
    <xf numFmtId="167" fontId="40" fillId="0" borderId="0" xfId="6" applyNumberFormat="1" applyFont="1" applyFill="1"/>
    <xf numFmtId="167" fontId="42" fillId="0" borderId="92" xfId="6" applyNumberFormat="1" applyFont="1" applyBorder="1"/>
    <xf numFmtId="164" fontId="42" fillId="0" borderId="0" xfId="6" applyFont="1" applyFill="1" applyBorder="1"/>
    <xf numFmtId="0" fontId="42" fillId="0" borderId="96" xfId="5" applyFont="1" applyBorder="1" applyAlignment="1">
      <alignment horizontal="center"/>
    </xf>
    <xf numFmtId="0" fontId="42" fillId="0" borderId="31" xfId="5" applyFont="1" applyBorder="1" applyAlignment="1">
      <alignment horizontal="center"/>
    </xf>
    <xf numFmtId="164" fontId="42" fillId="0" borderId="96" xfId="6" applyFont="1" applyBorder="1" applyAlignment="1">
      <alignment horizontal="center"/>
    </xf>
    <xf numFmtId="164" fontId="42" fillId="0" borderId="0" xfId="6" applyFont="1" applyFill="1" applyBorder="1" applyAlignment="1">
      <alignment horizontal="center"/>
    </xf>
    <xf numFmtId="164" fontId="41" fillId="0" borderId="92" xfId="6" applyFont="1" applyBorder="1"/>
    <xf numFmtId="164" fontId="41" fillId="0" borderId="0" xfId="6" applyFont="1" applyFill="1" applyBorder="1"/>
    <xf numFmtId="3" fontId="41" fillId="0" borderId="94" xfId="6" applyNumberFormat="1" applyFont="1" applyBorder="1" applyAlignment="1">
      <alignment horizontal="right"/>
    </xf>
    <xf numFmtId="3" fontId="41" fillId="0" borderId="0" xfId="6" applyNumberFormat="1" applyFont="1" applyBorder="1" applyAlignment="1">
      <alignment horizontal="right"/>
    </xf>
    <xf numFmtId="3" fontId="41" fillId="0" borderId="94" xfId="6" applyNumberFormat="1" applyFont="1" applyFill="1" applyBorder="1" applyAlignment="1">
      <alignment horizontal="right"/>
    </xf>
    <xf numFmtId="167" fontId="41" fillId="0" borderId="0" xfId="6" applyNumberFormat="1" applyFont="1" applyFill="1" applyBorder="1" applyAlignment="1">
      <alignment horizontal="right"/>
    </xf>
    <xf numFmtId="167" fontId="41" fillId="0" borderId="0" xfId="6" applyNumberFormat="1" applyFont="1" applyBorder="1" applyAlignment="1">
      <alignment horizontal="right"/>
    </xf>
    <xf numFmtId="0" fontId="41" fillId="0" borderId="0" xfId="5" applyFont="1" applyAlignment="1">
      <alignment wrapText="1"/>
    </xf>
    <xf numFmtId="164" fontId="41" fillId="0" borderId="94" xfId="6" applyFont="1" applyBorder="1"/>
    <xf numFmtId="167" fontId="42" fillId="0" borderId="98" xfId="6" applyNumberFormat="1" applyFont="1" applyBorder="1"/>
    <xf numFmtId="167" fontId="41" fillId="0" borderId="99" xfId="6" applyNumberFormat="1" applyFont="1" applyBorder="1"/>
    <xf numFmtId="164" fontId="39" fillId="0" borderId="0" xfId="6" applyFont="1" applyBorder="1"/>
    <xf numFmtId="164" fontId="39" fillId="0" borderId="0" xfId="6" applyFont="1" applyBorder="1" applyAlignment="1">
      <alignment horizontal="center"/>
    </xf>
    <xf numFmtId="164" fontId="40" fillId="0" borderId="0" xfId="6" applyFont="1" applyFill="1" applyAlignment="1">
      <alignment horizontal="center"/>
    </xf>
    <xf numFmtId="0" fontId="1" fillId="0" borderId="0" xfId="7"/>
    <xf numFmtId="0" fontId="38" fillId="0" borderId="0" xfId="8" applyFont="1"/>
    <xf numFmtId="166" fontId="43" fillId="0" borderId="0" xfId="8" applyNumberFormat="1" applyFont="1"/>
    <xf numFmtId="0" fontId="44" fillId="0" borderId="0" xfId="8" applyFont="1"/>
    <xf numFmtId="0" fontId="43" fillId="0" borderId="0" xfId="8" applyFont="1"/>
    <xf numFmtId="166" fontId="38" fillId="0" borderId="0" xfId="8" applyNumberFormat="1" applyFont="1"/>
    <xf numFmtId="0" fontId="21" fillId="0" borderId="0" xfId="8"/>
    <xf numFmtId="164" fontId="21" fillId="0" borderId="0" xfId="8" applyNumberFormat="1"/>
    <xf numFmtId="167" fontId="19" fillId="0" borderId="0" xfId="2" applyNumberFormat="1" applyFont="1"/>
    <xf numFmtId="167" fontId="20" fillId="0" borderId="0" xfId="2" applyNumberFormat="1" applyFont="1"/>
    <xf numFmtId="167" fontId="45" fillId="0" borderId="0" xfId="2" applyNumberFormat="1" applyFont="1"/>
    <xf numFmtId="167" fontId="22" fillId="0" borderId="0" xfId="2" applyNumberFormat="1" applyFont="1" applyAlignment="1">
      <alignment vertical="center"/>
    </xf>
    <xf numFmtId="167" fontId="23" fillId="0" borderId="0" xfId="2" applyNumberFormat="1" applyFont="1"/>
    <xf numFmtId="167" fontId="23" fillId="0" borderId="0" xfId="2" applyNumberFormat="1" applyFont="1" applyAlignment="1">
      <alignment vertical="center"/>
    </xf>
    <xf numFmtId="167" fontId="23" fillId="0" borderId="0" xfId="2" applyNumberFormat="1" applyFont="1" applyBorder="1" applyAlignment="1">
      <alignment vertical="center"/>
    </xf>
    <xf numFmtId="167" fontId="23" fillId="0" borderId="0" xfId="2" applyNumberFormat="1" applyFont="1" applyBorder="1" applyAlignment="1">
      <alignment horizontal="center" vertical="center"/>
    </xf>
    <xf numFmtId="167" fontId="23" fillId="0" borderId="0" xfId="2" applyNumberFormat="1" applyFont="1" applyBorder="1"/>
    <xf numFmtId="167" fontId="24" fillId="0" borderId="0" xfId="2" applyNumberFormat="1" applyFont="1"/>
    <xf numFmtId="167" fontId="22" fillId="0" borderId="62" xfId="2" applyNumberFormat="1" applyFont="1" applyBorder="1" applyAlignment="1">
      <alignment vertical="center"/>
    </xf>
    <xf numFmtId="167" fontId="23" fillId="0" borderId="49" xfId="2" applyNumberFormat="1" applyFont="1" applyFill="1" applyBorder="1" applyAlignment="1">
      <alignment horizontal="center" vertical="center" wrapText="1"/>
    </xf>
    <xf numFmtId="167" fontId="23" fillId="0" borderId="49" xfId="2" applyNumberFormat="1" applyFont="1" applyFill="1" applyBorder="1" applyAlignment="1">
      <alignment horizontal="center" vertical="center"/>
    </xf>
    <xf numFmtId="167" fontId="23" fillId="0" borderId="63" xfId="2" applyNumberFormat="1" applyFont="1" applyFill="1" applyBorder="1" applyAlignment="1">
      <alignment horizontal="center" vertical="center"/>
    </xf>
    <xf numFmtId="167" fontId="23" fillId="0" borderId="64" xfId="2" applyNumberFormat="1" applyFont="1" applyFill="1" applyBorder="1" applyAlignment="1">
      <alignment horizontal="center" vertical="center"/>
    </xf>
    <xf numFmtId="167" fontId="24" fillId="0" borderId="0" xfId="2" applyNumberFormat="1" applyFont="1" applyFill="1"/>
    <xf numFmtId="167" fontId="23" fillId="0" borderId="43" xfId="2" applyNumberFormat="1" applyFont="1" applyBorder="1" applyAlignment="1">
      <alignment vertical="center"/>
    </xf>
    <xf numFmtId="167" fontId="23" fillId="0" borderId="44" xfId="2" applyNumberFormat="1" applyFont="1" applyBorder="1" applyAlignment="1">
      <alignment vertical="center"/>
    </xf>
    <xf numFmtId="167" fontId="23" fillId="0" borderId="44" xfId="2" applyNumberFormat="1" applyFont="1" applyBorder="1" applyAlignment="1">
      <alignment horizontal="center" vertical="center"/>
    </xf>
    <xf numFmtId="167" fontId="23" fillId="0" borderId="44" xfId="2" applyNumberFormat="1" applyFont="1" applyBorder="1"/>
    <xf numFmtId="167" fontId="23" fillId="0" borderId="45" xfId="2" applyNumberFormat="1" applyFont="1" applyBorder="1"/>
    <xf numFmtId="167" fontId="23" fillId="0" borderId="65" xfId="2" applyNumberFormat="1" applyFont="1" applyBorder="1"/>
    <xf numFmtId="167" fontId="26" fillId="0" borderId="43" xfId="2" quotePrefix="1" applyNumberFormat="1" applyFont="1" applyBorder="1" applyAlignment="1">
      <alignment horizontal="center" vertical="center"/>
    </xf>
    <xf numFmtId="167" fontId="26" fillId="0" borderId="44" xfId="2" applyNumberFormat="1" applyFont="1" applyBorder="1" applyAlignment="1">
      <alignment vertical="center"/>
    </xf>
    <xf numFmtId="167" fontId="26" fillId="0" borderId="44" xfId="2" applyNumberFormat="1" applyFont="1" applyBorder="1" applyAlignment="1">
      <alignment horizontal="center" vertical="center"/>
    </xf>
    <xf numFmtId="167" fontId="23" fillId="0" borderId="44" xfId="2" applyNumberFormat="1" applyFont="1" applyBorder="1" applyAlignment="1">
      <alignment horizontal="right" vertical="center"/>
    </xf>
    <xf numFmtId="167" fontId="27" fillId="0" borderId="0" xfId="2" applyNumberFormat="1" applyFont="1"/>
    <xf numFmtId="167" fontId="26" fillId="0" borderId="43" xfId="2" applyNumberFormat="1" applyFont="1" applyBorder="1" applyAlignment="1">
      <alignment horizontal="center" vertical="center"/>
    </xf>
    <xf numFmtId="167" fontId="26" fillId="0" borderId="44" xfId="2" quotePrefix="1" applyNumberFormat="1" applyFont="1" applyBorder="1" applyAlignment="1">
      <alignment horizontal="center" vertical="center"/>
    </xf>
    <xf numFmtId="167" fontId="31" fillId="0" borderId="43" xfId="2" applyNumberFormat="1" applyFont="1" applyBorder="1" applyAlignment="1">
      <alignment horizontal="center" vertical="center"/>
    </xf>
    <xf numFmtId="167" fontId="31" fillId="0" borderId="44" xfId="2" applyNumberFormat="1" applyFont="1" applyBorder="1" applyAlignment="1">
      <alignment vertical="center"/>
    </xf>
    <xf numFmtId="167" fontId="31" fillId="0" borderId="44" xfId="2" applyNumberFormat="1" applyFont="1" applyBorder="1" applyAlignment="1">
      <alignment horizontal="center" vertical="center"/>
    </xf>
    <xf numFmtId="167" fontId="25" fillId="0" borderId="44" xfId="2" applyNumberFormat="1" applyFont="1" applyBorder="1" applyAlignment="1">
      <alignment horizontal="center" vertical="center"/>
    </xf>
    <xf numFmtId="167" fontId="25" fillId="0" borderId="44" xfId="2" applyNumberFormat="1" applyFont="1" applyBorder="1" applyAlignment="1">
      <alignment vertical="center"/>
    </xf>
    <xf numFmtId="167" fontId="25" fillId="0" borderId="45" xfId="2" applyNumberFormat="1" applyFont="1" applyBorder="1" applyAlignment="1">
      <alignment horizontal="center" vertical="center"/>
    </xf>
    <xf numFmtId="167" fontId="25" fillId="0" borderId="65" xfId="2" applyNumberFormat="1" applyFont="1" applyBorder="1" applyAlignment="1">
      <alignment horizontal="center" vertical="center"/>
    </xf>
    <xf numFmtId="167" fontId="32" fillId="0" borderId="0" xfId="2" applyNumberFormat="1" applyFont="1"/>
    <xf numFmtId="167" fontId="33" fillId="0" borderId="74" xfId="2" applyNumberFormat="1" applyFont="1" applyBorder="1" applyAlignment="1">
      <alignment vertical="center"/>
    </xf>
    <xf numFmtId="167" fontId="34" fillId="0" borderId="75" xfId="2" applyNumberFormat="1" applyFont="1" applyBorder="1" applyAlignment="1">
      <alignment vertical="center"/>
    </xf>
    <xf numFmtId="167" fontId="33" fillId="0" borderId="75" xfId="2" quotePrefix="1" applyNumberFormat="1" applyFont="1" applyBorder="1" applyAlignment="1">
      <alignment horizontal="center" vertical="center"/>
    </xf>
    <xf numFmtId="167" fontId="20" fillId="0" borderId="75" xfId="2" applyNumberFormat="1" applyFont="1" applyBorder="1" applyAlignment="1">
      <alignment horizontal="center" vertical="center"/>
    </xf>
    <xf numFmtId="167" fontId="20" fillId="0" borderId="75" xfId="2" applyNumberFormat="1" applyFont="1" applyBorder="1" applyAlignment="1">
      <alignment vertical="center"/>
    </xf>
    <xf numFmtId="167" fontId="20" fillId="0" borderId="76" xfId="2" applyNumberFormat="1" applyFont="1" applyBorder="1" applyAlignment="1">
      <alignment vertical="center"/>
    </xf>
    <xf numFmtId="167" fontId="20" fillId="0" borderId="77" xfId="2" applyNumberFormat="1" applyFont="1" applyBorder="1" applyAlignment="1">
      <alignment vertical="center"/>
    </xf>
    <xf numFmtId="167" fontId="33" fillId="0" borderId="78" xfId="2" applyNumberFormat="1" applyFont="1" applyBorder="1" applyAlignment="1">
      <alignment vertical="center"/>
    </xf>
    <xf numFmtId="167" fontId="34" fillId="0" borderId="79" xfId="2" applyNumberFormat="1" applyFont="1" applyBorder="1" applyAlignment="1">
      <alignment vertical="center"/>
    </xf>
    <xf numFmtId="167" fontId="33" fillId="0" borderId="79" xfId="2" quotePrefix="1" applyNumberFormat="1" applyFont="1" applyBorder="1" applyAlignment="1">
      <alignment horizontal="center" vertical="center"/>
    </xf>
    <xf numFmtId="167" fontId="20" fillId="0" borderId="79" xfId="2" applyNumberFormat="1" applyFont="1" applyBorder="1" applyAlignment="1">
      <alignment horizontal="center" vertical="center"/>
    </xf>
    <xf numFmtId="167" fontId="20" fillId="0" borderId="79" xfId="2" applyNumberFormat="1" applyFont="1" applyBorder="1" applyAlignment="1">
      <alignment vertical="center"/>
    </xf>
    <xf numFmtId="167" fontId="31" fillId="0" borderId="72" xfId="2" applyNumberFormat="1" applyFont="1" applyBorder="1" applyAlignment="1">
      <alignment horizontal="center" vertical="center"/>
    </xf>
    <xf numFmtId="167" fontId="31" fillId="0" borderId="49" xfId="2" applyNumberFormat="1" applyFont="1" applyBorder="1" applyAlignment="1">
      <alignment vertical="center"/>
    </xf>
    <xf numFmtId="167" fontId="31" fillId="0" borderId="49" xfId="2" applyNumberFormat="1" applyFont="1" applyBorder="1" applyAlignment="1">
      <alignment horizontal="center" vertical="center"/>
    </xf>
    <xf numFmtId="167" fontId="25" fillId="0" borderId="49" xfId="2" applyNumberFormat="1" applyFont="1" applyBorder="1" applyAlignment="1">
      <alignment horizontal="center" vertical="center"/>
    </xf>
    <xf numFmtId="167" fontId="25" fillId="0" borderId="49" xfId="2" applyNumberFormat="1" applyFont="1" applyBorder="1" applyAlignment="1">
      <alignment vertical="center"/>
    </xf>
    <xf numFmtId="167" fontId="25" fillId="0" borderId="63" xfId="2" applyNumberFormat="1" applyFont="1" applyBorder="1" applyAlignment="1">
      <alignment horizontal="center" vertical="center"/>
    </xf>
    <xf numFmtId="167" fontId="25" fillId="0" borderId="64" xfId="2" applyNumberFormat="1" applyFont="1" applyBorder="1" applyAlignment="1">
      <alignment horizontal="center" vertical="center"/>
    </xf>
    <xf numFmtId="167" fontId="26" fillId="0" borderId="43" xfId="2" applyNumberFormat="1" applyFont="1" applyFill="1" applyBorder="1" applyAlignment="1">
      <alignment horizontal="center" vertical="center"/>
    </xf>
    <xf numFmtId="167" fontId="26" fillId="0" borderId="44" xfId="2" applyNumberFormat="1" applyFont="1" applyFill="1" applyBorder="1" applyAlignment="1">
      <alignment vertical="center"/>
    </xf>
    <xf numFmtId="167" fontId="26" fillId="0" borderId="44" xfId="2" applyNumberFormat="1" applyFont="1" applyFill="1" applyBorder="1" applyAlignment="1">
      <alignment horizontal="center" vertical="center"/>
    </xf>
    <xf numFmtId="167" fontId="23" fillId="0" borderId="44" xfId="2" applyNumberFormat="1" applyFont="1" applyFill="1" applyBorder="1" applyAlignment="1">
      <alignment horizontal="center" vertical="center"/>
    </xf>
    <xf numFmtId="167" fontId="23" fillId="0" borderId="44" xfId="2" applyNumberFormat="1" applyFont="1" applyFill="1" applyBorder="1" applyAlignment="1">
      <alignment horizontal="right" vertical="center"/>
    </xf>
    <xf numFmtId="167" fontId="33" fillId="0" borderId="43" xfId="2" applyNumberFormat="1" applyFont="1" applyBorder="1" applyAlignment="1">
      <alignment vertical="center"/>
    </xf>
    <xf numFmtId="167" fontId="33" fillId="0" borderId="44" xfId="2" applyNumberFormat="1" applyFont="1" applyBorder="1" applyAlignment="1">
      <alignment horizontal="right" vertical="center"/>
    </xf>
    <xf numFmtId="167" fontId="33" fillId="0" borderId="44" xfId="2" quotePrefix="1" applyNumberFormat="1" applyFont="1" applyBorder="1" applyAlignment="1">
      <alignment horizontal="center" vertical="center"/>
    </xf>
    <xf numFmtId="167" fontId="20" fillId="0" borderId="44" xfId="2" applyNumberFormat="1" applyFont="1" applyBorder="1" applyAlignment="1">
      <alignment horizontal="center" vertical="center"/>
    </xf>
    <xf numFmtId="167" fontId="20" fillId="0" borderId="44" xfId="2" applyNumberFormat="1" applyFont="1" applyBorder="1" applyAlignment="1">
      <alignment vertical="center"/>
    </xf>
    <xf numFmtId="167" fontId="20" fillId="0" borderId="45" xfId="2" applyNumberFormat="1" applyFont="1" applyBorder="1" applyAlignment="1">
      <alignment vertical="center"/>
    </xf>
    <xf numFmtId="167" fontId="20" fillId="0" borderId="65" xfId="2" applyNumberFormat="1" applyFont="1" applyBorder="1" applyAlignment="1">
      <alignment vertical="center"/>
    </xf>
    <xf numFmtId="0" fontId="43" fillId="0" borderId="0" xfId="8" applyFont="1" applyAlignment="1">
      <alignment horizontal="left"/>
    </xf>
    <xf numFmtId="164" fontId="43" fillId="0" borderId="0" xfId="8" applyNumberFormat="1" applyFont="1"/>
    <xf numFmtId="165" fontId="4" fillId="0" borderId="0" xfId="0" applyNumberFormat="1" applyFont="1" applyAlignment="1">
      <alignment vertical="center"/>
    </xf>
    <xf numFmtId="0" fontId="22" fillId="0" borderId="0" xfId="8" applyFont="1"/>
    <xf numFmtId="0" fontId="22" fillId="0" borderId="0" xfId="8" applyFont="1" applyAlignment="1">
      <alignment horizontal="left"/>
    </xf>
    <xf numFmtId="164" fontId="46" fillId="0" borderId="0" xfId="6" applyFont="1" applyFill="1"/>
    <xf numFmtId="165" fontId="9" fillId="0" borderId="0" xfId="0" applyNumberFormat="1" applyFont="1" applyAlignment="1">
      <alignment horizontal="right"/>
    </xf>
    <xf numFmtId="165" fontId="47" fillId="0" borderId="0" xfId="0" applyNumberFormat="1" applyFont="1"/>
    <xf numFmtId="164" fontId="48" fillId="0" borderId="0" xfId="8" applyNumberFormat="1" applyFont="1"/>
    <xf numFmtId="166" fontId="22" fillId="0" borderId="0" xfId="8" applyNumberFormat="1" applyFont="1"/>
    <xf numFmtId="164" fontId="22" fillId="0" borderId="0" xfId="8" applyNumberFormat="1" applyFont="1"/>
    <xf numFmtId="0" fontId="49" fillId="0" borderId="0" xfId="8" applyFont="1"/>
    <xf numFmtId="167" fontId="49" fillId="0" borderId="0" xfId="8" applyNumberFormat="1" applyFont="1"/>
    <xf numFmtId="0" fontId="50" fillId="0" borderId="0" xfId="7" applyFont="1"/>
    <xf numFmtId="0" fontId="49" fillId="0" borderId="0" xfId="1" applyFont="1"/>
    <xf numFmtId="164" fontId="49" fillId="0" borderId="0" xfId="8" applyNumberFormat="1" applyFont="1"/>
    <xf numFmtId="0" fontId="49" fillId="0" borderId="0" xfId="8" applyFont="1" applyAlignment="1">
      <alignment horizontal="center"/>
    </xf>
    <xf numFmtId="165" fontId="9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0" fontId="52" fillId="0" borderId="98" xfId="0" applyFont="1" applyBorder="1" applyAlignment="1">
      <alignment horizontal="center" vertical="center"/>
    </xf>
    <xf numFmtId="0" fontId="53" fillId="0" borderId="98" xfId="0" applyFont="1" applyBorder="1" applyAlignment="1">
      <alignment horizontal="center" vertical="center"/>
    </xf>
    <xf numFmtId="164" fontId="13" fillId="0" borderId="0" xfId="1" applyNumberFormat="1" applyFont="1" applyAlignment="1">
      <alignment horizontal="left" wrapText="1"/>
    </xf>
    <xf numFmtId="0" fontId="13" fillId="0" borderId="0" xfId="1" applyFont="1" applyAlignment="1">
      <alignment horizontal="left" wrapText="1"/>
    </xf>
    <xf numFmtId="164" fontId="11" fillId="0" borderId="0" xfId="1" applyNumberFormat="1" applyFont="1" applyAlignment="1">
      <alignment wrapText="1"/>
    </xf>
    <xf numFmtId="164" fontId="11" fillId="0" borderId="0" xfId="1" applyNumberFormat="1" applyFont="1" applyAlignment="1">
      <alignment horizontal="left" wrapText="1"/>
    </xf>
    <xf numFmtId="0" fontId="13" fillId="0" borderId="0" xfId="1" applyFont="1" applyAlignment="1">
      <alignment horizontal="center"/>
    </xf>
    <xf numFmtId="0" fontId="23" fillId="0" borderId="36" xfId="1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 wrapText="1"/>
    </xf>
    <xf numFmtId="0" fontId="23" fillId="0" borderId="55" xfId="1" applyFont="1" applyBorder="1" applyAlignment="1">
      <alignment horizontal="center" vertical="center" wrapText="1"/>
    </xf>
    <xf numFmtId="0" fontId="23" fillId="0" borderId="38" xfId="1" applyFont="1" applyBorder="1" applyAlignment="1">
      <alignment horizontal="center"/>
    </xf>
    <xf numFmtId="0" fontId="23" fillId="0" borderId="39" xfId="1" applyFont="1" applyBorder="1" applyAlignment="1">
      <alignment horizontal="center"/>
    </xf>
    <xf numFmtId="0" fontId="23" fillId="0" borderId="40" xfId="1" applyFont="1" applyBorder="1" applyAlignment="1">
      <alignment horizontal="center"/>
    </xf>
    <xf numFmtId="0" fontId="23" fillId="0" borderId="41" xfId="1" applyFont="1" applyBorder="1" applyAlignment="1">
      <alignment horizontal="center" vertical="center" wrapText="1"/>
    </xf>
    <xf numFmtId="0" fontId="23" fillId="0" borderId="51" xfId="1" applyFont="1" applyBorder="1" applyAlignment="1">
      <alignment horizontal="center" vertical="center" wrapText="1"/>
    </xf>
    <xf numFmtId="0" fontId="23" fillId="0" borderId="59" xfId="1" applyFont="1" applyBorder="1" applyAlignment="1">
      <alignment horizontal="center" vertical="center" wrapText="1"/>
    </xf>
    <xf numFmtId="0" fontId="23" fillId="0" borderId="49" xfId="1" applyFont="1" applyBorder="1" applyAlignment="1">
      <alignment horizontal="center" vertical="center"/>
    </xf>
    <xf numFmtId="0" fontId="23" fillId="0" borderId="54" xfId="1" applyFont="1" applyBorder="1" applyAlignment="1">
      <alignment horizontal="center" vertical="center"/>
    </xf>
    <xf numFmtId="0" fontId="23" fillId="0" borderId="42" xfId="1" applyFont="1" applyBorder="1" applyAlignment="1">
      <alignment horizontal="center" vertical="center" wrapText="1"/>
    </xf>
    <xf numFmtId="0" fontId="23" fillId="0" borderId="58" xfId="1" applyFont="1" applyBorder="1" applyAlignment="1">
      <alignment horizontal="center" vertical="center" wrapText="1"/>
    </xf>
    <xf numFmtId="0" fontId="23" fillId="0" borderId="42" xfId="1" applyFont="1" applyBorder="1" applyAlignment="1">
      <alignment horizontal="center" vertical="center"/>
    </xf>
    <xf numFmtId="0" fontId="23" fillId="0" borderId="58" xfId="1" applyFont="1" applyBorder="1" applyAlignment="1">
      <alignment horizontal="center" vertical="center"/>
    </xf>
    <xf numFmtId="0" fontId="23" fillId="0" borderId="46" xfId="1" applyFont="1" applyBorder="1" applyAlignment="1">
      <alignment horizontal="center" vertical="center"/>
    </xf>
    <xf numFmtId="0" fontId="23" fillId="0" borderId="56" xfId="1" applyFont="1" applyBorder="1" applyAlignment="1">
      <alignment horizontal="center" vertical="center"/>
    </xf>
    <xf numFmtId="0" fontId="23" fillId="0" borderId="47" xfId="1" applyFont="1" applyBorder="1" applyAlignment="1">
      <alignment horizontal="center" vertical="center"/>
    </xf>
    <xf numFmtId="0" fontId="23" fillId="0" borderId="57" xfId="1" applyFont="1" applyBorder="1" applyAlignment="1">
      <alignment horizontal="center" vertical="center"/>
    </xf>
    <xf numFmtId="0" fontId="23" fillId="0" borderId="52" xfId="1" applyFont="1" applyBorder="1" applyAlignment="1">
      <alignment horizontal="center" vertical="center"/>
    </xf>
    <xf numFmtId="0" fontId="21" fillId="0" borderId="42" xfId="1" applyFont="1" applyBorder="1" applyAlignment="1">
      <alignment horizontal="center" vertical="center" wrapText="1"/>
    </xf>
    <xf numFmtId="0" fontId="21" fillId="0" borderId="58" xfId="1" applyFont="1" applyBorder="1" applyAlignment="1">
      <alignment horizontal="center" vertical="center" wrapText="1"/>
    </xf>
    <xf numFmtId="167" fontId="23" fillId="0" borderId="35" xfId="3" applyNumberFormat="1" applyFont="1" applyFill="1" applyBorder="1" applyAlignment="1">
      <alignment horizontal="center" vertical="center" wrapText="1"/>
    </xf>
    <xf numFmtId="167" fontId="23" fillId="0" borderId="44" xfId="3" applyNumberFormat="1" applyFont="1" applyFill="1" applyBorder="1" applyAlignment="1">
      <alignment horizontal="center" vertical="center" wrapText="1"/>
    </xf>
    <xf numFmtId="167" fontId="23" fillId="0" borderId="54" xfId="3" applyNumberFormat="1" applyFont="1" applyFill="1" applyBorder="1" applyAlignment="1">
      <alignment horizontal="center" vertical="center" wrapText="1"/>
    </xf>
    <xf numFmtId="0" fontId="23" fillId="0" borderId="34" xfId="1" applyFont="1" applyBorder="1" applyAlignment="1">
      <alignment horizontal="center" vertical="center" wrapText="1"/>
    </xf>
    <xf numFmtId="0" fontId="23" fillId="0" borderId="43" xfId="1" applyFont="1" applyBorder="1" applyAlignment="1">
      <alignment horizontal="center" vertical="center" wrapText="1"/>
    </xf>
    <xf numFmtId="0" fontId="23" fillId="0" borderId="53" xfId="1" applyFont="1" applyBorder="1" applyAlignment="1">
      <alignment horizontal="center" vertical="center" wrapText="1"/>
    </xf>
    <xf numFmtId="0" fontId="23" fillId="0" borderId="35" xfId="1" applyFont="1" applyBorder="1" applyAlignment="1">
      <alignment horizontal="center" vertical="center" wrapText="1"/>
    </xf>
    <xf numFmtId="0" fontId="23" fillId="0" borderId="44" xfId="1" applyFont="1" applyBorder="1" applyAlignment="1">
      <alignment horizontal="center" vertical="center" wrapText="1"/>
    </xf>
    <xf numFmtId="0" fontId="23" fillId="0" borderId="54" xfId="1" applyFont="1" applyBorder="1" applyAlignment="1">
      <alignment horizontal="center" vertical="center" wrapText="1"/>
    </xf>
    <xf numFmtId="0" fontId="23" fillId="0" borderId="35" xfId="1" applyFont="1" applyBorder="1" applyAlignment="1">
      <alignment horizontal="center" vertical="center"/>
    </xf>
    <xf numFmtId="0" fontId="23" fillId="0" borderId="44" xfId="1" applyFont="1" applyBorder="1" applyAlignment="1">
      <alignment horizontal="center" vertical="center"/>
    </xf>
    <xf numFmtId="0" fontId="51" fillId="0" borderId="41" xfId="1" applyFont="1" applyBorder="1" applyAlignment="1">
      <alignment horizontal="center" vertical="center" wrapText="1"/>
    </xf>
    <xf numFmtId="0" fontId="51" fillId="0" borderId="59" xfId="1" applyFont="1" applyBorder="1" applyAlignment="1">
      <alignment horizontal="center" vertical="center" wrapText="1"/>
    </xf>
    <xf numFmtId="0" fontId="23" fillId="0" borderId="80" xfId="1" applyFont="1" applyBorder="1" applyAlignment="1">
      <alignment horizontal="center" vertical="center" wrapText="1"/>
    </xf>
    <xf numFmtId="0" fontId="23" fillId="0" borderId="81" xfId="1" applyFont="1" applyBorder="1" applyAlignment="1">
      <alignment horizontal="center" vertical="center" wrapText="1"/>
    </xf>
    <xf numFmtId="0" fontId="23" fillId="0" borderId="82" xfId="1" applyFont="1" applyBorder="1" applyAlignment="1">
      <alignment horizontal="center" vertical="center" wrapText="1"/>
    </xf>
    <xf numFmtId="0" fontId="39" fillId="0" borderId="31" xfId="5" applyFont="1" applyBorder="1" applyAlignment="1">
      <alignment horizontal="left" wrapText="1"/>
    </xf>
    <xf numFmtId="0" fontId="42" fillId="0" borderId="0" xfId="5" applyFont="1" applyAlignment="1">
      <alignment horizontal="left" wrapText="1"/>
    </xf>
    <xf numFmtId="165" fontId="2" fillId="0" borderId="3" xfId="0" quotePrefix="1" applyNumberFormat="1" applyFont="1" applyBorder="1" applyAlignment="1">
      <alignment horizontal="center" vertical="center" wrapText="1"/>
    </xf>
    <xf numFmtId="165" fontId="2" fillId="0" borderId="9" xfId="0" quotePrefix="1" applyNumberFormat="1" applyFont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left" vertical="center" wrapText="1"/>
    </xf>
    <xf numFmtId="0" fontId="5" fillId="0" borderId="25" xfId="0" applyFont="1" applyBorder="1"/>
    <xf numFmtId="165" fontId="9" fillId="0" borderId="0" xfId="0" applyNumberFormat="1" applyFont="1" applyAlignment="1">
      <alignment horizontal="left" vertical="top" wrapText="1"/>
    </xf>
    <xf numFmtId="0" fontId="5" fillId="0" borderId="12" xfId="0" applyFont="1" applyBorder="1"/>
    <xf numFmtId="0" fontId="22" fillId="0" borderId="0" xfId="8" applyFont="1" applyAlignment="1">
      <alignment horizontal="left"/>
    </xf>
    <xf numFmtId="165" fontId="2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165" fontId="2" fillId="0" borderId="1" xfId="0" quotePrefix="1" applyNumberFormat="1" applyFont="1" applyBorder="1" applyAlignment="1">
      <alignment horizontal="center" vertical="center" wrapText="1"/>
    </xf>
    <xf numFmtId="165" fontId="2" fillId="0" borderId="7" xfId="0" quotePrefix="1" applyNumberFormat="1" applyFont="1" applyBorder="1" applyAlignment="1">
      <alignment horizontal="center" vertical="center" wrapText="1"/>
    </xf>
    <xf numFmtId="165" fontId="47" fillId="0" borderId="30" xfId="0" quotePrefix="1" applyNumberFormat="1" applyFont="1" applyBorder="1" applyAlignment="1">
      <alignment horizontal="center" vertical="center" wrapText="1"/>
    </xf>
    <xf numFmtId="165" fontId="2" fillId="0" borderId="15" xfId="0" quotePrefix="1" applyNumberFormat="1" applyFont="1" applyBorder="1" applyAlignment="1">
      <alignment horizontal="center" vertical="center" wrapText="1"/>
    </xf>
    <xf numFmtId="0" fontId="23" fillId="0" borderId="83" xfId="1" applyFont="1" applyBorder="1" applyAlignment="1">
      <alignment horizontal="center" vertical="center" wrapText="1"/>
    </xf>
    <xf numFmtId="0" fontId="23" fillId="0" borderId="84" xfId="1" applyFont="1" applyBorder="1" applyAlignment="1">
      <alignment horizontal="center" vertical="center" wrapText="1"/>
    </xf>
    <xf numFmtId="0" fontId="23" fillId="0" borderId="62" xfId="1" applyFont="1" applyBorder="1" applyAlignment="1">
      <alignment horizontal="center" vertical="center" wrapText="1"/>
    </xf>
    <xf numFmtId="0" fontId="23" fillId="0" borderId="85" xfId="1" applyFont="1" applyBorder="1" applyAlignment="1">
      <alignment horizontal="center" vertical="center" wrapText="1"/>
    </xf>
    <xf numFmtId="0" fontId="23" fillId="0" borderId="60" xfId="1" applyFont="1" applyBorder="1" applyAlignment="1">
      <alignment horizontal="center" vertical="center" wrapText="1"/>
    </xf>
    <xf numFmtId="0" fontId="23" fillId="0" borderId="86" xfId="1" applyFont="1" applyBorder="1" applyAlignment="1">
      <alignment horizontal="center" vertical="center" wrapText="1"/>
    </xf>
    <xf numFmtId="167" fontId="23" fillId="0" borderId="42" xfId="2" applyNumberFormat="1" applyFont="1" applyFill="1" applyBorder="1" applyAlignment="1">
      <alignment horizontal="center" vertical="center"/>
    </xf>
    <xf numFmtId="167" fontId="23" fillId="0" borderId="52" xfId="2" applyNumberFormat="1" applyFont="1" applyFill="1" applyBorder="1" applyAlignment="1">
      <alignment horizontal="center" vertical="center"/>
    </xf>
    <xf numFmtId="167" fontId="23" fillId="0" borderId="58" xfId="2" applyNumberFormat="1" applyFont="1" applyFill="1" applyBorder="1" applyAlignment="1">
      <alignment horizontal="center" vertical="center"/>
    </xf>
    <xf numFmtId="167" fontId="23" fillId="0" borderId="47" xfId="2" applyNumberFormat="1" applyFont="1" applyFill="1" applyBorder="1" applyAlignment="1">
      <alignment horizontal="center" vertical="center"/>
    </xf>
    <xf numFmtId="167" fontId="23" fillId="0" borderId="57" xfId="2" applyNumberFormat="1" applyFont="1" applyFill="1" applyBorder="1" applyAlignment="1">
      <alignment horizontal="center" vertical="center"/>
    </xf>
    <xf numFmtId="167" fontId="23" fillId="0" borderId="42" xfId="2" applyNumberFormat="1" applyFont="1" applyFill="1" applyBorder="1" applyAlignment="1">
      <alignment horizontal="center" vertical="center" wrapText="1"/>
    </xf>
    <xf numFmtId="167" fontId="23" fillId="0" borderId="58" xfId="2" applyNumberFormat="1" applyFont="1" applyFill="1" applyBorder="1" applyAlignment="1">
      <alignment horizontal="center" vertical="center" wrapText="1"/>
    </xf>
    <xf numFmtId="167" fontId="23" fillId="0" borderId="46" xfId="2" applyNumberFormat="1" applyFont="1" applyFill="1" applyBorder="1" applyAlignment="1">
      <alignment horizontal="center" vertical="center"/>
    </xf>
    <xf numFmtId="167" fontId="23" fillId="0" borderId="56" xfId="2" applyNumberFormat="1" applyFont="1" applyFill="1" applyBorder="1" applyAlignment="1">
      <alignment horizontal="center" vertical="center"/>
    </xf>
    <xf numFmtId="167" fontId="23" fillId="0" borderId="41" xfId="2" applyNumberFormat="1" applyFont="1" applyFill="1" applyBorder="1" applyAlignment="1">
      <alignment horizontal="center" vertical="center" wrapText="1"/>
    </xf>
    <xf numFmtId="167" fontId="23" fillId="0" borderId="59" xfId="2" applyNumberFormat="1" applyFont="1" applyFill="1" applyBorder="1" applyAlignment="1">
      <alignment horizontal="center" vertical="center" wrapText="1"/>
    </xf>
    <xf numFmtId="167" fontId="23" fillId="0" borderId="51" xfId="2" applyNumberFormat="1" applyFont="1" applyFill="1" applyBorder="1" applyAlignment="1">
      <alignment horizontal="center" vertical="center" wrapText="1"/>
    </xf>
    <xf numFmtId="167" fontId="23" fillId="0" borderId="36" xfId="2" applyNumberFormat="1" applyFont="1" applyFill="1" applyBorder="1" applyAlignment="1">
      <alignment horizontal="center" vertical="center" wrapText="1"/>
    </xf>
    <xf numFmtId="167" fontId="23" fillId="0" borderId="45" xfId="2" applyNumberFormat="1" applyFont="1" applyFill="1" applyBorder="1" applyAlignment="1">
      <alignment horizontal="center" vertical="center" wrapText="1"/>
    </xf>
    <xf numFmtId="167" fontId="23" fillId="0" borderId="55" xfId="2" applyNumberFormat="1" applyFont="1" applyFill="1" applyBorder="1" applyAlignment="1">
      <alignment horizontal="center" vertical="center" wrapText="1"/>
    </xf>
    <xf numFmtId="167" fontId="23" fillId="0" borderId="38" xfId="2" applyNumberFormat="1" applyFont="1" applyFill="1" applyBorder="1" applyAlignment="1">
      <alignment horizontal="center"/>
    </xf>
    <xf numFmtId="167" fontId="23" fillId="0" borderId="39" xfId="2" applyNumberFormat="1" applyFont="1" applyFill="1" applyBorder="1" applyAlignment="1">
      <alignment horizontal="center"/>
    </xf>
    <xf numFmtId="167" fontId="23" fillId="0" borderId="40" xfId="2" applyNumberFormat="1" applyFont="1" applyFill="1" applyBorder="1" applyAlignment="1">
      <alignment horizontal="center"/>
    </xf>
    <xf numFmtId="167" fontId="23" fillId="0" borderId="48" xfId="2" applyNumberFormat="1" applyFont="1" applyFill="1" applyBorder="1" applyAlignment="1">
      <alignment horizontal="center" vertical="center" wrapText="1"/>
    </xf>
    <xf numFmtId="167" fontId="23" fillId="0" borderId="100" xfId="2" applyNumberFormat="1" applyFont="1" applyFill="1" applyBorder="1" applyAlignment="1">
      <alignment horizontal="center" vertical="center" wrapText="1"/>
    </xf>
    <xf numFmtId="167" fontId="23" fillId="0" borderId="49" xfId="2" applyNumberFormat="1" applyFont="1" applyFill="1" applyBorder="1" applyAlignment="1">
      <alignment horizontal="center" vertical="center"/>
    </xf>
    <xf numFmtId="167" fontId="23" fillId="0" borderId="54" xfId="2" applyNumberFormat="1" applyFont="1" applyFill="1" applyBorder="1" applyAlignment="1">
      <alignment horizontal="center" vertical="center"/>
    </xf>
    <xf numFmtId="167" fontId="23" fillId="0" borderId="50" xfId="2" applyNumberFormat="1" applyFont="1" applyFill="1" applyBorder="1" applyAlignment="1">
      <alignment horizontal="center" vertical="center" wrapText="1"/>
    </xf>
    <xf numFmtId="167" fontId="23" fillId="0" borderId="61" xfId="2" applyNumberFormat="1" applyFont="1" applyFill="1" applyBorder="1" applyAlignment="1">
      <alignment horizontal="center" vertical="center" wrapText="1"/>
    </xf>
    <xf numFmtId="167" fontId="23" fillId="0" borderId="35" xfId="2" applyNumberFormat="1" applyFont="1" applyFill="1" applyBorder="1" applyAlignment="1">
      <alignment horizontal="center" vertical="center" wrapText="1"/>
    </xf>
    <xf numFmtId="167" fontId="23" fillId="0" borderId="44" xfId="2" applyNumberFormat="1" applyFont="1" applyFill="1" applyBorder="1" applyAlignment="1">
      <alignment horizontal="center" vertical="center" wrapText="1"/>
    </xf>
    <xf numFmtId="167" fontId="23" fillId="0" borderId="54" xfId="2" applyNumberFormat="1" applyFont="1" applyFill="1" applyBorder="1" applyAlignment="1">
      <alignment horizontal="center" vertical="center" wrapText="1"/>
    </xf>
    <xf numFmtId="167" fontId="23" fillId="0" borderId="34" xfId="2" applyNumberFormat="1" applyFont="1" applyFill="1" applyBorder="1" applyAlignment="1">
      <alignment horizontal="center" vertical="center" wrapText="1"/>
    </xf>
    <xf numFmtId="167" fontId="23" fillId="0" borderId="43" xfId="2" applyNumberFormat="1" applyFont="1" applyFill="1" applyBorder="1" applyAlignment="1">
      <alignment horizontal="center" vertical="center" wrapText="1"/>
    </xf>
    <xf numFmtId="167" fontId="23" fillId="0" borderId="53" xfId="2" applyNumberFormat="1" applyFont="1" applyFill="1" applyBorder="1" applyAlignment="1">
      <alignment horizontal="center" vertical="center" wrapText="1"/>
    </xf>
    <xf numFmtId="167" fontId="23" fillId="0" borderId="35" xfId="2" applyNumberFormat="1" applyFont="1" applyFill="1" applyBorder="1" applyAlignment="1">
      <alignment horizontal="center" vertical="center"/>
    </xf>
    <xf numFmtId="167" fontId="23" fillId="0" borderId="44" xfId="2" applyNumberFormat="1" applyFont="1" applyFill="1" applyBorder="1" applyAlignment="1">
      <alignment horizontal="center" vertical="center"/>
    </xf>
    <xf numFmtId="0" fontId="23" fillId="0" borderId="101" xfId="1" applyFont="1" applyBorder="1" applyAlignment="1">
      <alignment horizontal="center" vertical="center" wrapText="1"/>
    </xf>
    <xf numFmtId="0" fontId="23" fillId="0" borderId="95" xfId="1" applyFont="1" applyBorder="1" applyAlignment="1">
      <alignment horizontal="center" vertical="center" wrapText="1"/>
    </xf>
    <xf numFmtId="0" fontId="23" fillId="0" borderId="102" xfId="1" applyFont="1" applyBorder="1" applyAlignment="1">
      <alignment horizontal="center" vertical="center" wrapText="1"/>
    </xf>
  </cellXfs>
  <cellStyles count="12">
    <cellStyle name="Comma 10 2" xfId="6" xr:uid="{88873D97-688C-4953-A69B-FF3FE8BFD7F8}"/>
    <cellStyle name="Comma 13 2" xfId="11" xr:uid="{7835755C-9ED1-44EB-93A6-D830A4A51408}"/>
    <cellStyle name="Comma 2" xfId="2" xr:uid="{5CD29722-AA58-4D40-913D-4D1AC8777F89}"/>
    <cellStyle name="Comma 2 2" xfId="3" xr:uid="{5F1A122A-7DA6-445A-8A10-145652795E53}"/>
    <cellStyle name="Comma 4" xfId="10" xr:uid="{5A4CEB79-45E6-460B-B16E-2E6441A71121}"/>
    <cellStyle name="Normal" xfId="0" builtinId="0"/>
    <cellStyle name="Normal 2" xfId="1" xr:uid="{E175676E-1DF1-46E7-9672-14BD94152051}"/>
    <cellStyle name="Normal 2 2" xfId="4" xr:uid="{28DBB64C-F29D-4F0D-A8FE-D5B202CEBAAD}"/>
    <cellStyle name="Normal 2 2 2" xfId="8" xr:uid="{87EBC096-92CD-4A64-857A-B2E755644CD2}"/>
    <cellStyle name="Normal 4" xfId="7" xr:uid="{48CBDA4F-C6C9-4C2F-AC3D-63A8233F8D59}"/>
    <cellStyle name="Normal 7" xfId="5" xr:uid="{7CE4F52F-C03A-4A23-A84E-3B167CB98FF7}"/>
    <cellStyle name="Percent 2" xfId="9" xr:uid="{248AABC2-65E7-4C00-95E4-82FF45430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109</xdr:row>
      <xdr:rowOff>3175</xdr:rowOff>
    </xdr:from>
    <xdr:to>
      <xdr:col>1</xdr:col>
      <xdr:colOff>413592</xdr:colOff>
      <xdr:row>109</xdr:row>
      <xdr:rowOff>3175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9AFDCB2C-951B-4B09-A567-CD28AF58C8E2}"/>
            </a:ext>
          </a:extLst>
        </xdr:cNvPr>
        <xdr:cNvSpPr/>
      </xdr:nvSpPr>
      <xdr:spPr>
        <a:xfrm>
          <a:off x="904875" y="25244425"/>
          <a:ext cx="299292" cy="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114300</xdr:colOff>
      <xdr:row>109</xdr:row>
      <xdr:rowOff>3175</xdr:rowOff>
    </xdr:from>
    <xdr:to>
      <xdr:col>1</xdr:col>
      <xdr:colOff>413592</xdr:colOff>
      <xdr:row>109</xdr:row>
      <xdr:rowOff>3175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19D21CE4-62BA-4B90-A716-90CF8BC69802}"/>
            </a:ext>
          </a:extLst>
        </xdr:cNvPr>
        <xdr:cNvSpPr/>
      </xdr:nvSpPr>
      <xdr:spPr>
        <a:xfrm>
          <a:off x="904875" y="25244425"/>
          <a:ext cx="299292" cy="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64</xdr:row>
      <xdr:rowOff>3175</xdr:rowOff>
    </xdr:from>
    <xdr:to>
      <xdr:col>1</xdr:col>
      <xdr:colOff>413592</xdr:colOff>
      <xdr:row>64</xdr:row>
      <xdr:rowOff>3175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1B518B1-6BEB-4CE6-9E0A-B916891C9007}"/>
            </a:ext>
          </a:extLst>
        </xdr:cNvPr>
        <xdr:cNvSpPr/>
      </xdr:nvSpPr>
      <xdr:spPr>
        <a:xfrm>
          <a:off x="904875" y="14614525"/>
          <a:ext cx="299292" cy="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114300</xdr:colOff>
      <xdr:row>64</xdr:row>
      <xdr:rowOff>3175</xdr:rowOff>
    </xdr:from>
    <xdr:to>
      <xdr:col>1</xdr:col>
      <xdr:colOff>413592</xdr:colOff>
      <xdr:row>64</xdr:row>
      <xdr:rowOff>3175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184DB7F0-BC2C-4D0C-ACFB-3DBA59CF165D}"/>
            </a:ext>
          </a:extLst>
        </xdr:cNvPr>
        <xdr:cNvSpPr/>
      </xdr:nvSpPr>
      <xdr:spPr>
        <a:xfrm>
          <a:off x="904875" y="14614525"/>
          <a:ext cx="299292" cy="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64</xdr:row>
      <xdr:rowOff>3175</xdr:rowOff>
    </xdr:from>
    <xdr:to>
      <xdr:col>1</xdr:col>
      <xdr:colOff>413592</xdr:colOff>
      <xdr:row>64</xdr:row>
      <xdr:rowOff>3175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A876C9E-ECE6-4552-993C-5D5AF1FDA88C}"/>
            </a:ext>
          </a:extLst>
        </xdr:cNvPr>
        <xdr:cNvSpPr/>
      </xdr:nvSpPr>
      <xdr:spPr>
        <a:xfrm>
          <a:off x="904875" y="14909800"/>
          <a:ext cx="299292" cy="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114300</xdr:colOff>
      <xdr:row>64</xdr:row>
      <xdr:rowOff>3175</xdr:rowOff>
    </xdr:from>
    <xdr:to>
      <xdr:col>1</xdr:col>
      <xdr:colOff>413592</xdr:colOff>
      <xdr:row>64</xdr:row>
      <xdr:rowOff>3175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44CCAFE9-578F-4632-8F88-B729394265AF}"/>
            </a:ext>
          </a:extLst>
        </xdr:cNvPr>
        <xdr:cNvSpPr/>
      </xdr:nvSpPr>
      <xdr:spPr>
        <a:xfrm>
          <a:off x="904875" y="14909800"/>
          <a:ext cx="299292" cy="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15</xdr:row>
      <xdr:rowOff>3175</xdr:rowOff>
    </xdr:from>
    <xdr:to>
      <xdr:col>1</xdr:col>
      <xdr:colOff>440001</xdr:colOff>
      <xdr:row>15</xdr:row>
      <xdr:rowOff>3175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969DB0A-42C1-4DCA-8CC2-0DFF6DE02A7C}"/>
            </a:ext>
          </a:extLst>
        </xdr:cNvPr>
        <xdr:cNvSpPr/>
      </xdr:nvSpPr>
      <xdr:spPr>
        <a:xfrm>
          <a:off x="981075" y="4841875"/>
          <a:ext cx="325701" cy="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114300</xdr:colOff>
      <xdr:row>15</xdr:row>
      <xdr:rowOff>3175</xdr:rowOff>
    </xdr:from>
    <xdr:to>
      <xdr:col>1</xdr:col>
      <xdr:colOff>440001</xdr:colOff>
      <xdr:row>15</xdr:row>
      <xdr:rowOff>3175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42599557-BA8F-45B7-AC08-FD74809C5303}"/>
            </a:ext>
          </a:extLst>
        </xdr:cNvPr>
        <xdr:cNvSpPr/>
      </xdr:nvSpPr>
      <xdr:spPr>
        <a:xfrm>
          <a:off x="981075" y="4841875"/>
          <a:ext cx="325701" cy="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64</xdr:row>
      <xdr:rowOff>3175</xdr:rowOff>
    </xdr:from>
    <xdr:to>
      <xdr:col>1</xdr:col>
      <xdr:colOff>413592</xdr:colOff>
      <xdr:row>64</xdr:row>
      <xdr:rowOff>3175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E08607C9-0CF9-46EB-88C4-2C517CF07D57}"/>
            </a:ext>
          </a:extLst>
        </xdr:cNvPr>
        <xdr:cNvSpPr/>
      </xdr:nvSpPr>
      <xdr:spPr>
        <a:xfrm>
          <a:off x="904875" y="14138275"/>
          <a:ext cx="299292" cy="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114300</xdr:colOff>
      <xdr:row>64</xdr:row>
      <xdr:rowOff>3175</xdr:rowOff>
    </xdr:from>
    <xdr:to>
      <xdr:col>1</xdr:col>
      <xdr:colOff>413592</xdr:colOff>
      <xdr:row>64</xdr:row>
      <xdr:rowOff>3175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1636680-70FB-4826-8EAD-AE47E5F4F297}"/>
            </a:ext>
          </a:extLst>
        </xdr:cNvPr>
        <xdr:cNvSpPr/>
      </xdr:nvSpPr>
      <xdr:spPr>
        <a:xfrm>
          <a:off x="904875" y="14138275"/>
          <a:ext cx="299292" cy="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PPD-CORPLAN\Documents\PPD-CORPLAN\CRC\MPIS\PIDP%20FORMS%20%20FR.%20MMG%20(11-17-06)\IOSP-3\iosp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TitlePage"/>
      <sheetName val="Sheet1"/>
      <sheetName val="N-wide"/>
      <sheetName val="N-wide (3)"/>
      <sheetName val="N-wide (4)"/>
      <sheetName val="N-wide (2)"/>
      <sheetName val="CAR"/>
      <sheetName val="CAR-(2)"/>
      <sheetName val="REV-1"/>
      <sheetName val="REV-1 (2)"/>
      <sheetName val="REV-2"/>
      <sheetName val="REV-2 (2)"/>
      <sheetName val="REV-MAR"/>
      <sheetName val="REV-MAR (2)"/>
      <sheetName val="REV-3"/>
      <sheetName val="REV-3 (2)"/>
      <sheetName val="REV-UP"/>
      <sheetName val="REV-UP (2)"/>
      <sheetName val="REV-4"/>
      <sheetName val="REV-4 (2)"/>
      <sheetName val="REV-5"/>
      <sheetName val="REV-5 (2)"/>
      <sheetName val="REV-6"/>
      <sheetName val="REV-6 (2)"/>
      <sheetName val="R-7"/>
      <sheetName val="R7-(2)"/>
      <sheetName val="REV-8"/>
      <sheetName val="REV-8 (2)"/>
      <sheetName val="REV-9"/>
      <sheetName val="REV-9 (2)"/>
      <sheetName val="REV-10"/>
      <sheetName val="REV-10 (2)"/>
      <sheetName val="REV-11"/>
      <sheetName val="REV-11 (2)"/>
      <sheetName val="REV-12"/>
      <sheetName val="REV-12 (2)"/>
      <sheetName val="REV-13 "/>
      <sheetName val="REV-13  (2)"/>
      <sheetName val="PROsum"/>
      <sheetName val="wrdp"/>
      <sheetName val="iosp"/>
      <sheetName val="isip"/>
      <sheetName val="CASECNAN"/>
      <sheetName val="PAMPANGAdel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0205-718D-4D21-A9DC-A6766E497E1D}">
  <sheetPr codeName="Sheet1">
    <tabColor rgb="FF00B0F0"/>
  </sheetPr>
  <dimension ref="A1:I316"/>
  <sheetViews>
    <sheetView workbookViewId="0">
      <selection activeCell="A6" sqref="A6:E6"/>
    </sheetView>
  </sheetViews>
  <sheetFormatPr defaultRowHeight="15" x14ac:dyDescent="0.25"/>
  <cols>
    <col min="1" max="1" width="6.28515625" customWidth="1"/>
    <col min="2" max="2" width="3.42578125" customWidth="1"/>
    <col min="3" max="3" width="6.7109375" customWidth="1"/>
    <col min="4" max="4" width="59.140625" customWidth="1"/>
    <col min="5" max="5" width="8" customWidth="1"/>
    <col min="6" max="6" width="10.5703125" customWidth="1"/>
    <col min="8" max="8" width="12.28515625" customWidth="1"/>
    <col min="257" max="257" width="6.28515625" customWidth="1"/>
    <col min="258" max="258" width="3.42578125" customWidth="1"/>
    <col min="259" max="259" width="6.7109375" customWidth="1"/>
    <col min="260" max="260" width="59.140625" customWidth="1"/>
    <col min="261" max="261" width="8" customWidth="1"/>
    <col min="262" max="262" width="10.5703125" customWidth="1"/>
    <col min="264" max="264" width="12.28515625" customWidth="1"/>
    <col min="513" max="513" width="6.28515625" customWidth="1"/>
    <col min="514" max="514" width="3.42578125" customWidth="1"/>
    <col min="515" max="515" width="6.7109375" customWidth="1"/>
    <col min="516" max="516" width="59.140625" customWidth="1"/>
    <col min="517" max="517" width="8" customWidth="1"/>
    <col min="518" max="518" width="10.5703125" customWidth="1"/>
    <col min="520" max="520" width="12.28515625" customWidth="1"/>
    <col min="769" max="769" width="6.28515625" customWidth="1"/>
    <col min="770" max="770" width="3.42578125" customWidth="1"/>
    <col min="771" max="771" width="6.7109375" customWidth="1"/>
    <col min="772" max="772" width="59.140625" customWidth="1"/>
    <col min="773" max="773" width="8" customWidth="1"/>
    <col min="774" max="774" width="10.5703125" customWidth="1"/>
    <col min="776" max="776" width="12.28515625" customWidth="1"/>
    <col min="1025" max="1025" width="6.28515625" customWidth="1"/>
    <col min="1026" max="1026" width="3.42578125" customWidth="1"/>
    <col min="1027" max="1027" width="6.7109375" customWidth="1"/>
    <col min="1028" max="1028" width="59.140625" customWidth="1"/>
    <col min="1029" max="1029" width="8" customWidth="1"/>
    <col min="1030" max="1030" width="10.5703125" customWidth="1"/>
    <col min="1032" max="1032" width="12.28515625" customWidth="1"/>
    <col min="1281" max="1281" width="6.28515625" customWidth="1"/>
    <col min="1282" max="1282" width="3.42578125" customWidth="1"/>
    <col min="1283" max="1283" width="6.7109375" customWidth="1"/>
    <col min="1284" max="1284" width="59.140625" customWidth="1"/>
    <col min="1285" max="1285" width="8" customWidth="1"/>
    <col min="1286" max="1286" width="10.5703125" customWidth="1"/>
    <col min="1288" max="1288" width="12.28515625" customWidth="1"/>
    <col min="1537" max="1537" width="6.28515625" customWidth="1"/>
    <col min="1538" max="1538" width="3.42578125" customWidth="1"/>
    <col min="1539" max="1539" width="6.7109375" customWidth="1"/>
    <col min="1540" max="1540" width="59.140625" customWidth="1"/>
    <col min="1541" max="1541" width="8" customWidth="1"/>
    <col min="1542" max="1542" width="10.5703125" customWidth="1"/>
    <col min="1544" max="1544" width="12.28515625" customWidth="1"/>
    <col min="1793" max="1793" width="6.28515625" customWidth="1"/>
    <col min="1794" max="1794" width="3.42578125" customWidth="1"/>
    <col min="1795" max="1795" width="6.7109375" customWidth="1"/>
    <col min="1796" max="1796" width="59.140625" customWidth="1"/>
    <col min="1797" max="1797" width="8" customWidth="1"/>
    <col min="1798" max="1798" width="10.5703125" customWidth="1"/>
    <col min="1800" max="1800" width="12.28515625" customWidth="1"/>
    <col min="2049" max="2049" width="6.28515625" customWidth="1"/>
    <col min="2050" max="2050" width="3.42578125" customWidth="1"/>
    <col min="2051" max="2051" width="6.7109375" customWidth="1"/>
    <col min="2052" max="2052" width="59.140625" customWidth="1"/>
    <col min="2053" max="2053" width="8" customWidth="1"/>
    <col min="2054" max="2054" width="10.5703125" customWidth="1"/>
    <col min="2056" max="2056" width="12.28515625" customWidth="1"/>
    <col min="2305" max="2305" width="6.28515625" customWidth="1"/>
    <col min="2306" max="2306" width="3.42578125" customWidth="1"/>
    <col min="2307" max="2307" width="6.7109375" customWidth="1"/>
    <col min="2308" max="2308" width="59.140625" customWidth="1"/>
    <col min="2309" max="2309" width="8" customWidth="1"/>
    <col min="2310" max="2310" width="10.5703125" customWidth="1"/>
    <col min="2312" max="2312" width="12.28515625" customWidth="1"/>
    <col min="2561" max="2561" width="6.28515625" customWidth="1"/>
    <col min="2562" max="2562" width="3.42578125" customWidth="1"/>
    <col min="2563" max="2563" width="6.7109375" customWidth="1"/>
    <col min="2564" max="2564" width="59.140625" customWidth="1"/>
    <col min="2565" max="2565" width="8" customWidth="1"/>
    <col min="2566" max="2566" width="10.5703125" customWidth="1"/>
    <col min="2568" max="2568" width="12.28515625" customWidth="1"/>
    <col min="2817" max="2817" width="6.28515625" customWidth="1"/>
    <col min="2818" max="2818" width="3.42578125" customWidth="1"/>
    <col min="2819" max="2819" width="6.7109375" customWidth="1"/>
    <col min="2820" max="2820" width="59.140625" customWidth="1"/>
    <col min="2821" max="2821" width="8" customWidth="1"/>
    <col min="2822" max="2822" width="10.5703125" customWidth="1"/>
    <col min="2824" max="2824" width="12.28515625" customWidth="1"/>
    <col min="3073" max="3073" width="6.28515625" customWidth="1"/>
    <col min="3074" max="3074" width="3.42578125" customWidth="1"/>
    <col min="3075" max="3075" width="6.7109375" customWidth="1"/>
    <col min="3076" max="3076" width="59.140625" customWidth="1"/>
    <col min="3077" max="3077" width="8" customWidth="1"/>
    <col min="3078" max="3078" width="10.5703125" customWidth="1"/>
    <col min="3080" max="3080" width="12.28515625" customWidth="1"/>
    <col min="3329" max="3329" width="6.28515625" customWidth="1"/>
    <col min="3330" max="3330" width="3.42578125" customWidth="1"/>
    <col min="3331" max="3331" width="6.7109375" customWidth="1"/>
    <col min="3332" max="3332" width="59.140625" customWidth="1"/>
    <col min="3333" max="3333" width="8" customWidth="1"/>
    <col min="3334" max="3334" width="10.5703125" customWidth="1"/>
    <col min="3336" max="3336" width="12.28515625" customWidth="1"/>
    <col min="3585" max="3585" width="6.28515625" customWidth="1"/>
    <col min="3586" max="3586" width="3.42578125" customWidth="1"/>
    <col min="3587" max="3587" width="6.7109375" customWidth="1"/>
    <col min="3588" max="3588" width="59.140625" customWidth="1"/>
    <col min="3589" max="3589" width="8" customWidth="1"/>
    <col min="3590" max="3590" width="10.5703125" customWidth="1"/>
    <col min="3592" max="3592" width="12.28515625" customWidth="1"/>
    <col min="3841" max="3841" width="6.28515625" customWidth="1"/>
    <col min="3842" max="3842" width="3.42578125" customWidth="1"/>
    <col min="3843" max="3843" width="6.7109375" customWidth="1"/>
    <col min="3844" max="3844" width="59.140625" customWidth="1"/>
    <col min="3845" max="3845" width="8" customWidth="1"/>
    <col min="3846" max="3846" width="10.5703125" customWidth="1"/>
    <col min="3848" max="3848" width="12.28515625" customWidth="1"/>
    <col min="4097" max="4097" width="6.28515625" customWidth="1"/>
    <col min="4098" max="4098" width="3.42578125" customWidth="1"/>
    <col min="4099" max="4099" width="6.7109375" customWidth="1"/>
    <col min="4100" max="4100" width="59.140625" customWidth="1"/>
    <col min="4101" max="4101" width="8" customWidth="1"/>
    <col min="4102" max="4102" width="10.5703125" customWidth="1"/>
    <col min="4104" max="4104" width="12.28515625" customWidth="1"/>
    <col min="4353" max="4353" width="6.28515625" customWidth="1"/>
    <col min="4354" max="4354" width="3.42578125" customWidth="1"/>
    <col min="4355" max="4355" width="6.7109375" customWidth="1"/>
    <col min="4356" max="4356" width="59.140625" customWidth="1"/>
    <col min="4357" max="4357" width="8" customWidth="1"/>
    <col min="4358" max="4358" width="10.5703125" customWidth="1"/>
    <col min="4360" max="4360" width="12.28515625" customWidth="1"/>
    <col min="4609" max="4609" width="6.28515625" customWidth="1"/>
    <col min="4610" max="4610" width="3.42578125" customWidth="1"/>
    <col min="4611" max="4611" width="6.7109375" customWidth="1"/>
    <col min="4612" max="4612" width="59.140625" customWidth="1"/>
    <col min="4613" max="4613" width="8" customWidth="1"/>
    <col min="4614" max="4614" width="10.5703125" customWidth="1"/>
    <col min="4616" max="4616" width="12.28515625" customWidth="1"/>
    <col min="4865" max="4865" width="6.28515625" customWidth="1"/>
    <col min="4866" max="4866" width="3.42578125" customWidth="1"/>
    <col min="4867" max="4867" width="6.7109375" customWidth="1"/>
    <col min="4868" max="4868" width="59.140625" customWidth="1"/>
    <col min="4869" max="4869" width="8" customWidth="1"/>
    <col min="4870" max="4870" width="10.5703125" customWidth="1"/>
    <col min="4872" max="4872" width="12.28515625" customWidth="1"/>
    <col min="5121" max="5121" width="6.28515625" customWidth="1"/>
    <col min="5122" max="5122" width="3.42578125" customWidth="1"/>
    <col min="5123" max="5123" width="6.7109375" customWidth="1"/>
    <col min="5124" max="5124" width="59.140625" customWidth="1"/>
    <col min="5125" max="5125" width="8" customWidth="1"/>
    <col min="5126" max="5126" width="10.5703125" customWidth="1"/>
    <col min="5128" max="5128" width="12.28515625" customWidth="1"/>
    <col min="5377" max="5377" width="6.28515625" customWidth="1"/>
    <col min="5378" max="5378" width="3.42578125" customWidth="1"/>
    <col min="5379" max="5379" width="6.7109375" customWidth="1"/>
    <col min="5380" max="5380" width="59.140625" customWidth="1"/>
    <col min="5381" max="5381" width="8" customWidth="1"/>
    <col min="5382" max="5382" width="10.5703125" customWidth="1"/>
    <col min="5384" max="5384" width="12.28515625" customWidth="1"/>
    <col min="5633" max="5633" width="6.28515625" customWidth="1"/>
    <col min="5634" max="5634" width="3.42578125" customWidth="1"/>
    <col min="5635" max="5635" width="6.7109375" customWidth="1"/>
    <col min="5636" max="5636" width="59.140625" customWidth="1"/>
    <col min="5637" max="5637" width="8" customWidth="1"/>
    <col min="5638" max="5638" width="10.5703125" customWidth="1"/>
    <col min="5640" max="5640" width="12.28515625" customWidth="1"/>
    <col min="5889" max="5889" width="6.28515625" customWidth="1"/>
    <col min="5890" max="5890" width="3.42578125" customWidth="1"/>
    <col min="5891" max="5891" width="6.7109375" customWidth="1"/>
    <col min="5892" max="5892" width="59.140625" customWidth="1"/>
    <col min="5893" max="5893" width="8" customWidth="1"/>
    <col min="5894" max="5894" width="10.5703125" customWidth="1"/>
    <col min="5896" max="5896" width="12.28515625" customWidth="1"/>
    <col min="6145" max="6145" width="6.28515625" customWidth="1"/>
    <col min="6146" max="6146" width="3.42578125" customWidth="1"/>
    <col min="6147" max="6147" width="6.7109375" customWidth="1"/>
    <col min="6148" max="6148" width="59.140625" customWidth="1"/>
    <col min="6149" max="6149" width="8" customWidth="1"/>
    <col min="6150" max="6150" width="10.5703125" customWidth="1"/>
    <col min="6152" max="6152" width="12.28515625" customWidth="1"/>
    <col min="6401" max="6401" width="6.28515625" customWidth="1"/>
    <col min="6402" max="6402" width="3.42578125" customWidth="1"/>
    <col min="6403" max="6403" width="6.7109375" customWidth="1"/>
    <col min="6404" max="6404" width="59.140625" customWidth="1"/>
    <col min="6405" max="6405" width="8" customWidth="1"/>
    <col min="6406" max="6406" width="10.5703125" customWidth="1"/>
    <col min="6408" max="6408" width="12.28515625" customWidth="1"/>
    <col min="6657" max="6657" width="6.28515625" customWidth="1"/>
    <col min="6658" max="6658" width="3.42578125" customWidth="1"/>
    <col min="6659" max="6659" width="6.7109375" customWidth="1"/>
    <col min="6660" max="6660" width="59.140625" customWidth="1"/>
    <col min="6661" max="6661" width="8" customWidth="1"/>
    <col min="6662" max="6662" width="10.5703125" customWidth="1"/>
    <col min="6664" max="6664" width="12.28515625" customWidth="1"/>
    <col min="6913" max="6913" width="6.28515625" customWidth="1"/>
    <col min="6914" max="6914" width="3.42578125" customWidth="1"/>
    <col min="6915" max="6915" width="6.7109375" customWidth="1"/>
    <col min="6916" max="6916" width="59.140625" customWidth="1"/>
    <col min="6917" max="6917" width="8" customWidth="1"/>
    <col min="6918" max="6918" width="10.5703125" customWidth="1"/>
    <col min="6920" max="6920" width="12.28515625" customWidth="1"/>
    <col min="7169" max="7169" width="6.28515625" customWidth="1"/>
    <col min="7170" max="7170" width="3.42578125" customWidth="1"/>
    <col min="7171" max="7171" width="6.7109375" customWidth="1"/>
    <col min="7172" max="7172" width="59.140625" customWidth="1"/>
    <col min="7173" max="7173" width="8" customWidth="1"/>
    <col min="7174" max="7174" width="10.5703125" customWidth="1"/>
    <col min="7176" max="7176" width="12.28515625" customWidth="1"/>
    <col min="7425" max="7425" width="6.28515625" customWidth="1"/>
    <col min="7426" max="7426" width="3.42578125" customWidth="1"/>
    <col min="7427" max="7427" width="6.7109375" customWidth="1"/>
    <col min="7428" max="7428" width="59.140625" customWidth="1"/>
    <col min="7429" max="7429" width="8" customWidth="1"/>
    <col min="7430" max="7430" width="10.5703125" customWidth="1"/>
    <col min="7432" max="7432" width="12.28515625" customWidth="1"/>
    <col min="7681" max="7681" width="6.28515625" customWidth="1"/>
    <col min="7682" max="7682" width="3.42578125" customWidth="1"/>
    <col min="7683" max="7683" width="6.7109375" customWidth="1"/>
    <col min="7684" max="7684" width="59.140625" customWidth="1"/>
    <col min="7685" max="7685" width="8" customWidth="1"/>
    <col min="7686" max="7686" width="10.5703125" customWidth="1"/>
    <col min="7688" max="7688" width="12.28515625" customWidth="1"/>
    <col min="7937" max="7937" width="6.28515625" customWidth="1"/>
    <col min="7938" max="7938" width="3.42578125" customWidth="1"/>
    <col min="7939" max="7939" width="6.7109375" customWidth="1"/>
    <col min="7940" max="7940" width="59.140625" customWidth="1"/>
    <col min="7941" max="7941" width="8" customWidth="1"/>
    <col min="7942" max="7942" width="10.5703125" customWidth="1"/>
    <col min="7944" max="7944" width="12.28515625" customWidth="1"/>
    <col min="8193" max="8193" width="6.28515625" customWidth="1"/>
    <col min="8194" max="8194" width="3.42578125" customWidth="1"/>
    <col min="8195" max="8195" width="6.7109375" customWidth="1"/>
    <col min="8196" max="8196" width="59.140625" customWidth="1"/>
    <col min="8197" max="8197" width="8" customWidth="1"/>
    <col min="8198" max="8198" width="10.5703125" customWidth="1"/>
    <col min="8200" max="8200" width="12.28515625" customWidth="1"/>
    <col min="8449" max="8449" width="6.28515625" customWidth="1"/>
    <col min="8450" max="8450" width="3.42578125" customWidth="1"/>
    <col min="8451" max="8451" width="6.7109375" customWidth="1"/>
    <col min="8452" max="8452" width="59.140625" customWidth="1"/>
    <col min="8453" max="8453" width="8" customWidth="1"/>
    <col min="8454" max="8454" width="10.5703125" customWidth="1"/>
    <col min="8456" max="8456" width="12.28515625" customWidth="1"/>
    <col min="8705" max="8705" width="6.28515625" customWidth="1"/>
    <col min="8706" max="8706" width="3.42578125" customWidth="1"/>
    <col min="8707" max="8707" width="6.7109375" customWidth="1"/>
    <col min="8708" max="8708" width="59.140625" customWidth="1"/>
    <col min="8709" max="8709" width="8" customWidth="1"/>
    <col min="8710" max="8710" width="10.5703125" customWidth="1"/>
    <col min="8712" max="8712" width="12.28515625" customWidth="1"/>
    <col min="8961" max="8961" width="6.28515625" customWidth="1"/>
    <col min="8962" max="8962" width="3.42578125" customWidth="1"/>
    <col min="8963" max="8963" width="6.7109375" customWidth="1"/>
    <col min="8964" max="8964" width="59.140625" customWidth="1"/>
    <col min="8965" max="8965" width="8" customWidth="1"/>
    <col min="8966" max="8966" width="10.5703125" customWidth="1"/>
    <col min="8968" max="8968" width="12.28515625" customWidth="1"/>
    <col min="9217" max="9217" width="6.28515625" customWidth="1"/>
    <col min="9218" max="9218" width="3.42578125" customWidth="1"/>
    <col min="9219" max="9219" width="6.7109375" customWidth="1"/>
    <col min="9220" max="9220" width="59.140625" customWidth="1"/>
    <col min="9221" max="9221" width="8" customWidth="1"/>
    <col min="9222" max="9222" width="10.5703125" customWidth="1"/>
    <col min="9224" max="9224" width="12.28515625" customWidth="1"/>
    <col min="9473" max="9473" width="6.28515625" customWidth="1"/>
    <col min="9474" max="9474" width="3.42578125" customWidth="1"/>
    <col min="9475" max="9475" width="6.7109375" customWidth="1"/>
    <col min="9476" max="9476" width="59.140625" customWidth="1"/>
    <col min="9477" max="9477" width="8" customWidth="1"/>
    <col min="9478" max="9478" width="10.5703125" customWidth="1"/>
    <col min="9480" max="9480" width="12.28515625" customWidth="1"/>
    <col min="9729" max="9729" width="6.28515625" customWidth="1"/>
    <col min="9730" max="9730" width="3.42578125" customWidth="1"/>
    <col min="9731" max="9731" width="6.7109375" customWidth="1"/>
    <col min="9732" max="9732" width="59.140625" customWidth="1"/>
    <col min="9733" max="9733" width="8" customWidth="1"/>
    <col min="9734" max="9734" width="10.5703125" customWidth="1"/>
    <col min="9736" max="9736" width="12.28515625" customWidth="1"/>
    <col min="9985" max="9985" width="6.28515625" customWidth="1"/>
    <col min="9986" max="9986" width="3.42578125" customWidth="1"/>
    <col min="9987" max="9987" width="6.7109375" customWidth="1"/>
    <col min="9988" max="9988" width="59.140625" customWidth="1"/>
    <col min="9989" max="9989" width="8" customWidth="1"/>
    <col min="9990" max="9990" width="10.5703125" customWidth="1"/>
    <col min="9992" max="9992" width="12.28515625" customWidth="1"/>
    <col min="10241" max="10241" width="6.28515625" customWidth="1"/>
    <col min="10242" max="10242" width="3.42578125" customWidth="1"/>
    <col min="10243" max="10243" width="6.7109375" customWidth="1"/>
    <col min="10244" max="10244" width="59.140625" customWidth="1"/>
    <col min="10245" max="10245" width="8" customWidth="1"/>
    <col min="10246" max="10246" width="10.5703125" customWidth="1"/>
    <col min="10248" max="10248" width="12.28515625" customWidth="1"/>
    <col min="10497" max="10497" width="6.28515625" customWidth="1"/>
    <col min="10498" max="10498" width="3.42578125" customWidth="1"/>
    <col min="10499" max="10499" width="6.7109375" customWidth="1"/>
    <col min="10500" max="10500" width="59.140625" customWidth="1"/>
    <col min="10501" max="10501" width="8" customWidth="1"/>
    <col min="10502" max="10502" width="10.5703125" customWidth="1"/>
    <col min="10504" max="10504" width="12.28515625" customWidth="1"/>
    <col min="10753" max="10753" width="6.28515625" customWidth="1"/>
    <col min="10754" max="10754" width="3.42578125" customWidth="1"/>
    <col min="10755" max="10755" width="6.7109375" customWidth="1"/>
    <col min="10756" max="10756" width="59.140625" customWidth="1"/>
    <col min="10757" max="10757" width="8" customWidth="1"/>
    <col min="10758" max="10758" width="10.5703125" customWidth="1"/>
    <col min="10760" max="10760" width="12.28515625" customWidth="1"/>
    <col min="11009" max="11009" width="6.28515625" customWidth="1"/>
    <col min="11010" max="11010" width="3.42578125" customWidth="1"/>
    <col min="11011" max="11011" width="6.7109375" customWidth="1"/>
    <col min="11012" max="11012" width="59.140625" customWidth="1"/>
    <col min="11013" max="11013" width="8" customWidth="1"/>
    <col min="11014" max="11014" width="10.5703125" customWidth="1"/>
    <col min="11016" max="11016" width="12.28515625" customWidth="1"/>
    <col min="11265" max="11265" width="6.28515625" customWidth="1"/>
    <col min="11266" max="11266" width="3.42578125" customWidth="1"/>
    <col min="11267" max="11267" width="6.7109375" customWidth="1"/>
    <col min="11268" max="11268" width="59.140625" customWidth="1"/>
    <col min="11269" max="11269" width="8" customWidth="1"/>
    <col min="11270" max="11270" width="10.5703125" customWidth="1"/>
    <col min="11272" max="11272" width="12.28515625" customWidth="1"/>
    <col min="11521" max="11521" width="6.28515625" customWidth="1"/>
    <col min="11522" max="11522" width="3.42578125" customWidth="1"/>
    <col min="11523" max="11523" width="6.7109375" customWidth="1"/>
    <col min="11524" max="11524" width="59.140625" customWidth="1"/>
    <col min="11525" max="11525" width="8" customWidth="1"/>
    <col min="11526" max="11526" width="10.5703125" customWidth="1"/>
    <col min="11528" max="11528" width="12.28515625" customWidth="1"/>
    <col min="11777" max="11777" width="6.28515625" customWidth="1"/>
    <col min="11778" max="11778" width="3.42578125" customWidth="1"/>
    <col min="11779" max="11779" width="6.7109375" customWidth="1"/>
    <col min="11780" max="11780" width="59.140625" customWidth="1"/>
    <col min="11781" max="11781" width="8" customWidth="1"/>
    <col min="11782" max="11782" width="10.5703125" customWidth="1"/>
    <col min="11784" max="11784" width="12.28515625" customWidth="1"/>
    <col min="12033" max="12033" width="6.28515625" customWidth="1"/>
    <col min="12034" max="12034" width="3.42578125" customWidth="1"/>
    <col min="12035" max="12035" width="6.7109375" customWidth="1"/>
    <col min="12036" max="12036" width="59.140625" customWidth="1"/>
    <col min="12037" max="12037" width="8" customWidth="1"/>
    <col min="12038" max="12038" width="10.5703125" customWidth="1"/>
    <col min="12040" max="12040" width="12.28515625" customWidth="1"/>
    <col min="12289" max="12289" width="6.28515625" customWidth="1"/>
    <col min="12290" max="12290" width="3.42578125" customWidth="1"/>
    <col min="12291" max="12291" width="6.7109375" customWidth="1"/>
    <col min="12292" max="12292" width="59.140625" customWidth="1"/>
    <col min="12293" max="12293" width="8" customWidth="1"/>
    <col min="12294" max="12294" width="10.5703125" customWidth="1"/>
    <col min="12296" max="12296" width="12.28515625" customWidth="1"/>
    <col min="12545" max="12545" width="6.28515625" customWidth="1"/>
    <col min="12546" max="12546" width="3.42578125" customWidth="1"/>
    <col min="12547" max="12547" width="6.7109375" customWidth="1"/>
    <col min="12548" max="12548" width="59.140625" customWidth="1"/>
    <col min="12549" max="12549" width="8" customWidth="1"/>
    <col min="12550" max="12550" width="10.5703125" customWidth="1"/>
    <col min="12552" max="12552" width="12.28515625" customWidth="1"/>
    <col min="12801" max="12801" width="6.28515625" customWidth="1"/>
    <col min="12802" max="12802" width="3.42578125" customWidth="1"/>
    <col min="12803" max="12803" width="6.7109375" customWidth="1"/>
    <col min="12804" max="12804" width="59.140625" customWidth="1"/>
    <col min="12805" max="12805" width="8" customWidth="1"/>
    <col min="12806" max="12806" width="10.5703125" customWidth="1"/>
    <col min="12808" max="12808" width="12.28515625" customWidth="1"/>
    <col min="13057" max="13057" width="6.28515625" customWidth="1"/>
    <col min="13058" max="13058" width="3.42578125" customWidth="1"/>
    <col min="13059" max="13059" width="6.7109375" customWidth="1"/>
    <col min="13060" max="13060" width="59.140625" customWidth="1"/>
    <col min="13061" max="13061" width="8" customWidth="1"/>
    <col min="13062" max="13062" width="10.5703125" customWidth="1"/>
    <col min="13064" max="13064" width="12.28515625" customWidth="1"/>
    <col min="13313" max="13313" width="6.28515625" customWidth="1"/>
    <col min="13314" max="13314" width="3.42578125" customWidth="1"/>
    <col min="13315" max="13315" width="6.7109375" customWidth="1"/>
    <col min="13316" max="13316" width="59.140625" customWidth="1"/>
    <col min="13317" max="13317" width="8" customWidth="1"/>
    <col min="13318" max="13318" width="10.5703125" customWidth="1"/>
    <col min="13320" max="13320" width="12.28515625" customWidth="1"/>
    <col min="13569" max="13569" width="6.28515625" customWidth="1"/>
    <col min="13570" max="13570" width="3.42578125" customWidth="1"/>
    <col min="13571" max="13571" width="6.7109375" customWidth="1"/>
    <col min="13572" max="13572" width="59.140625" customWidth="1"/>
    <col min="13573" max="13573" width="8" customWidth="1"/>
    <col min="13574" max="13574" width="10.5703125" customWidth="1"/>
    <col min="13576" max="13576" width="12.28515625" customWidth="1"/>
    <col min="13825" max="13825" width="6.28515625" customWidth="1"/>
    <col min="13826" max="13826" width="3.42578125" customWidth="1"/>
    <col min="13827" max="13827" width="6.7109375" customWidth="1"/>
    <col min="13828" max="13828" width="59.140625" customWidth="1"/>
    <col min="13829" max="13829" width="8" customWidth="1"/>
    <col min="13830" max="13830" width="10.5703125" customWidth="1"/>
    <col min="13832" max="13832" width="12.28515625" customWidth="1"/>
    <col min="14081" max="14081" width="6.28515625" customWidth="1"/>
    <col min="14082" max="14082" width="3.42578125" customWidth="1"/>
    <col min="14083" max="14083" width="6.7109375" customWidth="1"/>
    <col min="14084" max="14084" width="59.140625" customWidth="1"/>
    <col min="14085" max="14085" width="8" customWidth="1"/>
    <col min="14086" max="14086" width="10.5703125" customWidth="1"/>
    <col min="14088" max="14088" width="12.28515625" customWidth="1"/>
    <col min="14337" max="14337" width="6.28515625" customWidth="1"/>
    <col min="14338" max="14338" width="3.42578125" customWidth="1"/>
    <col min="14339" max="14339" width="6.7109375" customWidth="1"/>
    <col min="14340" max="14340" width="59.140625" customWidth="1"/>
    <col min="14341" max="14341" width="8" customWidth="1"/>
    <col min="14342" max="14342" width="10.5703125" customWidth="1"/>
    <col min="14344" max="14344" width="12.28515625" customWidth="1"/>
    <col min="14593" max="14593" width="6.28515625" customWidth="1"/>
    <col min="14594" max="14594" width="3.42578125" customWidth="1"/>
    <col min="14595" max="14595" width="6.7109375" customWidth="1"/>
    <col min="14596" max="14596" width="59.140625" customWidth="1"/>
    <col min="14597" max="14597" width="8" customWidth="1"/>
    <col min="14598" max="14598" width="10.5703125" customWidth="1"/>
    <col min="14600" max="14600" width="12.28515625" customWidth="1"/>
    <col min="14849" max="14849" width="6.28515625" customWidth="1"/>
    <col min="14850" max="14850" width="3.42578125" customWidth="1"/>
    <col min="14851" max="14851" width="6.7109375" customWidth="1"/>
    <col min="14852" max="14852" width="59.140625" customWidth="1"/>
    <col min="14853" max="14853" width="8" customWidth="1"/>
    <col min="14854" max="14854" width="10.5703125" customWidth="1"/>
    <col min="14856" max="14856" width="12.28515625" customWidth="1"/>
    <col min="15105" max="15105" width="6.28515625" customWidth="1"/>
    <col min="15106" max="15106" width="3.42578125" customWidth="1"/>
    <col min="15107" max="15107" width="6.7109375" customWidth="1"/>
    <col min="15108" max="15108" width="59.140625" customWidth="1"/>
    <col min="15109" max="15109" width="8" customWidth="1"/>
    <col min="15110" max="15110" width="10.5703125" customWidth="1"/>
    <col min="15112" max="15112" width="12.28515625" customWidth="1"/>
    <col min="15361" max="15361" width="6.28515625" customWidth="1"/>
    <col min="15362" max="15362" width="3.42578125" customWidth="1"/>
    <col min="15363" max="15363" width="6.7109375" customWidth="1"/>
    <col min="15364" max="15364" width="59.140625" customWidth="1"/>
    <col min="15365" max="15365" width="8" customWidth="1"/>
    <col min="15366" max="15366" width="10.5703125" customWidth="1"/>
    <col min="15368" max="15368" width="12.28515625" customWidth="1"/>
    <col min="15617" max="15617" width="6.28515625" customWidth="1"/>
    <col min="15618" max="15618" width="3.42578125" customWidth="1"/>
    <col min="15619" max="15619" width="6.7109375" customWidth="1"/>
    <col min="15620" max="15620" width="59.140625" customWidth="1"/>
    <col min="15621" max="15621" width="8" customWidth="1"/>
    <col min="15622" max="15622" width="10.5703125" customWidth="1"/>
    <col min="15624" max="15624" width="12.28515625" customWidth="1"/>
    <col min="15873" max="15873" width="6.28515625" customWidth="1"/>
    <col min="15874" max="15874" width="3.42578125" customWidth="1"/>
    <col min="15875" max="15875" width="6.7109375" customWidth="1"/>
    <col min="15876" max="15876" width="59.140625" customWidth="1"/>
    <col min="15877" max="15877" width="8" customWidth="1"/>
    <col min="15878" max="15878" width="10.5703125" customWidth="1"/>
    <col min="15880" max="15880" width="12.28515625" customWidth="1"/>
    <col min="16129" max="16129" width="6.28515625" customWidth="1"/>
    <col min="16130" max="16130" width="3.42578125" customWidth="1"/>
    <col min="16131" max="16131" width="6.7109375" customWidth="1"/>
    <col min="16132" max="16132" width="59.140625" customWidth="1"/>
    <col min="16133" max="16133" width="8" customWidth="1"/>
    <col min="16134" max="16134" width="10.5703125" customWidth="1"/>
    <col min="16136" max="16136" width="12.28515625" customWidth="1"/>
  </cols>
  <sheetData>
    <row r="1" spans="1:9" x14ac:dyDescent="0.25">
      <c r="A1" s="75"/>
      <c r="B1" s="75"/>
      <c r="C1" s="75"/>
      <c r="D1" s="75"/>
      <c r="E1" s="75"/>
      <c r="F1" s="75"/>
      <c r="G1" s="75"/>
      <c r="H1" s="75"/>
      <c r="I1" s="76" t="s">
        <v>545</v>
      </c>
    </row>
    <row r="2" spans="1:9" x14ac:dyDescent="0.25">
      <c r="A2" s="521" t="s">
        <v>573</v>
      </c>
      <c r="B2" s="521"/>
      <c r="C2" s="521"/>
      <c r="D2" s="521"/>
      <c r="E2" s="521"/>
      <c r="F2" s="77" t="s">
        <v>206</v>
      </c>
      <c r="G2" s="75"/>
      <c r="H2" s="75"/>
      <c r="I2" s="78"/>
    </row>
    <row r="3" spans="1:9" x14ac:dyDescent="0.25">
      <c r="A3" s="521" t="s">
        <v>207</v>
      </c>
      <c r="B3" s="521"/>
      <c r="C3" s="521"/>
      <c r="D3" s="521"/>
      <c r="E3" s="521"/>
      <c r="F3" s="79"/>
      <c r="G3" s="75"/>
      <c r="H3" s="75"/>
      <c r="I3" s="78" t="s">
        <v>208</v>
      </c>
    </row>
    <row r="4" spans="1:9" x14ac:dyDescent="0.25">
      <c r="A4" s="521" t="s">
        <v>544</v>
      </c>
      <c r="B4" s="521"/>
      <c r="C4" s="521"/>
      <c r="D4" s="521"/>
      <c r="E4" s="521"/>
      <c r="F4" s="79"/>
      <c r="G4" s="75"/>
      <c r="H4" s="75"/>
      <c r="I4" s="78" t="s">
        <v>209</v>
      </c>
    </row>
    <row r="5" spans="1:9" x14ac:dyDescent="0.25">
      <c r="A5" s="521" t="s">
        <v>210</v>
      </c>
      <c r="B5" s="521"/>
      <c r="C5" s="521"/>
      <c r="D5" s="521"/>
      <c r="E5" s="521"/>
      <c r="F5" s="79"/>
      <c r="G5" s="75"/>
      <c r="H5" s="75"/>
      <c r="I5" s="78" t="s">
        <v>211</v>
      </c>
    </row>
    <row r="6" spans="1:9" x14ac:dyDescent="0.25">
      <c r="A6" s="521" t="s">
        <v>566</v>
      </c>
      <c r="B6" s="521"/>
      <c r="C6" s="521"/>
      <c r="D6" s="521"/>
      <c r="E6" s="521"/>
      <c r="F6" s="79"/>
      <c r="G6" s="75"/>
      <c r="H6" s="75"/>
      <c r="I6" s="78" t="s">
        <v>212</v>
      </c>
    </row>
    <row r="7" spans="1:9" x14ac:dyDescent="0.25">
      <c r="A7" s="80"/>
      <c r="B7" s="80"/>
      <c r="C7" s="80"/>
      <c r="D7" s="81"/>
      <c r="E7" s="75"/>
      <c r="F7" s="75"/>
      <c r="G7" s="75"/>
      <c r="H7" s="75"/>
      <c r="I7" s="78"/>
    </row>
    <row r="8" spans="1:9" x14ac:dyDescent="0.25">
      <c r="A8" s="82"/>
      <c r="B8" s="83" t="s">
        <v>213</v>
      </c>
      <c r="C8" s="84"/>
      <c r="D8" s="75"/>
      <c r="E8" s="75"/>
      <c r="F8" s="85" t="s">
        <v>214</v>
      </c>
      <c r="G8" s="75"/>
      <c r="H8" s="75"/>
      <c r="I8" s="75"/>
    </row>
    <row r="9" spans="1:9" x14ac:dyDescent="0.25">
      <c r="A9" s="80"/>
      <c r="B9" s="83" t="s">
        <v>215</v>
      </c>
      <c r="C9" s="80"/>
      <c r="D9" s="75"/>
      <c r="E9" s="75"/>
      <c r="F9" s="85" t="s">
        <v>214</v>
      </c>
      <c r="G9" s="75"/>
      <c r="H9" s="75"/>
      <c r="I9" s="75"/>
    </row>
    <row r="10" spans="1:9" x14ac:dyDescent="0.25">
      <c r="A10" s="80"/>
      <c r="B10" s="86" t="s">
        <v>216</v>
      </c>
      <c r="C10" s="80"/>
      <c r="D10" s="75"/>
      <c r="E10" s="75"/>
      <c r="F10" s="85" t="s">
        <v>214</v>
      </c>
      <c r="G10" s="75"/>
      <c r="H10" s="75"/>
      <c r="I10" s="75"/>
    </row>
    <row r="11" spans="1:9" x14ac:dyDescent="0.25">
      <c r="A11" s="80"/>
      <c r="B11" s="86" t="s">
        <v>217</v>
      </c>
      <c r="C11" s="80"/>
      <c r="D11" s="75"/>
      <c r="E11" s="75"/>
      <c r="F11" s="85" t="s">
        <v>214</v>
      </c>
      <c r="G11" s="75"/>
      <c r="H11" s="75"/>
      <c r="I11" s="75"/>
    </row>
    <row r="12" spans="1:9" x14ac:dyDescent="0.25">
      <c r="A12" s="80"/>
      <c r="B12" s="86" t="s">
        <v>218</v>
      </c>
      <c r="C12" s="80"/>
      <c r="D12" s="75"/>
      <c r="E12" s="75"/>
      <c r="F12" s="85" t="s">
        <v>214</v>
      </c>
      <c r="G12" s="75"/>
      <c r="H12" s="75"/>
      <c r="I12" s="75"/>
    </row>
    <row r="13" spans="1:9" x14ac:dyDescent="0.25">
      <c r="A13" s="80"/>
      <c r="B13" s="86" t="s">
        <v>219</v>
      </c>
      <c r="C13" s="80"/>
      <c r="D13" s="75"/>
      <c r="E13" s="75"/>
      <c r="F13" s="75"/>
      <c r="G13" s="75"/>
      <c r="H13" s="75"/>
      <c r="I13" s="75"/>
    </row>
    <row r="14" spans="1:9" x14ac:dyDescent="0.25">
      <c r="A14" s="80"/>
      <c r="B14" s="86"/>
      <c r="C14" s="86" t="s">
        <v>220</v>
      </c>
      <c r="D14" s="75"/>
      <c r="E14" s="75"/>
      <c r="F14" s="85" t="s">
        <v>214</v>
      </c>
      <c r="G14" s="75"/>
      <c r="H14" s="75"/>
      <c r="I14" s="75"/>
    </row>
    <row r="15" spans="1:9" x14ac:dyDescent="0.25">
      <c r="A15" s="80"/>
      <c r="B15" s="86"/>
      <c r="C15" s="86" t="s">
        <v>221</v>
      </c>
      <c r="D15" s="75"/>
      <c r="E15" s="75"/>
      <c r="F15" s="85" t="s">
        <v>214</v>
      </c>
      <c r="G15" s="75"/>
      <c r="H15" s="75"/>
      <c r="I15" s="75"/>
    </row>
    <row r="16" spans="1:9" x14ac:dyDescent="0.25">
      <c r="A16" s="80"/>
      <c r="B16" s="86"/>
      <c r="C16" s="86" t="s">
        <v>222</v>
      </c>
      <c r="D16" s="75"/>
      <c r="E16" s="75"/>
      <c r="F16" s="85" t="s">
        <v>214</v>
      </c>
      <c r="G16" s="75"/>
      <c r="H16" s="75"/>
      <c r="I16" s="75"/>
    </row>
    <row r="17" spans="1:6" x14ac:dyDescent="0.25">
      <c r="A17" s="80"/>
      <c r="B17" s="86" t="s">
        <v>223</v>
      </c>
      <c r="C17" s="80"/>
      <c r="D17" s="75"/>
      <c r="E17" s="75"/>
      <c r="F17" s="75"/>
    </row>
    <row r="18" spans="1:6" x14ac:dyDescent="0.25">
      <c r="A18" s="80"/>
      <c r="B18" s="86"/>
      <c r="C18" s="86" t="s">
        <v>220</v>
      </c>
      <c r="D18" s="75"/>
      <c r="E18" s="75"/>
      <c r="F18" s="85" t="s">
        <v>214</v>
      </c>
    </row>
    <row r="19" spans="1:6" x14ac:dyDescent="0.25">
      <c r="A19" s="80"/>
      <c r="B19" s="84"/>
      <c r="C19" s="86" t="s">
        <v>221</v>
      </c>
      <c r="D19" s="75"/>
      <c r="E19" s="75"/>
      <c r="F19" s="85" t="s">
        <v>214</v>
      </c>
    </row>
    <row r="20" spans="1:6" x14ac:dyDescent="0.25">
      <c r="A20" s="80"/>
      <c r="B20" s="80"/>
      <c r="C20" s="80"/>
      <c r="D20" s="75"/>
      <c r="E20" s="75"/>
      <c r="F20" s="75"/>
    </row>
    <row r="21" spans="1:6" x14ac:dyDescent="0.25">
      <c r="A21" s="75" t="s">
        <v>224</v>
      </c>
      <c r="B21" s="75"/>
      <c r="C21" s="75"/>
      <c r="D21" s="75"/>
      <c r="E21" s="75"/>
      <c r="F21" s="85" t="s">
        <v>214</v>
      </c>
    </row>
    <row r="22" spans="1:6" x14ac:dyDescent="0.25">
      <c r="A22" s="75" t="s">
        <v>225</v>
      </c>
      <c r="B22" s="75"/>
      <c r="C22" s="75"/>
      <c r="D22" s="75"/>
      <c r="E22" s="75"/>
      <c r="F22" s="85" t="s">
        <v>214</v>
      </c>
    </row>
    <row r="23" spans="1:6" x14ac:dyDescent="0.25">
      <c r="A23" s="75" t="s">
        <v>226</v>
      </c>
      <c r="B23" s="75"/>
      <c r="C23" s="75"/>
      <c r="D23" s="75"/>
      <c r="E23" s="75"/>
      <c r="F23" s="85" t="s">
        <v>214</v>
      </c>
    </row>
    <row r="24" spans="1:6" x14ac:dyDescent="0.25">
      <c r="A24" s="75" t="s">
        <v>227</v>
      </c>
      <c r="B24" s="75"/>
      <c r="C24" s="75"/>
      <c r="D24" s="75"/>
      <c r="E24" s="75"/>
      <c r="F24" s="85" t="s">
        <v>214</v>
      </c>
    </row>
    <row r="25" spans="1:6" x14ac:dyDescent="0.25">
      <c r="A25" s="75" t="s">
        <v>228</v>
      </c>
      <c r="B25" s="75"/>
      <c r="C25" s="75"/>
      <c r="D25" s="75"/>
      <c r="E25" s="75"/>
      <c r="F25" s="85" t="s">
        <v>214</v>
      </c>
    </row>
    <row r="26" spans="1:6" x14ac:dyDescent="0.25">
      <c r="A26" s="75" t="s">
        <v>229</v>
      </c>
      <c r="B26" s="75"/>
      <c r="C26" s="75"/>
      <c r="D26" s="75"/>
      <c r="E26" s="75"/>
      <c r="F26" s="85" t="s">
        <v>214</v>
      </c>
    </row>
    <row r="27" spans="1:6" x14ac:dyDescent="0.25">
      <c r="A27" s="75" t="s">
        <v>230</v>
      </c>
      <c r="B27" s="75"/>
      <c r="C27" s="75"/>
      <c r="D27" s="75"/>
      <c r="E27" s="75"/>
      <c r="F27" s="85" t="s">
        <v>214</v>
      </c>
    </row>
    <row r="28" spans="1:6" x14ac:dyDescent="0.25">
      <c r="A28" s="80"/>
      <c r="B28" s="80"/>
      <c r="C28" s="80"/>
      <c r="D28" s="75"/>
      <c r="E28" s="75"/>
      <c r="F28" s="75"/>
    </row>
    <row r="29" spans="1:6" x14ac:dyDescent="0.25">
      <c r="A29" s="87" t="s">
        <v>231</v>
      </c>
      <c r="B29" s="88" t="s">
        <v>10</v>
      </c>
      <c r="C29" s="88"/>
      <c r="D29" s="89"/>
      <c r="E29" s="90"/>
      <c r="F29" s="75"/>
    </row>
    <row r="30" spans="1:6" x14ac:dyDescent="0.25">
      <c r="A30" s="89"/>
      <c r="B30" s="89"/>
      <c r="C30" s="89"/>
      <c r="D30" s="89"/>
      <c r="E30" s="90"/>
      <c r="F30" s="75"/>
    </row>
    <row r="31" spans="1:6" x14ac:dyDescent="0.25">
      <c r="A31" s="88"/>
      <c r="B31" s="88" t="s">
        <v>232</v>
      </c>
      <c r="C31" s="88"/>
      <c r="D31" s="89"/>
      <c r="E31" s="91"/>
      <c r="F31" s="75"/>
    </row>
    <row r="32" spans="1:6" x14ac:dyDescent="0.25">
      <c r="A32" s="89"/>
      <c r="B32" s="89"/>
      <c r="C32" s="89"/>
      <c r="D32" s="89"/>
      <c r="E32" s="90"/>
      <c r="F32" s="75"/>
    </row>
    <row r="33" spans="1:6" x14ac:dyDescent="0.25">
      <c r="A33" s="89"/>
      <c r="B33" s="75" t="s">
        <v>233</v>
      </c>
      <c r="C33" s="75"/>
      <c r="D33" s="75"/>
      <c r="E33" s="90"/>
      <c r="F33" s="85"/>
    </row>
    <row r="34" spans="1:6" x14ac:dyDescent="0.25">
      <c r="A34" s="89"/>
      <c r="B34" s="75"/>
      <c r="C34" s="75" t="s">
        <v>234</v>
      </c>
      <c r="D34" s="75"/>
      <c r="E34" s="85" t="s">
        <v>214</v>
      </c>
      <c r="F34" s="85"/>
    </row>
    <row r="35" spans="1:6" x14ac:dyDescent="0.25">
      <c r="A35" s="89"/>
      <c r="B35" s="75"/>
      <c r="C35" s="75" t="s">
        <v>235</v>
      </c>
      <c r="D35" s="75"/>
      <c r="E35" s="92" t="s">
        <v>214</v>
      </c>
      <c r="F35" s="85"/>
    </row>
    <row r="36" spans="1:6" x14ac:dyDescent="0.25">
      <c r="A36" s="89"/>
      <c r="B36" s="75"/>
      <c r="C36" s="75" t="s">
        <v>236</v>
      </c>
      <c r="D36" s="75"/>
      <c r="E36" s="90"/>
      <c r="F36" s="85" t="s">
        <v>237</v>
      </c>
    </row>
    <row r="37" spans="1:6" x14ac:dyDescent="0.25">
      <c r="A37" s="89"/>
      <c r="B37" s="75" t="s">
        <v>15</v>
      </c>
      <c r="C37" s="75"/>
      <c r="D37" s="75"/>
      <c r="E37" s="93" t="s">
        <v>214</v>
      </c>
      <c r="F37" s="75"/>
    </row>
    <row r="38" spans="1:6" x14ac:dyDescent="0.25">
      <c r="A38" s="89"/>
      <c r="B38" s="75" t="s">
        <v>238</v>
      </c>
      <c r="C38" s="75"/>
      <c r="D38" s="75"/>
      <c r="E38" s="94" t="s">
        <v>214</v>
      </c>
      <c r="F38" s="92" t="s">
        <v>214</v>
      </c>
    </row>
    <row r="39" spans="1:6" x14ac:dyDescent="0.25">
      <c r="A39" s="89"/>
      <c r="B39" s="75" t="s">
        <v>16</v>
      </c>
      <c r="C39" s="75"/>
      <c r="D39" s="75"/>
      <c r="E39" s="90"/>
      <c r="F39" s="95" t="s">
        <v>239</v>
      </c>
    </row>
    <row r="40" spans="1:6" x14ac:dyDescent="0.25">
      <c r="A40" s="89"/>
      <c r="B40" s="75" t="s">
        <v>240</v>
      </c>
      <c r="C40" s="75"/>
      <c r="D40" s="75"/>
      <c r="E40" s="90"/>
      <c r="F40" s="85" t="s">
        <v>214</v>
      </c>
    </row>
    <row r="41" spans="1:6" x14ac:dyDescent="0.25">
      <c r="A41" s="89"/>
      <c r="B41" s="75" t="s">
        <v>29</v>
      </c>
      <c r="C41" s="75"/>
      <c r="D41" s="75"/>
      <c r="E41" s="90"/>
      <c r="F41" s="85" t="s">
        <v>214</v>
      </c>
    </row>
    <row r="42" spans="1:6" x14ac:dyDescent="0.25">
      <c r="A42" s="89"/>
      <c r="B42" s="75" t="s">
        <v>241</v>
      </c>
      <c r="C42" s="75"/>
      <c r="D42" s="75"/>
      <c r="E42" s="90"/>
      <c r="F42" s="85" t="s">
        <v>214</v>
      </c>
    </row>
    <row r="43" spans="1:6" x14ac:dyDescent="0.25">
      <c r="A43" s="89"/>
      <c r="B43" s="75" t="s">
        <v>242</v>
      </c>
      <c r="C43" s="75"/>
      <c r="D43" s="75"/>
      <c r="E43" s="90"/>
      <c r="F43" s="85" t="s">
        <v>214</v>
      </c>
    </row>
    <row r="44" spans="1:6" x14ac:dyDescent="0.25">
      <c r="A44" s="89"/>
      <c r="B44" s="75" t="s">
        <v>243</v>
      </c>
      <c r="C44" s="75"/>
      <c r="D44" s="75"/>
      <c r="E44" s="90"/>
      <c r="F44" s="85" t="s">
        <v>214</v>
      </c>
    </row>
    <row r="45" spans="1:6" x14ac:dyDescent="0.25">
      <c r="A45" s="89"/>
      <c r="B45" s="75" t="s">
        <v>244</v>
      </c>
      <c r="C45" s="75"/>
      <c r="D45" s="75"/>
      <c r="E45" s="90"/>
      <c r="F45" s="85" t="s">
        <v>214</v>
      </c>
    </row>
    <row r="46" spans="1:6" x14ac:dyDescent="0.25">
      <c r="A46" s="89"/>
      <c r="B46" s="75" t="s">
        <v>245</v>
      </c>
      <c r="C46" s="75"/>
      <c r="D46" s="75"/>
      <c r="E46" s="96"/>
      <c r="F46" s="95" t="s">
        <v>214</v>
      </c>
    </row>
    <row r="47" spans="1:6" x14ac:dyDescent="0.25">
      <c r="A47" s="89"/>
      <c r="B47" s="75"/>
      <c r="C47" s="97" t="s">
        <v>60</v>
      </c>
      <c r="D47" s="75"/>
      <c r="E47" s="93" t="s">
        <v>214</v>
      </c>
      <c r="F47" s="85"/>
    </row>
    <row r="48" spans="1:6" x14ac:dyDescent="0.25">
      <c r="A48" s="89"/>
      <c r="B48" s="75"/>
      <c r="C48" s="97" t="s">
        <v>72</v>
      </c>
      <c r="D48" s="75"/>
      <c r="E48" s="98" t="s">
        <v>214</v>
      </c>
      <c r="F48" s="85"/>
    </row>
    <row r="49" spans="1:6" x14ac:dyDescent="0.25">
      <c r="A49" s="99" t="s">
        <v>246</v>
      </c>
      <c r="B49" s="99"/>
      <c r="C49" s="100"/>
      <c r="D49" s="100"/>
      <c r="E49" s="101"/>
      <c r="F49" s="102" t="s">
        <v>239</v>
      </c>
    </row>
    <row r="50" spans="1:6" x14ac:dyDescent="0.25">
      <c r="A50" s="89"/>
      <c r="B50" s="88"/>
      <c r="C50" s="89"/>
      <c r="D50" s="89"/>
      <c r="E50" s="90"/>
      <c r="F50" s="103"/>
    </row>
    <row r="51" spans="1:6" x14ac:dyDescent="0.25">
      <c r="A51" s="87" t="s">
        <v>64</v>
      </c>
      <c r="B51" s="88" t="s">
        <v>65</v>
      </c>
      <c r="C51" s="88"/>
      <c r="D51" s="89"/>
      <c r="E51" s="90"/>
      <c r="F51" s="75"/>
    </row>
    <row r="52" spans="1:6" x14ac:dyDescent="0.25">
      <c r="A52" s="87"/>
      <c r="B52" s="88"/>
      <c r="C52" s="88"/>
      <c r="D52" s="89"/>
      <c r="E52" s="90"/>
      <c r="F52" s="75"/>
    </row>
    <row r="53" spans="1:6" x14ac:dyDescent="0.25">
      <c r="A53" s="79" t="s">
        <v>66</v>
      </c>
      <c r="B53" s="88" t="s">
        <v>247</v>
      </c>
      <c r="C53" s="89"/>
      <c r="D53" s="89"/>
      <c r="E53" s="90"/>
      <c r="F53" s="104"/>
    </row>
    <row r="54" spans="1:6" x14ac:dyDescent="0.25">
      <c r="A54" s="79" t="s">
        <v>68</v>
      </c>
      <c r="B54" s="97" t="s">
        <v>248</v>
      </c>
      <c r="C54" s="80"/>
      <c r="D54" s="75"/>
      <c r="E54" s="75"/>
      <c r="F54" s="75"/>
    </row>
    <row r="55" spans="1:6" x14ac:dyDescent="0.25">
      <c r="A55" s="105">
        <v>1</v>
      </c>
      <c r="B55" s="97" t="s">
        <v>70</v>
      </c>
      <c r="C55" s="97"/>
      <c r="D55" s="79"/>
      <c r="E55" s="106" t="s">
        <v>237</v>
      </c>
      <c r="F55" s="106"/>
    </row>
    <row r="56" spans="1:6" x14ac:dyDescent="0.25">
      <c r="A56" s="105"/>
      <c r="B56" s="97" t="s">
        <v>60</v>
      </c>
      <c r="C56" s="86" t="s">
        <v>71</v>
      </c>
      <c r="D56" s="79"/>
      <c r="E56" s="107" t="s">
        <v>214</v>
      </c>
      <c r="F56" s="107"/>
    </row>
    <row r="57" spans="1:6" x14ac:dyDescent="0.25">
      <c r="A57" s="105"/>
      <c r="B57" s="97"/>
      <c r="C57" s="86" t="s">
        <v>249</v>
      </c>
      <c r="D57" s="79"/>
      <c r="E57" s="107"/>
      <c r="F57" s="107"/>
    </row>
    <row r="58" spans="1:6" x14ac:dyDescent="0.25">
      <c r="A58" s="105"/>
      <c r="B58" s="97"/>
      <c r="C58" s="86" t="s">
        <v>250</v>
      </c>
      <c r="D58" s="79"/>
      <c r="E58" s="107"/>
      <c r="F58" s="107"/>
    </row>
    <row r="59" spans="1:6" x14ac:dyDescent="0.25">
      <c r="A59" s="105"/>
      <c r="B59" s="97" t="s">
        <v>72</v>
      </c>
      <c r="C59" s="86" t="s">
        <v>251</v>
      </c>
      <c r="D59" s="79"/>
      <c r="E59" s="107" t="s">
        <v>214</v>
      </c>
      <c r="F59" s="107"/>
    </row>
    <row r="60" spans="1:6" x14ac:dyDescent="0.25">
      <c r="A60" s="105"/>
      <c r="B60" s="97"/>
      <c r="C60" s="86"/>
      <c r="D60" s="79"/>
      <c r="E60" s="85"/>
      <c r="F60" s="85"/>
    </row>
    <row r="61" spans="1:6" x14ac:dyDescent="0.25">
      <c r="A61" s="105">
        <v>2</v>
      </c>
      <c r="B61" s="97" t="s">
        <v>74</v>
      </c>
      <c r="C61" s="86"/>
      <c r="D61" s="75"/>
      <c r="E61" s="106" t="s">
        <v>237</v>
      </c>
      <c r="F61" s="106"/>
    </row>
    <row r="62" spans="1:6" x14ac:dyDescent="0.25">
      <c r="A62" s="105"/>
      <c r="B62" s="97" t="s">
        <v>60</v>
      </c>
      <c r="C62" s="86" t="s">
        <v>75</v>
      </c>
      <c r="D62" s="75"/>
      <c r="E62" s="107" t="s">
        <v>214</v>
      </c>
      <c r="F62" s="107"/>
    </row>
    <row r="63" spans="1:6" x14ac:dyDescent="0.25">
      <c r="A63" s="105"/>
      <c r="B63" s="97" t="s">
        <v>72</v>
      </c>
      <c r="C63" s="86" t="s">
        <v>76</v>
      </c>
      <c r="D63" s="75"/>
      <c r="E63" s="107" t="s">
        <v>214</v>
      </c>
      <c r="F63" s="107"/>
    </row>
    <row r="64" spans="1:6" x14ac:dyDescent="0.25">
      <c r="A64" s="105"/>
      <c r="B64" s="97" t="s">
        <v>77</v>
      </c>
      <c r="C64" s="86" t="s">
        <v>78</v>
      </c>
      <c r="D64" s="75"/>
      <c r="E64" s="107" t="s">
        <v>214</v>
      </c>
      <c r="F64" s="107"/>
    </row>
    <row r="65" spans="1:6" x14ac:dyDescent="0.25">
      <c r="A65" s="105"/>
      <c r="B65" s="97" t="s">
        <v>79</v>
      </c>
      <c r="C65" s="86" t="s">
        <v>559</v>
      </c>
      <c r="D65" s="75"/>
      <c r="E65" s="107" t="s">
        <v>214</v>
      </c>
      <c r="F65" s="107"/>
    </row>
    <row r="66" spans="1:6" x14ac:dyDescent="0.25">
      <c r="A66" s="105"/>
      <c r="B66" s="97" t="s">
        <v>81</v>
      </c>
      <c r="C66" s="86" t="s">
        <v>252</v>
      </c>
      <c r="D66" s="75"/>
      <c r="E66" s="107" t="s">
        <v>214</v>
      </c>
      <c r="F66" s="107"/>
    </row>
    <row r="67" spans="1:6" x14ac:dyDescent="0.25">
      <c r="A67" s="105"/>
      <c r="B67" s="97" t="s">
        <v>83</v>
      </c>
      <c r="C67" s="86" t="s">
        <v>84</v>
      </c>
      <c r="D67" s="75"/>
      <c r="E67" s="107" t="s">
        <v>214</v>
      </c>
      <c r="F67" s="107"/>
    </row>
    <row r="68" spans="1:6" x14ac:dyDescent="0.25">
      <c r="A68" s="108"/>
      <c r="B68" s="97" t="s">
        <v>85</v>
      </c>
      <c r="C68" s="86" t="s">
        <v>86</v>
      </c>
      <c r="D68" s="75"/>
      <c r="E68" s="107" t="s">
        <v>214</v>
      </c>
      <c r="F68" s="107"/>
    </row>
    <row r="69" spans="1:6" x14ac:dyDescent="0.25">
      <c r="A69" s="108"/>
      <c r="B69" s="97" t="s">
        <v>87</v>
      </c>
      <c r="C69" s="86" t="s">
        <v>88</v>
      </c>
      <c r="D69" s="75"/>
      <c r="E69" s="107" t="s">
        <v>214</v>
      </c>
      <c r="F69" s="107"/>
    </row>
    <row r="70" spans="1:6" x14ac:dyDescent="0.25">
      <c r="A70" s="108"/>
      <c r="B70" s="97" t="s">
        <v>89</v>
      </c>
      <c r="C70" s="86" t="s">
        <v>90</v>
      </c>
      <c r="D70" s="75"/>
      <c r="E70" s="107" t="s">
        <v>214</v>
      </c>
      <c r="F70" s="107"/>
    </row>
    <row r="71" spans="1:6" x14ac:dyDescent="0.25">
      <c r="A71" s="108"/>
      <c r="B71" s="97" t="s">
        <v>91</v>
      </c>
      <c r="C71" s="86" t="s">
        <v>92</v>
      </c>
      <c r="D71" s="75"/>
      <c r="E71" s="107" t="s">
        <v>214</v>
      </c>
      <c r="F71" s="107"/>
    </row>
    <row r="72" spans="1:6" x14ac:dyDescent="0.25">
      <c r="A72" s="108"/>
      <c r="B72" s="97" t="s">
        <v>93</v>
      </c>
      <c r="C72" s="86" t="s">
        <v>94</v>
      </c>
      <c r="D72" s="75"/>
      <c r="E72" s="107" t="s">
        <v>214</v>
      </c>
      <c r="F72" s="107"/>
    </row>
    <row r="73" spans="1:6" x14ac:dyDescent="0.25">
      <c r="A73" s="108"/>
      <c r="B73" s="97" t="s">
        <v>95</v>
      </c>
      <c r="C73" s="86" t="s">
        <v>96</v>
      </c>
      <c r="D73" s="75"/>
      <c r="E73" s="107" t="s">
        <v>214</v>
      </c>
      <c r="F73" s="107"/>
    </row>
    <row r="74" spans="1:6" x14ac:dyDescent="0.25">
      <c r="A74" s="108"/>
      <c r="B74" s="97" t="s">
        <v>97</v>
      </c>
      <c r="C74" s="86" t="s">
        <v>98</v>
      </c>
      <c r="D74" s="75"/>
      <c r="E74" s="107" t="s">
        <v>214</v>
      </c>
      <c r="F74" s="107"/>
    </row>
    <row r="75" spans="1:6" x14ac:dyDescent="0.25">
      <c r="A75" s="108"/>
      <c r="B75" s="97" t="s">
        <v>99</v>
      </c>
      <c r="C75" s="86" t="s">
        <v>100</v>
      </c>
      <c r="D75" s="75"/>
      <c r="E75" s="107" t="s">
        <v>214</v>
      </c>
      <c r="F75" s="107"/>
    </row>
    <row r="76" spans="1:6" x14ac:dyDescent="0.25">
      <c r="A76" s="108"/>
      <c r="B76" s="97" t="s">
        <v>101</v>
      </c>
      <c r="C76" s="86" t="s">
        <v>102</v>
      </c>
      <c r="D76" s="75"/>
      <c r="E76" s="107" t="s">
        <v>214</v>
      </c>
      <c r="F76" s="107"/>
    </row>
    <row r="77" spans="1:6" x14ac:dyDescent="0.25">
      <c r="A77" s="108"/>
      <c r="B77" s="97" t="s">
        <v>103</v>
      </c>
      <c r="C77" s="86" t="s">
        <v>104</v>
      </c>
      <c r="D77" s="75"/>
      <c r="E77" s="107" t="s">
        <v>214</v>
      </c>
      <c r="F77" s="107"/>
    </row>
    <row r="78" spans="1:6" x14ac:dyDescent="0.25">
      <c r="A78" s="108"/>
      <c r="B78" s="97" t="s">
        <v>105</v>
      </c>
      <c r="C78" s="86" t="s">
        <v>106</v>
      </c>
      <c r="D78" s="75"/>
      <c r="E78" s="107" t="s">
        <v>214</v>
      </c>
      <c r="F78" s="107"/>
    </row>
    <row r="79" spans="1:6" x14ac:dyDescent="0.25">
      <c r="A79" s="108"/>
      <c r="B79" s="97" t="s">
        <v>558</v>
      </c>
      <c r="C79" s="86" t="s">
        <v>107</v>
      </c>
      <c r="D79" s="75"/>
      <c r="E79" s="107" t="s">
        <v>214</v>
      </c>
      <c r="F79" s="107"/>
    </row>
    <row r="80" spans="1:6" x14ac:dyDescent="0.25">
      <c r="A80" s="108"/>
      <c r="B80" s="97"/>
      <c r="C80" s="86"/>
      <c r="D80" s="75"/>
      <c r="E80" s="85"/>
      <c r="F80" s="85"/>
    </row>
    <row r="81" spans="1:6" x14ac:dyDescent="0.25">
      <c r="A81" s="105">
        <v>3</v>
      </c>
      <c r="B81" s="97" t="s">
        <v>548</v>
      </c>
      <c r="C81" s="97"/>
      <c r="D81" s="79"/>
      <c r="E81" s="106" t="s">
        <v>237</v>
      </c>
      <c r="F81" s="106"/>
    </row>
    <row r="82" spans="1:6" x14ac:dyDescent="0.25">
      <c r="A82" s="105"/>
      <c r="B82" s="97" t="s">
        <v>60</v>
      </c>
      <c r="C82" s="86" t="s">
        <v>109</v>
      </c>
      <c r="D82" s="75"/>
      <c r="E82" s="107" t="s">
        <v>214</v>
      </c>
      <c r="F82" s="107"/>
    </row>
    <row r="83" spans="1:6" x14ac:dyDescent="0.25">
      <c r="A83" s="105"/>
      <c r="B83" s="97" t="s">
        <v>72</v>
      </c>
      <c r="C83" s="86" t="s">
        <v>110</v>
      </c>
      <c r="D83" s="75"/>
      <c r="E83" s="107" t="s">
        <v>214</v>
      </c>
      <c r="F83" s="107"/>
    </row>
    <row r="84" spans="1:6" x14ac:dyDescent="0.25">
      <c r="A84" s="105"/>
      <c r="B84" s="97"/>
      <c r="C84" s="86"/>
      <c r="D84" s="75"/>
      <c r="E84" s="107"/>
      <c r="F84" s="107"/>
    </row>
    <row r="85" spans="1:6" x14ac:dyDescent="0.25">
      <c r="A85" s="105">
        <v>4</v>
      </c>
      <c r="B85" s="97" t="s">
        <v>111</v>
      </c>
      <c r="C85" s="97"/>
      <c r="D85" s="79"/>
      <c r="E85" s="106" t="s">
        <v>237</v>
      </c>
      <c r="F85" s="106"/>
    </row>
    <row r="86" spans="1:6" x14ac:dyDescent="0.25">
      <c r="A86" s="105"/>
      <c r="B86" s="97" t="s">
        <v>60</v>
      </c>
      <c r="C86" s="86" t="s">
        <v>112</v>
      </c>
      <c r="D86" s="75"/>
      <c r="E86" s="107" t="s">
        <v>214</v>
      </c>
      <c r="F86" s="107"/>
    </row>
    <row r="87" spans="1:6" x14ac:dyDescent="0.25">
      <c r="A87" s="105"/>
      <c r="B87" s="97" t="s">
        <v>72</v>
      </c>
      <c r="C87" s="86" t="s">
        <v>113</v>
      </c>
      <c r="D87" s="75"/>
      <c r="E87" s="107" t="s">
        <v>214</v>
      </c>
      <c r="F87" s="107"/>
    </row>
    <row r="88" spans="1:6" x14ac:dyDescent="0.25">
      <c r="A88" s="105"/>
      <c r="B88" s="97" t="s">
        <v>77</v>
      </c>
      <c r="C88" s="86" t="s">
        <v>254</v>
      </c>
      <c r="D88" s="75"/>
      <c r="E88" s="107" t="s">
        <v>214</v>
      </c>
      <c r="F88" s="107"/>
    </row>
    <row r="89" spans="1:6" x14ac:dyDescent="0.25">
      <c r="A89" s="105"/>
      <c r="B89" s="97" t="s">
        <v>79</v>
      </c>
      <c r="C89" s="86" t="s">
        <v>115</v>
      </c>
      <c r="D89" s="75"/>
      <c r="E89" s="107" t="s">
        <v>214</v>
      </c>
      <c r="F89" s="107"/>
    </row>
    <row r="90" spans="1:6" x14ac:dyDescent="0.25">
      <c r="A90" s="105"/>
      <c r="B90" s="97"/>
      <c r="C90" s="86"/>
      <c r="D90" s="75"/>
      <c r="E90" s="109"/>
      <c r="F90" s="110"/>
    </row>
    <row r="91" spans="1:6" x14ac:dyDescent="0.25">
      <c r="A91" s="105">
        <v>5</v>
      </c>
      <c r="B91" s="97" t="s">
        <v>116</v>
      </c>
      <c r="C91" s="97"/>
      <c r="D91" s="79"/>
      <c r="E91" s="111" t="s">
        <v>237</v>
      </c>
      <c r="F91" s="110"/>
    </row>
    <row r="92" spans="1:6" x14ac:dyDescent="0.25">
      <c r="A92" s="105"/>
      <c r="B92" s="97"/>
      <c r="C92" s="86"/>
      <c r="D92" s="75"/>
      <c r="E92" s="109"/>
      <c r="F92" s="110"/>
    </row>
    <row r="93" spans="1:6" x14ac:dyDescent="0.25">
      <c r="A93" s="112" t="s">
        <v>255</v>
      </c>
      <c r="B93" s="112"/>
      <c r="C93" s="112"/>
      <c r="D93" s="99"/>
      <c r="E93" s="113"/>
      <c r="F93" s="114" t="s">
        <v>239</v>
      </c>
    </row>
    <row r="94" spans="1:6" x14ac:dyDescent="0.25">
      <c r="A94" s="115"/>
      <c r="B94" s="97"/>
      <c r="C94" s="97"/>
      <c r="D94" s="75"/>
      <c r="E94" s="109"/>
      <c r="F94" s="110"/>
    </row>
    <row r="95" spans="1:6" x14ac:dyDescent="0.25">
      <c r="A95" s="79" t="s">
        <v>256</v>
      </c>
      <c r="B95" s="97" t="s">
        <v>257</v>
      </c>
      <c r="C95" s="97"/>
      <c r="D95" s="79"/>
      <c r="E95" s="109"/>
      <c r="F95" s="75"/>
    </row>
    <row r="96" spans="1:6" x14ac:dyDescent="0.25">
      <c r="A96" s="105">
        <v>1</v>
      </c>
      <c r="B96" s="97"/>
      <c r="C96" s="97" t="s">
        <v>118</v>
      </c>
      <c r="D96" s="79"/>
      <c r="E96" s="106" t="s">
        <v>214</v>
      </c>
      <c r="F96" s="75"/>
    </row>
    <row r="97" spans="1:6" x14ac:dyDescent="0.25">
      <c r="A97" s="105">
        <v>2</v>
      </c>
      <c r="B97" s="97"/>
      <c r="C97" s="97" t="s">
        <v>119</v>
      </c>
      <c r="D97" s="79"/>
      <c r="E97" s="106" t="s">
        <v>214</v>
      </c>
      <c r="F97" s="75"/>
    </row>
    <row r="98" spans="1:6" x14ac:dyDescent="0.25">
      <c r="A98" s="105">
        <v>3</v>
      </c>
      <c r="B98" s="97"/>
      <c r="C98" s="97" t="s">
        <v>120</v>
      </c>
      <c r="D98" s="79"/>
      <c r="E98" s="106" t="s">
        <v>237</v>
      </c>
    </row>
    <row r="99" spans="1:6" x14ac:dyDescent="0.25">
      <c r="A99" s="105"/>
      <c r="B99" s="97" t="s">
        <v>60</v>
      </c>
      <c r="C99" s="86" t="s">
        <v>121</v>
      </c>
      <c r="D99" s="75"/>
      <c r="E99" s="107" t="s">
        <v>214</v>
      </c>
    </row>
    <row r="100" spans="1:6" x14ac:dyDescent="0.25">
      <c r="A100" s="105"/>
      <c r="B100" s="97" t="s">
        <v>72</v>
      </c>
      <c r="C100" s="86" t="s">
        <v>122</v>
      </c>
      <c r="D100" s="75"/>
      <c r="E100" s="107" t="s">
        <v>214</v>
      </c>
    </row>
    <row r="101" spans="1:6" x14ac:dyDescent="0.25">
      <c r="A101" s="105"/>
      <c r="B101" s="97" t="s">
        <v>77</v>
      </c>
      <c r="C101" s="86" t="s">
        <v>123</v>
      </c>
      <c r="D101" s="75"/>
      <c r="E101" s="107" t="s">
        <v>214</v>
      </c>
    </row>
    <row r="102" spans="1:6" x14ac:dyDescent="0.25">
      <c r="A102" s="105"/>
      <c r="B102" s="97" t="s">
        <v>79</v>
      </c>
      <c r="C102" s="86" t="s">
        <v>124</v>
      </c>
      <c r="D102" s="75"/>
      <c r="E102" s="107" t="s">
        <v>214</v>
      </c>
    </row>
    <row r="103" spans="1:6" x14ac:dyDescent="0.25">
      <c r="A103" s="105"/>
      <c r="B103" s="97" t="s">
        <v>81</v>
      </c>
      <c r="C103" s="86" t="s">
        <v>125</v>
      </c>
      <c r="D103" s="75"/>
      <c r="E103" s="107" t="s">
        <v>214</v>
      </c>
    </row>
    <row r="104" spans="1:6" x14ac:dyDescent="0.25">
      <c r="A104" s="105"/>
      <c r="B104" s="97" t="s">
        <v>83</v>
      </c>
      <c r="C104" s="86" t="s">
        <v>126</v>
      </c>
      <c r="D104" s="75"/>
      <c r="E104" s="107" t="s">
        <v>214</v>
      </c>
    </row>
    <row r="105" spans="1:6" x14ac:dyDescent="0.25">
      <c r="A105" s="105"/>
      <c r="B105" s="97" t="s">
        <v>85</v>
      </c>
      <c r="C105" s="86" t="s">
        <v>127</v>
      </c>
      <c r="D105" s="75"/>
      <c r="E105" s="107" t="s">
        <v>214</v>
      </c>
    </row>
    <row r="106" spans="1:6" x14ac:dyDescent="0.25">
      <c r="A106" s="105"/>
      <c r="B106" s="97" t="s">
        <v>87</v>
      </c>
      <c r="C106" s="86" t="s">
        <v>128</v>
      </c>
      <c r="D106" s="75"/>
      <c r="E106" s="107" t="s">
        <v>214</v>
      </c>
    </row>
    <row r="107" spans="1:6" x14ac:dyDescent="0.25">
      <c r="A107" s="105"/>
      <c r="B107" s="97" t="s">
        <v>89</v>
      </c>
      <c r="C107" s="86" t="s">
        <v>129</v>
      </c>
      <c r="D107" s="75"/>
      <c r="E107" s="107" t="s">
        <v>214</v>
      </c>
    </row>
    <row r="108" spans="1:6" x14ac:dyDescent="0.25">
      <c r="A108" s="105">
        <v>4</v>
      </c>
      <c r="B108" s="97"/>
      <c r="C108" s="97" t="s">
        <v>130</v>
      </c>
      <c r="D108" s="79"/>
      <c r="E108" s="106" t="s">
        <v>237</v>
      </c>
    </row>
    <row r="109" spans="1:6" x14ac:dyDescent="0.25">
      <c r="A109" s="105"/>
      <c r="B109" s="97" t="s">
        <v>60</v>
      </c>
      <c r="C109" s="86" t="s">
        <v>131</v>
      </c>
      <c r="D109" s="75"/>
      <c r="E109" s="107" t="s">
        <v>214</v>
      </c>
    </row>
    <row r="110" spans="1:6" x14ac:dyDescent="0.25">
      <c r="A110" s="105"/>
      <c r="B110" s="97" t="s">
        <v>72</v>
      </c>
      <c r="C110" s="86" t="s">
        <v>132</v>
      </c>
      <c r="D110" s="75"/>
      <c r="E110" s="107" t="s">
        <v>214</v>
      </c>
    </row>
    <row r="111" spans="1:6" x14ac:dyDescent="0.25">
      <c r="A111" s="105">
        <v>5</v>
      </c>
      <c r="B111" s="97"/>
      <c r="C111" s="97" t="s">
        <v>133</v>
      </c>
      <c r="D111" s="79"/>
      <c r="E111" s="106" t="s">
        <v>237</v>
      </c>
    </row>
    <row r="112" spans="1:6" s="75" customFormat="1" ht="12.75" x14ac:dyDescent="0.2">
      <c r="A112" s="105"/>
      <c r="B112" s="97" t="s">
        <v>60</v>
      </c>
      <c r="C112" s="86" t="s">
        <v>258</v>
      </c>
      <c r="D112" s="79"/>
      <c r="E112" s="107" t="s">
        <v>214</v>
      </c>
    </row>
    <row r="113" spans="1:5" s="75" customFormat="1" ht="12.75" x14ac:dyDescent="0.2">
      <c r="A113" s="105"/>
      <c r="B113" s="97" t="s">
        <v>72</v>
      </c>
      <c r="C113" s="86" t="s">
        <v>259</v>
      </c>
      <c r="D113" s="79"/>
      <c r="E113" s="107" t="s">
        <v>214</v>
      </c>
    </row>
    <row r="114" spans="1:5" s="75" customFormat="1" ht="12.75" x14ac:dyDescent="0.2">
      <c r="A114" s="105"/>
      <c r="B114" s="97" t="s">
        <v>77</v>
      </c>
      <c r="C114" s="86" t="s">
        <v>260</v>
      </c>
      <c r="D114" s="79"/>
      <c r="E114" s="107" t="s">
        <v>214</v>
      </c>
    </row>
    <row r="115" spans="1:5" s="75" customFormat="1" ht="12.75" x14ac:dyDescent="0.2">
      <c r="A115" s="105"/>
      <c r="B115" s="97" t="s">
        <v>79</v>
      </c>
      <c r="C115" s="86" t="s">
        <v>261</v>
      </c>
      <c r="D115" s="79"/>
      <c r="E115" s="107" t="s">
        <v>214</v>
      </c>
    </row>
    <row r="116" spans="1:5" s="75" customFormat="1" ht="12.75" x14ac:dyDescent="0.2">
      <c r="A116" s="105"/>
      <c r="B116" s="97" t="s">
        <v>81</v>
      </c>
      <c r="C116" s="86" t="s">
        <v>262</v>
      </c>
      <c r="D116" s="79"/>
      <c r="E116" s="107" t="s">
        <v>214</v>
      </c>
    </row>
    <row r="117" spans="1:5" s="75" customFormat="1" ht="12.75" x14ac:dyDescent="0.2">
      <c r="A117" s="105">
        <v>6</v>
      </c>
      <c r="B117" s="79"/>
      <c r="C117" s="97" t="s">
        <v>139</v>
      </c>
      <c r="D117" s="79"/>
      <c r="E117" s="106"/>
    </row>
    <row r="118" spans="1:5" s="75" customFormat="1" ht="12.75" x14ac:dyDescent="0.2">
      <c r="A118" s="105">
        <v>7</v>
      </c>
      <c r="B118" s="79"/>
      <c r="C118" s="97" t="s">
        <v>140</v>
      </c>
      <c r="D118" s="79"/>
      <c r="E118" s="106" t="s">
        <v>237</v>
      </c>
    </row>
    <row r="119" spans="1:5" s="75" customFormat="1" ht="12.75" x14ac:dyDescent="0.2">
      <c r="A119" s="105"/>
      <c r="B119" s="116" t="s">
        <v>60</v>
      </c>
      <c r="C119" s="86" t="s">
        <v>141</v>
      </c>
      <c r="E119" s="107" t="s">
        <v>214</v>
      </c>
    </row>
    <row r="120" spans="1:5" s="75" customFormat="1" ht="12.75" x14ac:dyDescent="0.2">
      <c r="A120" s="105"/>
      <c r="B120" s="116" t="s">
        <v>72</v>
      </c>
      <c r="C120" s="86" t="s">
        <v>142</v>
      </c>
      <c r="E120" s="107" t="s">
        <v>214</v>
      </c>
    </row>
    <row r="121" spans="1:5" s="75" customFormat="1" ht="12.75" x14ac:dyDescent="0.2">
      <c r="A121" s="105"/>
      <c r="B121" s="116" t="s">
        <v>77</v>
      </c>
      <c r="C121" s="86" t="s">
        <v>143</v>
      </c>
      <c r="E121" s="107" t="s">
        <v>214</v>
      </c>
    </row>
    <row r="122" spans="1:5" s="75" customFormat="1" ht="12.75" x14ac:dyDescent="0.2">
      <c r="A122" s="105"/>
      <c r="B122" s="80" t="s">
        <v>83</v>
      </c>
      <c r="C122" s="86" t="s">
        <v>263</v>
      </c>
      <c r="E122" s="107" t="s">
        <v>214</v>
      </c>
    </row>
    <row r="123" spans="1:5" s="75" customFormat="1" ht="12.75" x14ac:dyDescent="0.2">
      <c r="A123" s="105">
        <v>8</v>
      </c>
      <c r="B123" s="79"/>
      <c r="C123" s="97" t="s">
        <v>145</v>
      </c>
      <c r="D123" s="79"/>
      <c r="E123" s="106" t="s">
        <v>237</v>
      </c>
    </row>
    <row r="124" spans="1:5" s="75" customFormat="1" ht="12.75" x14ac:dyDescent="0.2">
      <c r="A124" s="105"/>
      <c r="B124" s="116" t="s">
        <v>79</v>
      </c>
      <c r="C124" s="86" t="s">
        <v>146</v>
      </c>
      <c r="E124" s="107" t="s">
        <v>214</v>
      </c>
    </row>
    <row r="125" spans="1:5" s="75" customFormat="1" ht="12.75" x14ac:dyDescent="0.2">
      <c r="A125" s="105"/>
      <c r="B125" s="116" t="s">
        <v>81</v>
      </c>
      <c r="C125" s="86" t="s">
        <v>147</v>
      </c>
      <c r="E125" s="107" t="s">
        <v>214</v>
      </c>
    </row>
    <row r="126" spans="1:5" s="75" customFormat="1" ht="12.75" x14ac:dyDescent="0.2">
      <c r="A126" s="105">
        <v>9</v>
      </c>
      <c r="B126" s="79"/>
      <c r="C126" s="97" t="s">
        <v>148</v>
      </c>
      <c r="D126" s="79"/>
      <c r="E126" s="106" t="s">
        <v>237</v>
      </c>
    </row>
    <row r="127" spans="1:5" s="75" customFormat="1" ht="12.75" x14ac:dyDescent="0.2">
      <c r="A127" s="105"/>
      <c r="B127" s="97" t="s">
        <v>60</v>
      </c>
      <c r="C127" s="86" t="s">
        <v>149</v>
      </c>
      <c r="D127" s="79"/>
      <c r="E127" s="107" t="s">
        <v>214</v>
      </c>
    </row>
    <row r="128" spans="1:5" s="75" customFormat="1" ht="12.75" x14ac:dyDescent="0.2">
      <c r="A128" s="105"/>
      <c r="B128" s="97" t="s">
        <v>72</v>
      </c>
      <c r="C128" s="86" t="s">
        <v>150</v>
      </c>
      <c r="E128" s="107" t="s">
        <v>214</v>
      </c>
    </row>
    <row r="129" spans="1:6" s="75" customFormat="1" ht="12.75" x14ac:dyDescent="0.2">
      <c r="A129" s="105"/>
      <c r="B129" s="97" t="s">
        <v>77</v>
      </c>
      <c r="C129" s="86" t="s">
        <v>151</v>
      </c>
      <c r="E129" s="107" t="s">
        <v>214</v>
      </c>
    </row>
    <row r="130" spans="1:6" s="75" customFormat="1" ht="12.75" x14ac:dyDescent="0.2">
      <c r="A130" s="105"/>
      <c r="B130" s="97" t="s">
        <v>79</v>
      </c>
      <c r="C130" s="86" t="s">
        <v>152</v>
      </c>
      <c r="E130" s="107" t="s">
        <v>214</v>
      </c>
    </row>
    <row r="131" spans="1:6" s="75" customFormat="1" ht="12.75" x14ac:dyDescent="0.2">
      <c r="A131" s="105"/>
      <c r="B131" s="97" t="s">
        <v>81</v>
      </c>
      <c r="C131" s="86" t="s">
        <v>153</v>
      </c>
      <c r="E131" s="107" t="s">
        <v>214</v>
      </c>
    </row>
    <row r="132" spans="1:6" s="75" customFormat="1" ht="12.75" x14ac:dyDescent="0.2">
      <c r="B132" s="97" t="s">
        <v>83</v>
      </c>
      <c r="C132" s="86" t="s">
        <v>154</v>
      </c>
      <c r="E132" s="107" t="s">
        <v>214</v>
      </c>
    </row>
    <row r="133" spans="1:6" s="75" customFormat="1" ht="12.75" x14ac:dyDescent="0.2">
      <c r="B133" s="97" t="s">
        <v>85</v>
      </c>
      <c r="C133" s="86" t="s">
        <v>155</v>
      </c>
      <c r="E133" s="107" t="s">
        <v>214</v>
      </c>
    </row>
    <row r="134" spans="1:6" s="75" customFormat="1" ht="12.75" x14ac:dyDescent="0.2">
      <c r="A134" s="105">
        <v>10</v>
      </c>
      <c r="B134" s="97"/>
      <c r="C134" s="97" t="s">
        <v>156</v>
      </c>
      <c r="D134" s="79"/>
      <c r="E134" s="106" t="s">
        <v>214</v>
      </c>
    </row>
    <row r="135" spans="1:6" s="75" customFormat="1" ht="12.75" x14ac:dyDescent="0.2">
      <c r="A135" s="105">
        <v>11</v>
      </c>
      <c r="B135" s="97"/>
      <c r="C135" s="97" t="s">
        <v>264</v>
      </c>
      <c r="D135" s="79"/>
      <c r="E135" s="106" t="s">
        <v>237</v>
      </c>
    </row>
    <row r="136" spans="1:6" s="75" customFormat="1" ht="12.75" x14ac:dyDescent="0.2">
      <c r="A136" s="105"/>
      <c r="B136" s="97" t="s">
        <v>60</v>
      </c>
      <c r="C136" s="86" t="s">
        <v>158</v>
      </c>
      <c r="E136" s="107" t="s">
        <v>214</v>
      </c>
    </row>
    <row r="137" spans="1:6" s="75" customFormat="1" ht="12.75" x14ac:dyDescent="0.2">
      <c r="A137" s="105"/>
      <c r="B137" s="97" t="s">
        <v>72</v>
      </c>
      <c r="C137" s="86" t="s">
        <v>159</v>
      </c>
      <c r="E137" s="107" t="s">
        <v>214</v>
      </c>
    </row>
    <row r="138" spans="1:6" s="75" customFormat="1" ht="12.75" x14ac:dyDescent="0.2">
      <c r="A138" s="105">
        <v>12</v>
      </c>
      <c r="B138" s="97"/>
      <c r="C138" s="97" t="s">
        <v>265</v>
      </c>
      <c r="D138" s="79"/>
      <c r="E138" s="106" t="s">
        <v>237</v>
      </c>
    </row>
    <row r="139" spans="1:6" s="75" customFormat="1" ht="12.75" x14ac:dyDescent="0.2">
      <c r="A139" s="105"/>
      <c r="B139" s="97" t="s">
        <v>60</v>
      </c>
      <c r="C139" s="86" t="s">
        <v>161</v>
      </c>
      <c r="D139" s="79"/>
      <c r="E139" s="107" t="s">
        <v>214</v>
      </c>
    </row>
    <row r="140" spans="1:6" x14ac:dyDescent="0.25">
      <c r="A140" s="105"/>
      <c r="B140" s="97" t="s">
        <v>72</v>
      </c>
      <c r="C140" s="86" t="s">
        <v>266</v>
      </c>
      <c r="D140" s="79"/>
      <c r="E140" s="107" t="s">
        <v>214</v>
      </c>
      <c r="F140" s="75"/>
    </row>
    <row r="141" spans="1:6" x14ac:dyDescent="0.25">
      <c r="A141" s="105"/>
      <c r="B141" s="97" t="s">
        <v>77</v>
      </c>
      <c r="C141" s="86" t="s">
        <v>267</v>
      </c>
      <c r="D141" s="79"/>
      <c r="E141" s="107" t="s">
        <v>214</v>
      </c>
      <c r="F141" s="75"/>
    </row>
    <row r="142" spans="1:6" x14ac:dyDescent="0.25">
      <c r="A142" s="105">
        <v>13</v>
      </c>
      <c r="B142" s="97"/>
      <c r="C142" s="97" t="s">
        <v>268</v>
      </c>
      <c r="D142" s="79"/>
      <c r="E142" s="106" t="s">
        <v>214</v>
      </c>
      <c r="F142" s="110"/>
    </row>
    <row r="143" spans="1:6" s="75" customFormat="1" ht="12.75" x14ac:dyDescent="0.2">
      <c r="A143" s="105"/>
      <c r="B143" s="97" t="s">
        <v>60</v>
      </c>
      <c r="C143" s="86" t="s">
        <v>164</v>
      </c>
      <c r="D143" s="79"/>
      <c r="E143" s="107" t="s">
        <v>214</v>
      </c>
    </row>
    <row r="144" spans="1:6" s="75" customFormat="1" ht="12.75" x14ac:dyDescent="0.2">
      <c r="A144" s="105"/>
      <c r="B144" s="97" t="s">
        <v>72</v>
      </c>
      <c r="C144" s="86" t="s">
        <v>165</v>
      </c>
      <c r="D144" s="79"/>
      <c r="E144" s="107" t="s">
        <v>214</v>
      </c>
    </row>
    <row r="145" spans="1:6" s="75" customFormat="1" ht="12.75" x14ac:dyDescent="0.2">
      <c r="A145" s="105"/>
      <c r="B145" s="97" t="s">
        <v>77</v>
      </c>
      <c r="C145" s="86" t="s">
        <v>269</v>
      </c>
      <c r="D145" s="79"/>
      <c r="E145" s="107" t="s">
        <v>214</v>
      </c>
    </row>
    <row r="146" spans="1:6" s="75" customFormat="1" ht="12.75" x14ac:dyDescent="0.2">
      <c r="A146" s="105"/>
      <c r="B146" s="97" t="s">
        <v>79</v>
      </c>
      <c r="C146" s="86" t="s">
        <v>167</v>
      </c>
      <c r="D146" s="79"/>
      <c r="E146" s="107" t="s">
        <v>214</v>
      </c>
    </row>
    <row r="147" spans="1:6" s="75" customFormat="1" ht="12.75" x14ac:dyDescent="0.2">
      <c r="A147" s="105"/>
      <c r="B147" s="97" t="s">
        <v>81</v>
      </c>
      <c r="C147" s="86" t="s">
        <v>168</v>
      </c>
      <c r="D147" s="79"/>
      <c r="E147" s="107" t="s">
        <v>214</v>
      </c>
    </row>
    <row r="148" spans="1:6" s="75" customFormat="1" ht="12.75" x14ac:dyDescent="0.2">
      <c r="A148" s="105"/>
      <c r="B148" s="97" t="s">
        <v>83</v>
      </c>
      <c r="C148" s="86" t="s">
        <v>169</v>
      </c>
      <c r="D148" s="79"/>
      <c r="E148" s="107" t="s">
        <v>214</v>
      </c>
    </row>
    <row r="149" spans="1:6" s="75" customFormat="1" ht="12.75" x14ac:dyDescent="0.2">
      <c r="A149" s="105"/>
      <c r="B149" s="97" t="s">
        <v>85</v>
      </c>
      <c r="C149" s="86" t="s">
        <v>170</v>
      </c>
      <c r="D149" s="79"/>
      <c r="E149" s="107" t="s">
        <v>214</v>
      </c>
    </row>
    <row r="150" spans="1:6" s="75" customFormat="1" ht="12.75" x14ac:dyDescent="0.2">
      <c r="A150" s="105"/>
      <c r="B150" s="97" t="s">
        <v>87</v>
      </c>
      <c r="C150" s="97" t="s">
        <v>547</v>
      </c>
      <c r="D150" s="79"/>
      <c r="E150" s="107" t="s">
        <v>214</v>
      </c>
    </row>
    <row r="151" spans="1:6" ht="26.25" customHeight="1" x14ac:dyDescent="0.25">
      <c r="A151" s="105"/>
      <c r="B151" s="97"/>
      <c r="C151" s="520" t="s">
        <v>270</v>
      </c>
      <c r="D151" s="520"/>
      <c r="E151" s="107" t="s">
        <v>214</v>
      </c>
      <c r="F151" s="110"/>
    </row>
    <row r="152" spans="1:6" ht="28.9" customHeight="1" x14ac:dyDescent="0.25">
      <c r="A152" s="105"/>
      <c r="B152" s="97"/>
      <c r="C152" s="519" t="s">
        <v>271</v>
      </c>
      <c r="D152" s="519"/>
      <c r="E152" s="107" t="s">
        <v>214</v>
      </c>
      <c r="F152" s="110"/>
    </row>
    <row r="153" spans="1:6" ht="13.9" customHeight="1" x14ac:dyDescent="0.25">
      <c r="A153" s="105"/>
      <c r="B153" s="97"/>
      <c r="C153" s="520" t="s">
        <v>272</v>
      </c>
      <c r="D153" s="520"/>
      <c r="E153" s="107" t="s">
        <v>214</v>
      </c>
      <c r="F153" s="110"/>
    </row>
    <row r="154" spans="1:6" ht="13.9" customHeight="1" x14ac:dyDescent="0.25">
      <c r="A154" s="105"/>
      <c r="B154" s="97"/>
      <c r="C154" s="520" t="s">
        <v>182</v>
      </c>
      <c r="D154" s="520"/>
      <c r="E154" s="107" t="s">
        <v>214</v>
      </c>
      <c r="F154" s="110"/>
    </row>
    <row r="155" spans="1:6" x14ac:dyDescent="0.25">
      <c r="A155" s="105"/>
      <c r="B155" s="97"/>
      <c r="C155" s="86" t="s">
        <v>273</v>
      </c>
      <c r="D155" s="75"/>
      <c r="E155" s="106" t="s">
        <v>214</v>
      </c>
      <c r="F155" s="110"/>
    </row>
    <row r="156" spans="1:6" x14ac:dyDescent="0.25">
      <c r="A156" s="105"/>
      <c r="B156" s="97"/>
      <c r="C156" s="110">
        <v>1</v>
      </c>
      <c r="D156" s="75"/>
      <c r="E156" s="107" t="s">
        <v>214</v>
      </c>
      <c r="F156" s="110"/>
    </row>
    <row r="157" spans="1:6" x14ac:dyDescent="0.25">
      <c r="A157" s="105"/>
      <c r="B157" s="97"/>
      <c r="C157" s="110">
        <v>2</v>
      </c>
      <c r="D157" s="75"/>
      <c r="E157" s="107" t="s">
        <v>214</v>
      </c>
      <c r="F157" s="110"/>
    </row>
    <row r="158" spans="1:6" x14ac:dyDescent="0.25">
      <c r="A158" s="105">
        <v>14</v>
      </c>
      <c r="B158" s="97"/>
      <c r="C158" s="117" t="s">
        <v>274</v>
      </c>
      <c r="D158" s="75"/>
      <c r="E158" s="107" t="s">
        <v>214</v>
      </c>
      <c r="F158" s="110"/>
    </row>
    <row r="159" spans="1:6" x14ac:dyDescent="0.25">
      <c r="A159" s="105"/>
      <c r="B159" s="97" t="s">
        <v>60</v>
      </c>
      <c r="C159" s="86" t="s">
        <v>184</v>
      </c>
      <c r="D159" s="75"/>
      <c r="E159" s="107"/>
      <c r="F159" s="110"/>
    </row>
    <row r="160" spans="1:6" x14ac:dyDescent="0.25">
      <c r="A160" s="105"/>
      <c r="B160" s="97" t="s">
        <v>72</v>
      </c>
      <c r="C160" s="86" t="s">
        <v>185</v>
      </c>
      <c r="D160" s="75"/>
      <c r="E160" s="107"/>
      <c r="F160" s="110"/>
    </row>
    <row r="161" spans="1:6" x14ac:dyDescent="0.25">
      <c r="A161" s="105"/>
      <c r="B161" s="97"/>
      <c r="C161" s="86"/>
      <c r="D161" s="75"/>
      <c r="E161" s="107"/>
      <c r="F161" s="110"/>
    </row>
    <row r="162" spans="1:6" x14ac:dyDescent="0.25">
      <c r="A162" s="118"/>
      <c r="B162" s="112" t="s">
        <v>275</v>
      </c>
      <c r="C162" s="119"/>
      <c r="D162" s="100"/>
      <c r="E162" s="114" t="s">
        <v>276</v>
      </c>
      <c r="F162" s="120"/>
    </row>
    <row r="163" spans="1:6" x14ac:dyDescent="0.25">
      <c r="A163" s="105"/>
      <c r="B163" s="97"/>
      <c r="C163" s="110"/>
      <c r="D163" s="75"/>
      <c r="E163" s="107"/>
      <c r="F163" s="110"/>
    </row>
    <row r="164" spans="1:6" x14ac:dyDescent="0.25">
      <c r="A164" s="105">
        <v>15</v>
      </c>
      <c r="B164" s="97"/>
      <c r="C164" s="97" t="s">
        <v>546</v>
      </c>
      <c r="D164" s="75"/>
      <c r="E164" s="106" t="s">
        <v>214</v>
      </c>
      <c r="F164" s="110"/>
    </row>
    <row r="165" spans="1:6" x14ac:dyDescent="0.25">
      <c r="A165" s="105"/>
      <c r="B165" s="97" t="s">
        <v>60</v>
      </c>
      <c r="C165" s="86" t="s">
        <v>278</v>
      </c>
      <c r="D165" s="75"/>
      <c r="E165" s="107" t="s">
        <v>214</v>
      </c>
      <c r="F165" s="110"/>
    </row>
    <row r="166" spans="1:6" x14ac:dyDescent="0.25">
      <c r="A166" s="105"/>
      <c r="B166" s="97" t="s">
        <v>72</v>
      </c>
      <c r="C166" s="86" t="s">
        <v>279</v>
      </c>
      <c r="D166" s="75"/>
      <c r="E166" s="107" t="s">
        <v>214</v>
      </c>
      <c r="F166" s="110"/>
    </row>
    <row r="167" spans="1:6" x14ac:dyDescent="0.25">
      <c r="A167" s="105"/>
      <c r="B167" s="97"/>
      <c r="C167" s="86"/>
      <c r="D167" s="75"/>
      <c r="E167" s="107"/>
      <c r="F167" s="110"/>
    </row>
    <row r="168" spans="1:6" x14ac:dyDescent="0.25">
      <c r="A168" s="118"/>
      <c r="B168" s="112" t="s">
        <v>280</v>
      </c>
      <c r="C168" s="119"/>
      <c r="D168" s="100"/>
      <c r="E168" s="114" t="s">
        <v>276</v>
      </c>
      <c r="F168" s="120"/>
    </row>
    <row r="169" spans="1:6" x14ac:dyDescent="0.25">
      <c r="A169" s="105"/>
      <c r="B169" s="97"/>
      <c r="C169" s="97"/>
      <c r="D169" s="79"/>
      <c r="E169" s="106"/>
      <c r="F169" s="110"/>
    </row>
    <row r="170" spans="1:6" x14ac:dyDescent="0.25">
      <c r="A170" s="112" t="s">
        <v>281</v>
      </c>
      <c r="B170" s="112"/>
      <c r="C170" s="112"/>
      <c r="D170" s="99"/>
      <c r="E170" s="113"/>
      <c r="F170" s="114" t="s">
        <v>239</v>
      </c>
    </row>
    <row r="171" spans="1:6" x14ac:dyDescent="0.25">
      <c r="A171" s="105"/>
      <c r="B171" s="97"/>
      <c r="C171" s="97"/>
      <c r="D171" s="79"/>
      <c r="E171" s="109"/>
      <c r="F171" s="75"/>
    </row>
    <row r="172" spans="1:6" ht="41.25" customHeight="1" x14ac:dyDescent="0.25">
      <c r="A172" s="79" t="s">
        <v>187</v>
      </c>
      <c r="B172" s="97"/>
      <c r="C172" s="97" t="s">
        <v>282</v>
      </c>
      <c r="D172" s="79"/>
      <c r="E172" s="109"/>
      <c r="F172" s="75"/>
    </row>
    <row r="173" spans="1:6" ht="41.25" customHeight="1" x14ac:dyDescent="0.25">
      <c r="A173" s="79">
        <v>1</v>
      </c>
      <c r="B173" s="97"/>
      <c r="C173" s="517" t="s">
        <v>283</v>
      </c>
      <c r="D173" s="517"/>
      <c r="E173" s="107" t="s">
        <v>214</v>
      </c>
      <c r="F173" s="103"/>
    </row>
    <row r="174" spans="1:6" ht="51" customHeight="1" x14ac:dyDescent="0.25">
      <c r="A174" s="79">
        <v>2</v>
      </c>
      <c r="B174" s="97"/>
      <c r="C174" s="518" t="s">
        <v>284</v>
      </c>
      <c r="D174" s="518"/>
      <c r="E174" s="107" t="s">
        <v>214</v>
      </c>
      <c r="F174" s="103"/>
    </row>
    <row r="175" spans="1:6" x14ac:dyDescent="0.25">
      <c r="A175" s="79">
        <v>3</v>
      </c>
      <c r="B175" s="97"/>
      <c r="C175" s="97" t="s">
        <v>541</v>
      </c>
      <c r="D175" s="79"/>
      <c r="E175" s="107" t="s">
        <v>214</v>
      </c>
      <c r="F175" s="103"/>
    </row>
    <row r="176" spans="1:6" x14ac:dyDescent="0.25">
      <c r="A176" s="79">
        <v>4</v>
      </c>
      <c r="B176" s="97"/>
      <c r="C176" s="97" t="s">
        <v>285</v>
      </c>
      <c r="D176" s="79"/>
      <c r="E176" s="107" t="s">
        <v>214</v>
      </c>
      <c r="F176" s="103"/>
    </row>
    <row r="177" spans="1:6" x14ac:dyDescent="0.25">
      <c r="A177" s="79">
        <v>5</v>
      </c>
      <c r="B177" s="97"/>
      <c r="C177" s="121" t="s">
        <v>286</v>
      </c>
      <c r="D177" s="79"/>
      <c r="E177" s="107" t="s">
        <v>214</v>
      </c>
      <c r="F177" s="103"/>
    </row>
    <row r="178" spans="1:6" x14ac:dyDescent="0.25">
      <c r="A178" s="79"/>
      <c r="B178" s="97"/>
      <c r="C178" s="97"/>
      <c r="D178" s="78" t="s">
        <v>287</v>
      </c>
      <c r="E178" s="109"/>
      <c r="F178" s="103"/>
    </row>
    <row r="179" spans="1:6" x14ac:dyDescent="0.25">
      <c r="A179" s="79">
        <v>6</v>
      </c>
      <c r="B179" s="97"/>
      <c r="C179" s="517" t="s">
        <v>288</v>
      </c>
      <c r="D179" s="517"/>
      <c r="E179" s="107" t="s">
        <v>214</v>
      </c>
      <c r="F179" s="103"/>
    </row>
    <row r="180" spans="1:6" x14ac:dyDescent="0.25">
      <c r="A180" s="79"/>
      <c r="B180" s="97"/>
      <c r="C180" s="97"/>
      <c r="D180" s="79"/>
      <c r="E180" s="122"/>
      <c r="F180" s="123"/>
    </row>
    <row r="181" spans="1:6" x14ac:dyDescent="0.25">
      <c r="A181" s="112" t="s">
        <v>289</v>
      </c>
      <c r="B181" s="112"/>
      <c r="C181" s="112"/>
      <c r="D181" s="99"/>
      <c r="E181" s="113"/>
      <c r="F181" s="114" t="s">
        <v>239</v>
      </c>
    </row>
    <row r="182" spans="1:6" x14ac:dyDescent="0.25">
      <c r="A182" s="112"/>
      <c r="B182" s="112"/>
      <c r="C182" s="112"/>
      <c r="D182" s="99"/>
      <c r="E182" s="113"/>
      <c r="F182" s="114"/>
    </row>
    <row r="183" spans="1:6" x14ac:dyDescent="0.25">
      <c r="A183" s="112" t="s">
        <v>290</v>
      </c>
      <c r="B183" s="112"/>
      <c r="C183" s="112"/>
      <c r="D183" s="99"/>
      <c r="E183" s="113"/>
      <c r="F183" s="114" t="s">
        <v>239</v>
      </c>
    </row>
    <row r="184" spans="1:6" x14ac:dyDescent="0.25">
      <c r="A184" s="99" t="s">
        <v>291</v>
      </c>
      <c r="B184" s="112"/>
      <c r="C184" s="99" t="s">
        <v>292</v>
      </c>
      <c r="D184" s="100"/>
      <c r="E184" s="100"/>
      <c r="F184" s="124" t="s">
        <v>239</v>
      </c>
    </row>
    <row r="185" spans="1:6" x14ac:dyDescent="0.25">
      <c r="A185" s="105"/>
      <c r="B185" s="97"/>
      <c r="C185" s="97"/>
      <c r="D185" s="75"/>
      <c r="E185" s="75"/>
      <c r="F185" s="75"/>
    </row>
    <row r="186" spans="1:6" s="78" customFormat="1" ht="12.75" x14ac:dyDescent="0.2">
      <c r="A186" s="105"/>
      <c r="B186" s="97"/>
      <c r="C186" s="86"/>
      <c r="D186" s="75"/>
      <c r="E186" s="75"/>
      <c r="F186" s="75"/>
    </row>
    <row r="187" spans="1:6" x14ac:dyDescent="0.25">
      <c r="A187" s="76" t="s">
        <v>293</v>
      </c>
      <c r="B187" s="125"/>
      <c r="C187" s="125"/>
      <c r="D187" s="78"/>
      <c r="E187" s="78"/>
      <c r="F187" s="78"/>
    </row>
    <row r="188" spans="1:6" hidden="1" x14ac:dyDescent="0.25">
      <c r="A188" s="105"/>
      <c r="B188" s="97"/>
      <c r="C188" s="97"/>
      <c r="D188" s="75"/>
      <c r="E188" s="75"/>
      <c r="F188" s="75"/>
    </row>
    <row r="189" spans="1:6" hidden="1" x14ac:dyDescent="0.25">
      <c r="A189" s="79" t="s">
        <v>294</v>
      </c>
      <c r="B189" s="97" t="s">
        <v>295</v>
      </c>
      <c r="C189" s="97"/>
      <c r="D189" s="75"/>
      <c r="E189" s="75"/>
      <c r="F189" s="75"/>
    </row>
    <row r="190" spans="1:6" s="78" customFormat="1" ht="12.75" hidden="1" x14ac:dyDescent="0.2">
      <c r="A190" s="79" t="s">
        <v>296</v>
      </c>
      <c r="B190" s="97" t="s">
        <v>297</v>
      </c>
      <c r="C190" s="80"/>
      <c r="D190" s="75"/>
      <c r="E190" s="75"/>
      <c r="F190" s="75"/>
    </row>
    <row r="191" spans="1:6" hidden="1" x14ac:dyDescent="0.25">
      <c r="A191" s="105">
        <v>1</v>
      </c>
      <c r="B191" s="97" t="s">
        <v>70</v>
      </c>
      <c r="C191" s="97"/>
      <c r="D191" s="79"/>
      <c r="E191" s="106" t="s">
        <v>237</v>
      </c>
      <c r="F191" s="106"/>
    </row>
    <row r="192" spans="1:6" hidden="1" x14ac:dyDescent="0.25">
      <c r="A192" s="105"/>
      <c r="B192" s="97" t="s">
        <v>60</v>
      </c>
      <c r="C192" s="86" t="s">
        <v>71</v>
      </c>
      <c r="D192" s="79"/>
      <c r="E192" s="107" t="s">
        <v>214</v>
      </c>
      <c r="F192" s="107"/>
    </row>
    <row r="193" spans="1:6" hidden="1" x14ac:dyDescent="0.25">
      <c r="A193" s="105"/>
      <c r="B193" s="97"/>
      <c r="C193" s="86" t="s">
        <v>249</v>
      </c>
      <c r="D193" s="79"/>
      <c r="E193" s="107"/>
      <c r="F193" s="107"/>
    </row>
    <row r="194" spans="1:6" hidden="1" x14ac:dyDescent="0.25">
      <c r="A194" s="105"/>
      <c r="B194" s="97"/>
      <c r="C194" s="86" t="s">
        <v>250</v>
      </c>
      <c r="D194" s="79"/>
      <c r="E194" s="107"/>
      <c r="F194" s="107"/>
    </row>
    <row r="195" spans="1:6" s="75" customFormat="1" ht="12.75" hidden="1" x14ac:dyDescent="0.2">
      <c r="A195" s="105"/>
      <c r="B195" s="97" t="s">
        <v>72</v>
      </c>
      <c r="C195" s="86" t="s">
        <v>251</v>
      </c>
      <c r="D195" s="79"/>
      <c r="E195" s="107" t="s">
        <v>214</v>
      </c>
      <c r="F195" s="107"/>
    </row>
    <row r="196" spans="1:6" s="75" customFormat="1" ht="12.75" hidden="1" x14ac:dyDescent="0.2">
      <c r="A196" s="105"/>
      <c r="B196" s="97"/>
      <c r="C196" s="86"/>
      <c r="D196" s="79"/>
      <c r="E196" s="85"/>
      <c r="F196" s="85"/>
    </row>
    <row r="197" spans="1:6" hidden="1" x14ac:dyDescent="0.25">
      <c r="A197" s="105">
        <v>2</v>
      </c>
      <c r="B197" s="97" t="s">
        <v>74</v>
      </c>
      <c r="C197" s="86"/>
      <c r="D197" s="75"/>
      <c r="E197" s="106" t="s">
        <v>237</v>
      </c>
      <c r="F197" s="106"/>
    </row>
    <row r="198" spans="1:6" hidden="1" x14ac:dyDescent="0.25">
      <c r="A198" s="105"/>
      <c r="B198" s="97" t="s">
        <v>60</v>
      </c>
      <c r="C198" s="86" t="s">
        <v>75</v>
      </c>
      <c r="D198" s="75"/>
      <c r="E198" s="107" t="s">
        <v>214</v>
      </c>
      <c r="F198" s="107"/>
    </row>
    <row r="199" spans="1:6" s="75" customFormat="1" ht="12.75" hidden="1" x14ac:dyDescent="0.2">
      <c r="A199" s="105"/>
      <c r="B199" s="97" t="s">
        <v>72</v>
      </c>
      <c r="C199" s="86" t="s">
        <v>76</v>
      </c>
      <c r="E199" s="107" t="s">
        <v>214</v>
      </c>
      <c r="F199" s="107"/>
    </row>
    <row r="200" spans="1:6" s="75" customFormat="1" ht="12.75" hidden="1" x14ac:dyDescent="0.2">
      <c r="A200" s="105"/>
      <c r="B200" s="97" t="s">
        <v>77</v>
      </c>
      <c r="C200" s="86" t="s">
        <v>78</v>
      </c>
      <c r="E200" s="107" t="s">
        <v>214</v>
      </c>
      <c r="F200" s="107"/>
    </row>
    <row r="201" spans="1:6" s="75" customFormat="1" ht="12.75" hidden="1" x14ac:dyDescent="0.2">
      <c r="A201" s="105"/>
      <c r="B201" s="97" t="s">
        <v>79</v>
      </c>
      <c r="C201" s="86" t="s">
        <v>252</v>
      </c>
      <c r="E201" s="107" t="s">
        <v>214</v>
      </c>
      <c r="F201" s="107"/>
    </row>
    <row r="202" spans="1:6" s="75" customFormat="1" ht="12.75" hidden="1" x14ac:dyDescent="0.2">
      <c r="A202" s="105"/>
      <c r="B202" s="97" t="s">
        <v>81</v>
      </c>
      <c r="C202" s="86" t="s">
        <v>298</v>
      </c>
      <c r="E202" s="107" t="s">
        <v>214</v>
      </c>
      <c r="F202" s="107"/>
    </row>
    <row r="203" spans="1:6" s="75" customFormat="1" ht="12.75" hidden="1" x14ac:dyDescent="0.2">
      <c r="A203" s="108"/>
      <c r="B203" s="97" t="s">
        <v>83</v>
      </c>
      <c r="C203" s="86" t="s">
        <v>80</v>
      </c>
      <c r="E203" s="107" t="s">
        <v>214</v>
      </c>
      <c r="F203" s="107"/>
    </row>
    <row r="204" spans="1:6" hidden="1" x14ac:dyDescent="0.25">
      <c r="A204" s="108"/>
      <c r="B204" s="97" t="s">
        <v>85</v>
      </c>
      <c r="C204" s="86" t="s">
        <v>299</v>
      </c>
      <c r="D204" s="75"/>
      <c r="E204" s="107" t="s">
        <v>214</v>
      </c>
      <c r="F204" s="107"/>
    </row>
    <row r="205" spans="1:6" hidden="1" x14ac:dyDescent="0.25">
      <c r="A205" s="108"/>
      <c r="B205" s="97" t="s">
        <v>87</v>
      </c>
      <c r="C205" s="86" t="s">
        <v>96</v>
      </c>
      <c r="D205" s="75"/>
      <c r="E205" s="107" t="s">
        <v>214</v>
      </c>
      <c r="F205" s="107"/>
    </row>
    <row r="206" spans="1:6" hidden="1" x14ac:dyDescent="0.25">
      <c r="A206" s="108"/>
      <c r="B206" s="97" t="s">
        <v>300</v>
      </c>
      <c r="C206" s="86" t="s">
        <v>84</v>
      </c>
      <c r="D206" s="75"/>
      <c r="E206" s="107" t="s">
        <v>214</v>
      </c>
      <c r="F206" s="107"/>
    </row>
    <row r="207" spans="1:6" hidden="1" x14ac:dyDescent="0.25">
      <c r="A207" s="108"/>
      <c r="B207" s="97" t="s">
        <v>91</v>
      </c>
      <c r="C207" s="86" t="s">
        <v>86</v>
      </c>
      <c r="D207" s="75"/>
      <c r="E207" s="107" t="s">
        <v>214</v>
      </c>
      <c r="F207" s="107"/>
    </row>
    <row r="208" spans="1:6" hidden="1" x14ac:dyDescent="0.25">
      <c r="A208" s="108"/>
      <c r="B208" s="97" t="s">
        <v>93</v>
      </c>
      <c r="C208" s="86" t="s">
        <v>88</v>
      </c>
      <c r="D208" s="75"/>
      <c r="E208" s="107" t="s">
        <v>214</v>
      </c>
      <c r="F208" s="107"/>
    </row>
    <row r="209" spans="1:6" hidden="1" x14ac:dyDescent="0.25">
      <c r="A209" s="108"/>
      <c r="B209" s="97" t="s">
        <v>95</v>
      </c>
      <c r="C209" s="86" t="s">
        <v>90</v>
      </c>
      <c r="D209" s="75"/>
      <c r="E209" s="107" t="s">
        <v>214</v>
      </c>
      <c r="F209" s="107"/>
    </row>
    <row r="210" spans="1:6" hidden="1" x14ac:dyDescent="0.25">
      <c r="A210" s="108"/>
      <c r="B210" s="97" t="s">
        <v>97</v>
      </c>
      <c r="C210" s="86" t="s">
        <v>92</v>
      </c>
      <c r="D210" s="75"/>
      <c r="E210" s="107" t="s">
        <v>214</v>
      </c>
      <c r="F210" s="107"/>
    </row>
    <row r="211" spans="1:6" hidden="1" x14ac:dyDescent="0.25">
      <c r="A211" s="108"/>
      <c r="B211" s="97" t="s">
        <v>99</v>
      </c>
      <c r="C211" s="86" t="s">
        <v>102</v>
      </c>
      <c r="D211" s="75"/>
      <c r="E211" s="107" t="s">
        <v>214</v>
      </c>
      <c r="F211" s="107"/>
    </row>
    <row r="212" spans="1:6" hidden="1" x14ac:dyDescent="0.25">
      <c r="A212" s="108"/>
      <c r="B212" s="97" t="s">
        <v>101</v>
      </c>
      <c r="C212" s="86" t="s">
        <v>301</v>
      </c>
      <c r="D212" s="75"/>
      <c r="E212" s="107" t="s">
        <v>214</v>
      </c>
      <c r="F212" s="107"/>
    </row>
    <row r="213" spans="1:6" hidden="1" x14ac:dyDescent="0.25">
      <c r="A213" s="108"/>
      <c r="B213" s="97"/>
      <c r="C213" s="86"/>
      <c r="D213" s="75"/>
      <c r="E213" s="85"/>
      <c r="F213" s="85"/>
    </row>
    <row r="214" spans="1:6" hidden="1" x14ac:dyDescent="0.25">
      <c r="A214" s="105">
        <v>3</v>
      </c>
      <c r="B214" s="97" t="s">
        <v>253</v>
      </c>
      <c r="C214" s="97"/>
      <c r="D214" s="79"/>
      <c r="E214" s="106" t="s">
        <v>237</v>
      </c>
      <c r="F214" s="106"/>
    </row>
    <row r="215" spans="1:6" hidden="1" x14ac:dyDescent="0.25">
      <c r="A215" s="105"/>
      <c r="B215" s="97" t="s">
        <v>60</v>
      </c>
      <c r="C215" s="86" t="s">
        <v>109</v>
      </c>
      <c r="D215" s="75"/>
      <c r="E215" s="107" t="s">
        <v>214</v>
      </c>
      <c r="F215" s="107"/>
    </row>
    <row r="216" spans="1:6" hidden="1" x14ac:dyDescent="0.25">
      <c r="A216" s="105"/>
      <c r="B216" s="97" t="s">
        <v>72</v>
      </c>
      <c r="C216" s="86" t="s">
        <v>110</v>
      </c>
      <c r="D216" s="75"/>
      <c r="E216" s="107" t="s">
        <v>214</v>
      </c>
      <c r="F216" s="107"/>
    </row>
    <row r="217" spans="1:6" hidden="1" x14ac:dyDescent="0.25">
      <c r="A217" s="105"/>
      <c r="B217" s="97"/>
      <c r="C217" s="86"/>
      <c r="D217" s="75"/>
      <c r="E217" s="107"/>
      <c r="F217" s="107"/>
    </row>
    <row r="218" spans="1:6" hidden="1" x14ac:dyDescent="0.25">
      <c r="A218" s="105">
        <v>4</v>
      </c>
      <c r="B218" s="97" t="s">
        <v>111</v>
      </c>
      <c r="C218" s="97"/>
      <c r="D218" s="79"/>
      <c r="E218" s="106" t="s">
        <v>237</v>
      </c>
      <c r="F218" s="106"/>
    </row>
    <row r="219" spans="1:6" hidden="1" x14ac:dyDescent="0.25">
      <c r="A219" s="105"/>
      <c r="B219" s="97" t="s">
        <v>60</v>
      </c>
      <c r="C219" s="86" t="s">
        <v>112</v>
      </c>
      <c r="D219" s="75"/>
      <c r="E219" s="107" t="s">
        <v>214</v>
      </c>
      <c r="F219" s="107"/>
    </row>
    <row r="220" spans="1:6" hidden="1" x14ac:dyDescent="0.25">
      <c r="A220" s="105"/>
      <c r="B220" s="97" t="s">
        <v>72</v>
      </c>
      <c r="C220" s="86" t="s">
        <v>113</v>
      </c>
      <c r="D220" s="75"/>
      <c r="E220" s="107" t="s">
        <v>214</v>
      </c>
      <c r="F220" s="107"/>
    </row>
    <row r="221" spans="1:6" hidden="1" x14ac:dyDescent="0.25">
      <c r="A221" s="105"/>
      <c r="B221" s="97" t="s">
        <v>77</v>
      </c>
      <c r="C221" s="86" t="s">
        <v>254</v>
      </c>
      <c r="D221" s="75"/>
      <c r="E221" s="107" t="s">
        <v>214</v>
      </c>
      <c r="F221" s="107"/>
    </row>
    <row r="222" spans="1:6" hidden="1" x14ac:dyDescent="0.25">
      <c r="A222" s="105"/>
      <c r="B222" s="97" t="s">
        <v>79</v>
      </c>
      <c r="C222" s="86" t="s">
        <v>115</v>
      </c>
      <c r="D222" s="75"/>
      <c r="E222" s="126" t="s">
        <v>214</v>
      </c>
      <c r="F222" s="107"/>
    </row>
    <row r="223" spans="1:6" hidden="1" x14ac:dyDescent="0.25">
      <c r="A223" s="105"/>
      <c r="B223" s="97"/>
      <c r="C223" s="86"/>
      <c r="D223" s="75"/>
      <c r="E223" s="109"/>
      <c r="F223" s="110"/>
    </row>
    <row r="224" spans="1:6" hidden="1" x14ac:dyDescent="0.25">
      <c r="A224" s="105"/>
      <c r="B224" s="97"/>
      <c r="C224" s="86"/>
      <c r="D224" s="75"/>
      <c r="E224" s="107" t="s">
        <v>214</v>
      </c>
      <c r="F224" s="110"/>
    </row>
    <row r="225" spans="1:6" hidden="1" x14ac:dyDescent="0.25">
      <c r="A225" s="105"/>
      <c r="B225" s="97"/>
      <c r="C225" s="86"/>
      <c r="D225" s="75"/>
      <c r="E225" s="109"/>
      <c r="F225" s="110"/>
    </row>
    <row r="226" spans="1:6" hidden="1" x14ac:dyDescent="0.25">
      <c r="A226" s="105"/>
      <c r="B226" s="97"/>
      <c r="C226" s="97" t="s">
        <v>255</v>
      </c>
      <c r="D226" s="79"/>
      <c r="E226" s="117"/>
      <c r="F226" s="106" t="s">
        <v>239</v>
      </c>
    </row>
    <row r="227" spans="1:6" hidden="1" x14ac:dyDescent="0.25">
      <c r="A227" s="115"/>
      <c r="B227" s="97"/>
      <c r="C227" s="97"/>
      <c r="D227" s="75"/>
      <c r="E227" s="109"/>
      <c r="F227" s="110"/>
    </row>
    <row r="228" spans="1:6" hidden="1" x14ac:dyDescent="0.25">
      <c r="A228" s="79" t="s">
        <v>302</v>
      </c>
      <c r="B228" s="97" t="s">
        <v>257</v>
      </c>
      <c r="C228" s="97"/>
      <c r="D228" s="79"/>
      <c r="E228" s="109"/>
      <c r="F228" s="75"/>
    </row>
    <row r="229" spans="1:6" hidden="1" x14ac:dyDescent="0.25">
      <c r="A229" s="105">
        <v>1</v>
      </c>
      <c r="B229" s="97"/>
      <c r="C229" s="97" t="s">
        <v>118</v>
      </c>
      <c r="D229" s="79"/>
      <c r="E229" s="106" t="s">
        <v>214</v>
      </c>
      <c r="F229" s="75"/>
    </row>
    <row r="230" spans="1:6" hidden="1" x14ac:dyDescent="0.25">
      <c r="A230" s="105">
        <v>2</v>
      </c>
      <c r="B230" s="97"/>
      <c r="C230" s="97" t="s">
        <v>119</v>
      </c>
      <c r="D230" s="79"/>
      <c r="E230" s="106" t="s">
        <v>214</v>
      </c>
      <c r="F230" s="75"/>
    </row>
    <row r="231" spans="1:6" hidden="1" x14ac:dyDescent="0.25">
      <c r="A231" s="105">
        <v>3</v>
      </c>
      <c r="B231" s="97"/>
      <c r="C231" s="97" t="s">
        <v>120</v>
      </c>
      <c r="D231" s="79"/>
      <c r="E231" s="106" t="s">
        <v>237</v>
      </c>
      <c r="F231" s="75"/>
    </row>
    <row r="232" spans="1:6" hidden="1" x14ac:dyDescent="0.25">
      <c r="A232" s="105"/>
      <c r="B232" s="97" t="s">
        <v>60</v>
      </c>
      <c r="C232" s="86" t="s">
        <v>121</v>
      </c>
      <c r="D232" s="75"/>
      <c r="E232" s="107" t="s">
        <v>214</v>
      </c>
      <c r="F232" s="75"/>
    </row>
    <row r="233" spans="1:6" hidden="1" x14ac:dyDescent="0.25">
      <c r="A233" s="105"/>
      <c r="B233" s="97" t="s">
        <v>72</v>
      </c>
      <c r="C233" s="86" t="s">
        <v>122</v>
      </c>
      <c r="D233" s="75"/>
      <c r="E233" s="107" t="s">
        <v>214</v>
      </c>
      <c r="F233" s="75"/>
    </row>
    <row r="234" spans="1:6" hidden="1" x14ac:dyDescent="0.25">
      <c r="A234" s="105"/>
      <c r="B234" s="97" t="s">
        <v>77</v>
      </c>
      <c r="C234" s="86" t="s">
        <v>123</v>
      </c>
      <c r="D234" s="75"/>
      <c r="E234" s="107" t="s">
        <v>214</v>
      </c>
      <c r="F234" s="75"/>
    </row>
    <row r="235" spans="1:6" hidden="1" x14ac:dyDescent="0.25">
      <c r="A235" s="105"/>
      <c r="B235" s="97" t="s">
        <v>79</v>
      </c>
      <c r="C235" s="86" t="s">
        <v>124</v>
      </c>
      <c r="D235" s="75"/>
      <c r="E235" s="107" t="s">
        <v>214</v>
      </c>
      <c r="F235" s="75"/>
    </row>
    <row r="236" spans="1:6" hidden="1" x14ac:dyDescent="0.25">
      <c r="A236" s="105"/>
      <c r="B236" s="97" t="s">
        <v>81</v>
      </c>
      <c r="C236" s="86" t="s">
        <v>125</v>
      </c>
      <c r="D236" s="75"/>
      <c r="E236" s="107" t="s">
        <v>214</v>
      </c>
      <c r="F236" s="75"/>
    </row>
    <row r="237" spans="1:6" hidden="1" x14ac:dyDescent="0.25">
      <c r="A237" s="105"/>
      <c r="B237" s="97" t="s">
        <v>83</v>
      </c>
      <c r="C237" s="86" t="s">
        <v>126</v>
      </c>
      <c r="D237" s="75"/>
      <c r="E237" s="107" t="s">
        <v>214</v>
      </c>
      <c r="F237" s="75"/>
    </row>
    <row r="238" spans="1:6" hidden="1" x14ac:dyDescent="0.25">
      <c r="A238" s="105"/>
      <c r="B238" s="97" t="s">
        <v>85</v>
      </c>
      <c r="C238" s="86" t="s">
        <v>127</v>
      </c>
      <c r="D238" s="75"/>
      <c r="E238" s="107" t="s">
        <v>214</v>
      </c>
      <c r="F238" s="75"/>
    </row>
    <row r="239" spans="1:6" hidden="1" x14ac:dyDescent="0.25">
      <c r="A239" s="105"/>
      <c r="B239" s="97" t="s">
        <v>83</v>
      </c>
      <c r="C239" s="86" t="s">
        <v>128</v>
      </c>
      <c r="D239" s="75"/>
      <c r="E239" s="107" t="s">
        <v>214</v>
      </c>
      <c r="F239" s="75"/>
    </row>
    <row r="240" spans="1:6" hidden="1" x14ac:dyDescent="0.25">
      <c r="A240" s="105"/>
      <c r="B240" s="97" t="s">
        <v>85</v>
      </c>
      <c r="C240" s="86" t="s">
        <v>129</v>
      </c>
      <c r="D240" s="75"/>
      <c r="E240" s="107" t="s">
        <v>214</v>
      </c>
      <c r="F240" s="75"/>
    </row>
    <row r="241" spans="1:6" hidden="1" x14ac:dyDescent="0.25">
      <c r="A241" s="105">
        <v>4</v>
      </c>
      <c r="B241" s="97"/>
      <c r="C241" s="97" t="s">
        <v>130</v>
      </c>
      <c r="D241" s="79"/>
      <c r="E241" s="106" t="s">
        <v>237</v>
      </c>
      <c r="F241" s="75"/>
    </row>
    <row r="242" spans="1:6" hidden="1" x14ac:dyDescent="0.25">
      <c r="A242" s="105"/>
      <c r="B242" s="97" t="s">
        <v>60</v>
      </c>
      <c r="C242" s="86" t="s">
        <v>131</v>
      </c>
      <c r="D242" s="75"/>
      <c r="E242" s="107" t="s">
        <v>214</v>
      </c>
      <c r="F242" s="75"/>
    </row>
    <row r="243" spans="1:6" hidden="1" x14ac:dyDescent="0.25">
      <c r="A243" s="105"/>
      <c r="B243" s="97" t="s">
        <v>72</v>
      </c>
      <c r="C243" s="86" t="s">
        <v>132</v>
      </c>
      <c r="D243" s="75"/>
      <c r="E243" s="107" t="s">
        <v>214</v>
      </c>
    </row>
    <row r="244" spans="1:6" hidden="1" x14ac:dyDescent="0.25">
      <c r="A244" s="105">
        <v>5</v>
      </c>
      <c r="B244" s="97"/>
      <c r="C244" s="97" t="s">
        <v>133</v>
      </c>
      <c r="D244" s="79"/>
      <c r="E244" s="106" t="s">
        <v>237</v>
      </c>
    </row>
    <row r="245" spans="1:6" hidden="1" x14ac:dyDescent="0.25">
      <c r="A245" s="105"/>
      <c r="B245" s="97" t="s">
        <v>60</v>
      </c>
      <c r="C245" s="86" t="s">
        <v>258</v>
      </c>
      <c r="D245" s="79"/>
      <c r="E245" s="107" t="s">
        <v>214</v>
      </c>
    </row>
    <row r="246" spans="1:6" hidden="1" x14ac:dyDescent="0.25">
      <c r="A246" s="105"/>
      <c r="B246" s="97" t="s">
        <v>72</v>
      </c>
      <c r="C246" s="86" t="s">
        <v>259</v>
      </c>
      <c r="D246" s="79"/>
      <c r="E246" s="107" t="s">
        <v>214</v>
      </c>
    </row>
    <row r="247" spans="1:6" hidden="1" x14ac:dyDescent="0.25">
      <c r="A247" s="105"/>
      <c r="B247" s="97" t="s">
        <v>77</v>
      </c>
      <c r="C247" s="86" t="s">
        <v>260</v>
      </c>
      <c r="D247" s="79"/>
      <c r="E247" s="107" t="s">
        <v>214</v>
      </c>
    </row>
    <row r="248" spans="1:6" hidden="1" x14ac:dyDescent="0.25">
      <c r="A248" s="105"/>
      <c r="B248" s="97" t="s">
        <v>79</v>
      </c>
      <c r="C248" s="86" t="s">
        <v>261</v>
      </c>
      <c r="D248" s="79"/>
      <c r="E248" s="107" t="s">
        <v>214</v>
      </c>
    </row>
    <row r="249" spans="1:6" hidden="1" x14ac:dyDescent="0.25">
      <c r="A249" s="105"/>
      <c r="B249" s="97" t="s">
        <v>81</v>
      </c>
      <c r="C249" s="86" t="s">
        <v>262</v>
      </c>
      <c r="D249" s="79"/>
      <c r="E249" s="107" t="s">
        <v>214</v>
      </c>
    </row>
    <row r="250" spans="1:6" hidden="1" x14ac:dyDescent="0.25">
      <c r="A250" s="105">
        <v>6</v>
      </c>
      <c r="B250" s="97"/>
      <c r="C250" s="97" t="s">
        <v>169</v>
      </c>
      <c r="D250" s="79"/>
      <c r="E250" s="106" t="s">
        <v>214</v>
      </c>
    </row>
    <row r="251" spans="1:6" hidden="1" x14ac:dyDescent="0.25">
      <c r="A251" s="105">
        <v>7</v>
      </c>
      <c r="B251" s="97"/>
      <c r="C251" s="97" t="s">
        <v>164</v>
      </c>
      <c r="D251" s="79"/>
      <c r="E251" s="106" t="s">
        <v>214</v>
      </c>
    </row>
    <row r="252" spans="1:6" hidden="1" x14ac:dyDescent="0.25">
      <c r="A252" s="105">
        <v>8</v>
      </c>
      <c r="B252" s="97"/>
      <c r="C252" s="97" t="s">
        <v>165</v>
      </c>
      <c r="D252" s="79"/>
      <c r="E252" s="106" t="s">
        <v>214</v>
      </c>
    </row>
    <row r="253" spans="1:6" hidden="1" x14ac:dyDescent="0.25">
      <c r="A253" s="105">
        <v>9</v>
      </c>
      <c r="B253" s="79"/>
      <c r="C253" s="97" t="s">
        <v>303</v>
      </c>
      <c r="D253" s="79"/>
      <c r="E253" s="106" t="s">
        <v>214</v>
      </c>
    </row>
    <row r="254" spans="1:6" hidden="1" x14ac:dyDescent="0.25">
      <c r="A254" s="105">
        <v>10</v>
      </c>
      <c r="B254" s="79"/>
      <c r="C254" s="97" t="s">
        <v>166</v>
      </c>
      <c r="D254" s="79"/>
      <c r="E254" s="106" t="s">
        <v>214</v>
      </c>
    </row>
    <row r="255" spans="1:6" hidden="1" x14ac:dyDescent="0.25">
      <c r="A255" s="105">
        <v>11</v>
      </c>
      <c r="B255" s="79"/>
      <c r="C255" s="97" t="s">
        <v>167</v>
      </c>
      <c r="D255" s="79"/>
      <c r="E255" s="106" t="s">
        <v>214</v>
      </c>
    </row>
    <row r="256" spans="1:6" hidden="1" x14ac:dyDescent="0.25">
      <c r="A256" s="105">
        <v>12</v>
      </c>
      <c r="B256" s="79"/>
      <c r="C256" s="97" t="s">
        <v>170</v>
      </c>
      <c r="D256" s="79"/>
      <c r="E256" s="106" t="s">
        <v>214</v>
      </c>
    </row>
    <row r="257" spans="1:5" hidden="1" x14ac:dyDescent="0.25">
      <c r="A257" s="105">
        <v>13</v>
      </c>
      <c r="B257" s="79"/>
      <c r="C257" s="97" t="s">
        <v>304</v>
      </c>
      <c r="D257" s="79"/>
      <c r="E257" s="106"/>
    </row>
    <row r="258" spans="1:5" hidden="1" x14ac:dyDescent="0.25">
      <c r="A258" s="105">
        <v>14</v>
      </c>
      <c r="B258" s="79"/>
      <c r="C258" s="97" t="s">
        <v>305</v>
      </c>
      <c r="D258" s="79"/>
      <c r="E258" s="106"/>
    </row>
    <row r="259" spans="1:5" hidden="1" x14ac:dyDescent="0.25">
      <c r="A259" s="105">
        <v>15</v>
      </c>
      <c r="B259" s="79"/>
      <c r="C259" s="97" t="s">
        <v>140</v>
      </c>
      <c r="D259" s="79"/>
      <c r="E259" s="106" t="s">
        <v>237</v>
      </c>
    </row>
    <row r="260" spans="1:5" hidden="1" x14ac:dyDescent="0.25">
      <c r="A260" s="105"/>
      <c r="B260" s="116" t="s">
        <v>60</v>
      </c>
      <c r="C260" s="86" t="s">
        <v>141</v>
      </c>
      <c r="D260" s="75"/>
      <c r="E260" s="107" t="s">
        <v>214</v>
      </c>
    </row>
    <row r="261" spans="1:5" hidden="1" x14ac:dyDescent="0.25">
      <c r="A261" s="105"/>
      <c r="B261" s="116" t="s">
        <v>72</v>
      </c>
      <c r="C261" s="86" t="s">
        <v>142</v>
      </c>
      <c r="D261" s="75"/>
      <c r="E261" s="107" t="s">
        <v>214</v>
      </c>
    </row>
    <row r="262" spans="1:5" hidden="1" x14ac:dyDescent="0.25">
      <c r="A262" s="105"/>
      <c r="B262" s="116" t="s">
        <v>77</v>
      </c>
      <c r="C262" s="86" t="s">
        <v>143</v>
      </c>
      <c r="D262" s="75"/>
      <c r="E262" s="107" t="s">
        <v>214</v>
      </c>
    </row>
    <row r="263" spans="1:5" hidden="1" x14ac:dyDescent="0.25">
      <c r="A263" s="105"/>
      <c r="B263" s="116" t="s">
        <v>79</v>
      </c>
      <c r="C263" s="86" t="s">
        <v>306</v>
      </c>
      <c r="D263" s="75"/>
      <c r="E263" s="107" t="s">
        <v>214</v>
      </c>
    </row>
    <row r="264" spans="1:5" hidden="1" x14ac:dyDescent="0.25">
      <c r="A264" s="105"/>
      <c r="B264" s="116" t="s">
        <v>81</v>
      </c>
      <c r="C264" s="86" t="s">
        <v>147</v>
      </c>
      <c r="D264" s="75"/>
      <c r="E264" s="107" t="s">
        <v>214</v>
      </c>
    </row>
    <row r="265" spans="1:5" hidden="1" x14ac:dyDescent="0.25">
      <c r="A265" s="105"/>
      <c r="B265" s="80" t="s">
        <v>83</v>
      </c>
      <c r="C265" s="86" t="s">
        <v>263</v>
      </c>
      <c r="D265" s="75"/>
      <c r="E265" s="107" t="s">
        <v>214</v>
      </c>
    </row>
    <row r="266" spans="1:5" hidden="1" x14ac:dyDescent="0.25">
      <c r="A266" s="105">
        <v>16</v>
      </c>
      <c r="B266" s="79"/>
      <c r="C266" s="97" t="s">
        <v>148</v>
      </c>
      <c r="D266" s="79"/>
      <c r="E266" s="106" t="s">
        <v>237</v>
      </c>
    </row>
    <row r="267" spans="1:5" hidden="1" x14ac:dyDescent="0.25">
      <c r="A267" s="105"/>
      <c r="B267" s="97" t="s">
        <v>60</v>
      </c>
      <c r="C267" s="86" t="s">
        <v>154</v>
      </c>
      <c r="D267" s="79"/>
      <c r="E267" s="107" t="s">
        <v>214</v>
      </c>
    </row>
    <row r="268" spans="1:5" hidden="1" x14ac:dyDescent="0.25">
      <c r="A268" s="105"/>
      <c r="B268" s="97" t="s">
        <v>72</v>
      </c>
      <c r="C268" s="86" t="s">
        <v>153</v>
      </c>
      <c r="D268" s="75"/>
      <c r="E268" s="107" t="s">
        <v>214</v>
      </c>
    </row>
    <row r="269" spans="1:5" hidden="1" x14ac:dyDescent="0.25">
      <c r="A269" s="105"/>
      <c r="B269" s="97" t="s">
        <v>77</v>
      </c>
      <c r="C269" s="86" t="s">
        <v>307</v>
      </c>
      <c r="D269" s="75"/>
      <c r="E269" s="107" t="s">
        <v>214</v>
      </c>
    </row>
    <row r="270" spans="1:5" hidden="1" x14ac:dyDescent="0.25">
      <c r="A270" s="105"/>
      <c r="B270" s="97" t="s">
        <v>79</v>
      </c>
      <c r="C270" s="86" t="s">
        <v>196</v>
      </c>
      <c r="D270" s="75"/>
      <c r="E270" s="107" t="s">
        <v>214</v>
      </c>
    </row>
    <row r="271" spans="1:5" hidden="1" x14ac:dyDescent="0.25">
      <c r="A271" s="105"/>
      <c r="B271" s="97" t="s">
        <v>81</v>
      </c>
      <c r="C271" s="86" t="s">
        <v>151</v>
      </c>
      <c r="D271" s="75"/>
      <c r="E271" s="107" t="s">
        <v>214</v>
      </c>
    </row>
    <row r="272" spans="1:5" hidden="1" x14ac:dyDescent="0.25">
      <c r="A272" s="75"/>
      <c r="B272" s="97" t="s">
        <v>83</v>
      </c>
      <c r="C272" s="86" t="s">
        <v>308</v>
      </c>
      <c r="D272" s="75"/>
      <c r="E272" s="107" t="s">
        <v>214</v>
      </c>
    </row>
    <row r="273" spans="1:6" hidden="1" x14ac:dyDescent="0.25">
      <c r="A273" s="75"/>
      <c r="B273" s="97" t="s">
        <v>85</v>
      </c>
      <c r="C273" s="86" t="s">
        <v>155</v>
      </c>
      <c r="D273" s="75"/>
      <c r="E273" s="107" t="s">
        <v>214</v>
      </c>
    </row>
    <row r="274" spans="1:6" hidden="1" x14ac:dyDescent="0.25">
      <c r="A274" s="105">
        <v>17</v>
      </c>
      <c r="B274" s="97"/>
      <c r="C274" s="97" t="s">
        <v>156</v>
      </c>
      <c r="D274" s="79"/>
      <c r="E274" s="106" t="s">
        <v>214</v>
      </c>
    </row>
    <row r="275" spans="1:6" hidden="1" x14ac:dyDescent="0.25">
      <c r="A275" s="105">
        <v>18</v>
      </c>
      <c r="B275" s="97"/>
      <c r="C275" s="97" t="s">
        <v>264</v>
      </c>
      <c r="D275" s="79"/>
      <c r="E275" s="106" t="s">
        <v>237</v>
      </c>
      <c r="F275" s="75"/>
    </row>
    <row r="276" spans="1:6" hidden="1" x14ac:dyDescent="0.25">
      <c r="A276" s="105"/>
      <c r="B276" s="97" t="s">
        <v>60</v>
      </c>
      <c r="C276" s="86" t="s">
        <v>158</v>
      </c>
      <c r="D276" s="75"/>
      <c r="E276" s="107" t="s">
        <v>214</v>
      </c>
      <c r="F276" s="75"/>
    </row>
    <row r="277" spans="1:6" hidden="1" x14ac:dyDescent="0.25">
      <c r="A277" s="105"/>
      <c r="B277" s="97" t="s">
        <v>72</v>
      </c>
      <c r="C277" s="86" t="s">
        <v>159</v>
      </c>
      <c r="D277" s="75"/>
      <c r="E277" s="107" t="s">
        <v>214</v>
      </c>
      <c r="F277" s="75"/>
    </row>
    <row r="278" spans="1:6" hidden="1" x14ac:dyDescent="0.25">
      <c r="A278" s="105">
        <v>19</v>
      </c>
      <c r="B278" s="97"/>
      <c r="C278" s="97" t="s">
        <v>265</v>
      </c>
      <c r="D278" s="79"/>
      <c r="E278" s="106" t="s">
        <v>237</v>
      </c>
      <c r="F278" s="75"/>
    </row>
    <row r="279" spans="1:6" hidden="1" x14ac:dyDescent="0.25">
      <c r="A279" s="105"/>
      <c r="B279" s="97" t="s">
        <v>60</v>
      </c>
      <c r="C279" s="86" t="s">
        <v>161</v>
      </c>
      <c r="D279" s="79"/>
      <c r="E279" s="107" t="s">
        <v>214</v>
      </c>
      <c r="F279" s="75"/>
    </row>
    <row r="280" spans="1:6" hidden="1" x14ac:dyDescent="0.25">
      <c r="A280" s="105"/>
      <c r="B280" s="97" t="s">
        <v>72</v>
      </c>
      <c r="C280" s="86" t="s">
        <v>266</v>
      </c>
      <c r="D280" s="79"/>
      <c r="E280" s="107" t="s">
        <v>214</v>
      </c>
      <c r="F280" s="75"/>
    </row>
    <row r="281" spans="1:6" hidden="1" x14ac:dyDescent="0.25">
      <c r="A281" s="105"/>
      <c r="B281" s="97" t="s">
        <v>77</v>
      </c>
      <c r="C281" s="86" t="s">
        <v>267</v>
      </c>
      <c r="D281" s="79"/>
      <c r="E281" s="107" t="s">
        <v>214</v>
      </c>
      <c r="F281" s="75"/>
    </row>
    <row r="282" spans="1:6" hidden="1" x14ac:dyDescent="0.25">
      <c r="A282" s="105">
        <v>20</v>
      </c>
      <c r="B282" s="97"/>
      <c r="C282" s="97" t="s">
        <v>268</v>
      </c>
      <c r="D282" s="79"/>
      <c r="E282" s="106" t="s">
        <v>214</v>
      </c>
      <c r="F282" s="110"/>
    </row>
    <row r="283" spans="1:6" hidden="1" x14ac:dyDescent="0.25">
      <c r="A283" s="105"/>
      <c r="B283" s="97" t="s">
        <v>60</v>
      </c>
      <c r="C283" s="86" t="s">
        <v>182</v>
      </c>
      <c r="D283" s="75"/>
      <c r="E283" s="107" t="s">
        <v>214</v>
      </c>
      <c r="F283" s="110"/>
    </row>
    <row r="284" spans="1:6" hidden="1" x14ac:dyDescent="0.25">
      <c r="A284" s="105"/>
      <c r="B284" s="97" t="s">
        <v>72</v>
      </c>
      <c r="C284" s="86" t="s">
        <v>270</v>
      </c>
      <c r="D284" s="75"/>
      <c r="E284" s="107" t="s">
        <v>214</v>
      </c>
      <c r="F284" s="110"/>
    </row>
    <row r="285" spans="1:6" hidden="1" x14ac:dyDescent="0.25">
      <c r="A285" s="105"/>
      <c r="B285" s="97" t="s">
        <v>77</v>
      </c>
      <c r="C285" s="86" t="s">
        <v>271</v>
      </c>
      <c r="D285" s="75"/>
      <c r="E285" s="107" t="s">
        <v>214</v>
      </c>
      <c r="F285" s="110"/>
    </row>
    <row r="286" spans="1:6" hidden="1" x14ac:dyDescent="0.25">
      <c r="A286" s="105"/>
      <c r="B286" s="97" t="s">
        <v>79</v>
      </c>
      <c r="C286" s="86" t="s">
        <v>309</v>
      </c>
      <c r="D286" s="75"/>
      <c r="E286" s="107" t="s">
        <v>214</v>
      </c>
      <c r="F286" s="110"/>
    </row>
    <row r="287" spans="1:6" hidden="1" x14ac:dyDescent="0.25">
      <c r="A287" s="105"/>
      <c r="B287" s="97" t="s">
        <v>81</v>
      </c>
      <c r="C287" s="86" t="s">
        <v>310</v>
      </c>
      <c r="D287" s="75"/>
      <c r="E287" s="107" t="s">
        <v>214</v>
      </c>
      <c r="F287" s="110"/>
    </row>
    <row r="288" spans="1:6" hidden="1" x14ac:dyDescent="0.25">
      <c r="A288" s="105"/>
      <c r="B288" s="97" t="s">
        <v>83</v>
      </c>
      <c r="C288" s="86" t="s">
        <v>273</v>
      </c>
      <c r="D288" s="75"/>
      <c r="E288" s="106" t="s">
        <v>214</v>
      </c>
      <c r="F288" s="110"/>
    </row>
    <row r="289" spans="1:6" hidden="1" x14ac:dyDescent="0.25">
      <c r="A289" s="105"/>
      <c r="B289" s="97"/>
      <c r="C289" s="110">
        <v>1</v>
      </c>
      <c r="D289" s="75"/>
      <c r="E289" s="107" t="s">
        <v>214</v>
      </c>
      <c r="F289" s="110"/>
    </row>
    <row r="290" spans="1:6" hidden="1" x14ac:dyDescent="0.25">
      <c r="A290" s="105"/>
      <c r="B290" s="97"/>
      <c r="C290" s="110">
        <v>2</v>
      </c>
      <c r="D290" s="75"/>
      <c r="E290" s="107" t="s">
        <v>214</v>
      </c>
      <c r="F290" s="110"/>
    </row>
    <row r="291" spans="1:6" hidden="1" x14ac:dyDescent="0.25">
      <c r="A291" s="105">
        <v>21</v>
      </c>
      <c r="B291" s="97"/>
      <c r="C291" s="117" t="s">
        <v>274</v>
      </c>
      <c r="D291" s="75"/>
      <c r="E291" s="107" t="s">
        <v>214</v>
      </c>
      <c r="F291" s="110"/>
    </row>
    <row r="292" spans="1:6" hidden="1" x14ac:dyDescent="0.25">
      <c r="A292" s="105"/>
      <c r="B292" s="97" t="s">
        <v>60</v>
      </c>
      <c r="C292" s="86" t="s">
        <v>185</v>
      </c>
      <c r="D292" s="75"/>
      <c r="E292" s="107"/>
      <c r="F292" s="110"/>
    </row>
    <row r="293" spans="1:6" hidden="1" x14ac:dyDescent="0.25">
      <c r="A293" s="105"/>
      <c r="B293" s="97" t="s">
        <v>72</v>
      </c>
      <c r="C293" s="86" t="s">
        <v>184</v>
      </c>
      <c r="D293" s="75"/>
      <c r="E293" s="107"/>
      <c r="F293" s="110"/>
    </row>
    <row r="294" spans="1:6" hidden="1" x14ac:dyDescent="0.25">
      <c r="A294" s="105"/>
      <c r="B294" s="97"/>
      <c r="C294" s="110"/>
      <c r="D294" s="75"/>
      <c r="E294" s="107"/>
      <c r="F294" s="110"/>
    </row>
    <row r="295" spans="1:6" hidden="1" x14ac:dyDescent="0.25">
      <c r="A295" s="105">
        <v>22</v>
      </c>
      <c r="B295" s="97"/>
      <c r="C295" s="97" t="s">
        <v>277</v>
      </c>
      <c r="D295" s="75"/>
      <c r="E295" s="106" t="s">
        <v>214</v>
      </c>
      <c r="F295" s="110"/>
    </row>
    <row r="296" spans="1:6" hidden="1" x14ac:dyDescent="0.25">
      <c r="A296" s="105"/>
      <c r="B296" s="97" t="s">
        <v>60</v>
      </c>
      <c r="C296" s="86" t="s">
        <v>278</v>
      </c>
      <c r="D296" s="75"/>
      <c r="E296" s="107" t="s">
        <v>214</v>
      </c>
      <c r="F296" s="110"/>
    </row>
    <row r="297" spans="1:6" hidden="1" x14ac:dyDescent="0.25">
      <c r="A297" s="105"/>
      <c r="B297" s="97" t="s">
        <v>72</v>
      </c>
      <c r="C297" s="86" t="s">
        <v>279</v>
      </c>
      <c r="D297" s="75"/>
      <c r="E297" s="107" t="s">
        <v>214</v>
      </c>
      <c r="F297" s="110"/>
    </row>
    <row r="298" spans="1:6" hidden="1" x14ac:dyDescent="0.25">
      <c r="A298" s="105"/>
      <c r="B298" s="97"/>
      <c r="C298" s="97"/>
      <c r="D298" s="79"/>
      <c r="E298" s="106"/>
      <c r="F298" s="110"/>
    </row>
    <row r="299" spans="1:6" hidden="1" x14ac:dyDescent="0.25">
      <c r="A299" s="97" t="s">
        <v>281</v>
      </c>
      <c r="B299" s="97"/>
      <c r="C299" s="97"/>
      <c r="D299" s="79"/>
      <c r="E299" s="117"/>
      <c r="F299" s="106" t="s">
        <v>239</v>
      </c>
    </row>
    <row r="300" spans="1:6" hidden="1" x14ac:dyDescent="0.25">
      <c r="A300" s="105"/>
      <c r="B300" s="97"/>
      <c r="C300" s="97"/>
      <c r="D300" s="79"/>
      <c r="E300" s="109"/>
      <c r="F300" s="75"/>
    </row>
    <row r="301" spans="1:6" hidden="1" x14ac:dyDescent="0.25">
      <c r="A301" s="79" t="s">
        <v>311</v>
      </c>
      <c r="B301" s="97"/>
      <c r="C301" s="97" t="s">
        <v>312</v>
      </c>
      <c r="D301" s="79"/>
      <c r="E301" s="109"/>
      <c r="F301" s="75"/>
    </row>
    <row r="302" spans="1:6" hidden="1" x14ac:dyDescent="0.25">
      <c r="A302" s="79">
        <v>1</v>
      </c>
      <c r="B302" s="97"/>
      <c r="C302" s="517" t="s">
        <v>283</v>
      </c>
      <c r="D302" s="517"/>
      <c r="E302" s="107" t="s">
        <v>214</v>
      </c>
      <c r="F302" s="103"/>
    </row>
    <row r="303" spans="1:6" hidden="1" x14ac:dyDescent="0.25">
      <c r="A303" s="79">
        <v>2</v>
      </c>
      <c r="B303" s="97"/>
      <c r="C303" s="518" t="s">
        <v>284</v>
      </c>
      <c r="D303" s="518"/>
      <c r="E303" s="107" t="s">
        <v>214</v>
      </c>
      <c r="F303" s="103"/>
    </row>
    <row r="304" spans="1:6" hidden="1" x14ac:dyDescent="0.25">
      <c r="A304" s="79">
        <v>3</v>
      </c>
      <c r="B304" s="97"/>
      <c r="C304" s="97" t="s">
        <v>285</v>
      </c>
      <c r="D304" s="79"/>
      <c r="E304" s="107" t="s">
        <v>214</v>
      </c>
      <c r="F304" s="103"/>
    </row>
    <row r="305" spans="1:6" hidden="1" x14ac:dyDescent="0.25">
      <c r="A305" s="79">
        <v>4</v>
      </c>
      <c r="B305" s="97"/>
      <c r="C305" s="121" t="s">
        <v>286</v>
      </c>
      <c r="D305" s="79"/>
      <c r="E305" s="107" t="s">
        <v>214</v>
      </c>
      <c r="F305" s="103"/>
    </row>
    <row r="306" spans="1:6" hidden="1" x14ac:dyDescent="0.25">
      <c r="A306" s="79"/>
      <c r="B306" s="97"/>
      <c r="C306" s="97"/>
      <c r="D306" s="78" t="s">
        <v>313</v>
      </c>
      <c r="E306" s="109"/>
      <c r="F306" s="103"/>
    </row>
    <row r="307" spans="1:6" hidden="1" x14ac:dyDescent="0.25">
      <c r="A307" s="79">
        <v>5</v>
      </c>
      <c r="B307" s="97"/>
      <c r="C307" s="97" t="s">
        <v>314</v>
      </c>
      <c r="D307" s="79"/>
      <c r="E307" s="107" t="s">
        <v>214</v>
      </c>
      <c r="F307" s="103"/>
    </row>
    <row r="308" spans="1:6" hidden="1" x14ac:dyDescent="0.25">
      <c r="A308" s="79">
        <v>6</v>
      </c>
      <c r="B308" s="97"/>
      <c r="C308" s="97" t="s">
        <v>315</v>
      </c>
      <c r="D308" s="79"/>
      <c r="E308" s="107" t="s">
        <v>214</v>
      </c>
      <c r="F308" s="103"/>
    </row>
    <row r="309" spans="1:6" hidden="1" x14ac:dyDescent="0.25">
      <c r="A309" s="79"/>
      <c r="B309" s="97"/>
      <c r="C309" s="97"/>
      <c r="D309" s="78"/>
      <c r="E309" s="109"/>
      <c r="F309" s="103" t="s">
        <v>237</v>
      </c>
    </row>
    <row r="310" spans="1:6" hidden="1" x14ac:dyDescent="0.25">
      <c r="A310" s="79"/>
      <c r="B310" s="97"/>
      <c r="C310" s="97"/>
      <c r="D310" s="79"/>
      <c r="E310" s="122"/>
      <c r="F310" s="123"/>
    </row>
    <row r="311" spans="1:6" hidden="1" x14ac:dyDescent="0.25">
      <c r="A311" s="105"/>
      <c r="B311" s="97"/>
      <c r="C311" s="97" t="s">
        <v>290</v>
      </c>
      <c r="D311" s="79"/>
      <c r="E311" s="117"/>
      <c r="F311" s="114" t="s">
        <v>239</v>
      </c>
    </row>
    <row r="312" spans="1:6" hidden="1" x14ac:dyDescent="0.25">
      <c r="A312" s="105"/>
      <c r="B312" s="97"/>
      <c r="C312" s="97"/>
      <c r="D312" s="75"/>
      <c r="E312" s="75"/>
      <c r="F312" s="75"/>
    </row>
    <row r="313" spans="1:6" ht="15.75" hidden="1" thickBot="1" x14ac:dyDescent="0.3">
      <c r="A313" s="105"/>
      <c r="B313" s="97"/>
      <c r="C313" s="79" t="s">
        <v>292</v>
      </c>
      <c r="D313" s="75"/>
      <c r="E313" s="75"/>
      <c r="F313" s="127" t="s">
        <v>239</v>
      </c>
    </row>
    <row r="314" spans="1:6" hidden="1" x14ac:dyDescent="0.25">
      <c r="A314" s="75"/>
      <c r="B314" s="75"/>
      <c r="C314" s="75"/>
      <c r="D314" s="75"/>
      <c r="E314" s="75"/>
      <c r="F314" s="75"/>
    </row>
    <row r="315" spans="1:6" x14ac:dyDescent="0.25">
      <c r="B315" s="75"/>
      <c r="C315" s="75"/>
      <c r="D315" s="75"/>
      <c r="E315" s="75"/>
      <c r="F315" s="75"/>
    </row>
    <row r="316" spans="1:6" x14ac:dyDescent="0.25">
      <c r="A316" s="75"/>
      <c r="B316" s="75"/>
      <c r="C316" s="75"/>
      <c r="D316" s="75"/>
      <c r="E316" s="75"/>
      <c r="F316" s="75"/>
    </row>
  </sheetData>
  <mergeCells count="14">
    <mergeCell ref="C151:D151"/>
    <mergeCell ref="A2:E2"/>
    <mergeCell ref="A3:E3"/>
    <mergeCell ref="A4:E4"/>
    <mergeCell ref="A5:E5"/>
    <mergeCell ref="A6:E6"/>
    <mergeCell ref="C302:D302"/>
    <mergeCell ref="C303:D303"/>
    <mergeCell ref="C152:D152"/>
    <mergeCell ref="C153:D153"/>
    <mergeCell ref="C154:D154"/>
    <mergeCell ref="C173:D173"/>
    <mergeCell ref="C174:D174"/>
    <mergeCell ref="C179:D179"/>
  </mergeCells>
  <pageMargins left="0.5" right="0.5" top="0.75" bottom="0" header="0.5" footer="0.5"/>
  <pageSetup paperSize="14" scale="90" orientation="portrait" horizontalDpi="300" verticalDpi="300" r:id="rId1"/>
  <headerFooter alignWithMargins="0">
    <oddFooter>&amp;L&amp;P OF &amp;N</oddFooter>
  </headerFooter>
  <rowBreaks count="5" manualBreakCount="5">
    <brk id="49" max="5" man="1"/>
    <brk id="94" max="5" man="1"/>
    <brk id="149" max="5" man="1"/>
    <brk id="188" max="5" man="1"/>
    <brk id="249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9824-7071-4724-869C-15C0FF1FD501}">
  <sheetPr codeName="Sheet9">
    <tabColor rgb="FFFFFF00"/>
  </sheetPr>
  <dimension ref="A1:AC34"/>
  <sheetViews>
    <sheetView view="pageBreakPreview" zoomScale="60" zoomScaleNormal="100" workbookViewId="0">
      <selection activeCell="G31" sqref="G31"/>
    </sheetView>
  </sheetViews>
  <sheetFormatPr defaultColWidth="13" defaultRowHeight="23.25" customHeight="1" x14ac:dyDescent="0.25"/>
  <cols>
    <col min="1" max="1" width="13" style="429" customWidth="1"/>
    <col min="2" max="2" width="23.28515625" style="429" customWidth="1"/>
    <col min="3" max="6" width="6.5703125" style="429" customWidth="1"/>
    <col min="7" max="7" width="27.7109375" style="429" customWidth="1"/>
    <col min="8" max="8" width="13" style="429" customWidth="1"/>
    <col min="9" max="9" width="17.28515625" style="429" customWidth="1"/>
    <col min="10" max="13" width="13" style="429" customWidth="1"/>
    <col min="14" max="14" width="16.28515625" style="429" customWidth="1"/>
    <col min="15" max="15" width="15.7109375" style="429" customWidth="1"/>
    <col min="16" max="28" width="13" style="429" customWidth="1"/>
    <col min="29" max="29" width="16.28515625" style="429" customWidth="1"/>
    <col min="30" max="260" width="13" style="429"/>
    <col min="261" max="261" width="23.28515625" style="429" customWidth="1"/>
    <col min="262" max="263" width="6.5703125" style="429" customWidth="1"/>
    <col min="264" max="264" width="27.7109375" style="429" customWidth="1"/>
    <col min="265" max="265" width="13" style="429"/>
    <col min="266" max="266" width="17.28515625" style="429" customWidth="1"/>
    <col min="267" max="270" width="13" style="429"/>
    <col min="271" max="271" width="16.28515625" style="429" customWidth="1"/>
    <col min="272" max="284" width="13" style="429"/>
    <col min="285" max="285" width="16.28515625" style="429" customWidth="1"/>
    <col min="286" max="516" width="13" style="429"/>
    <col min="517" max="517" width="23.28515625" style="429" customWidth="1"/>
    <col min="518" max="519" width="6.5703125" style="429" customWidth="1"/>
    <col min="520" max="520" width="27.7109375" style="429" customWidth="1"/>
    <col min="521" max="521" width="13" style="429"/>
    <col min="522" max="522" width="17.28515625" style="429" customWidth="1"/>
    <col min="523" max="526" width="13" style="429"/>
    <col min="527" max="527" width="16.28515625" style="429" customWidth="1"/>
    <col min="528" max="540" width="13" style="429"/>
    <col min="541" max="541" width="16.28515625" style="429" customWidth="1"/>
    <col min="542" max="772" width="13" style="429"/>
    <col min="773" max="773" width="23.28515625" style="429" customWidth="1"/>
    <col min="774" max="775" width="6.5703125" style="429" customWidth="1"/>
    <col min="776" max="776" width="27.7109375" style="429" customWidth="1"/>
    <col min="777" max="777" width="13" style="429"/>
    <col min="778" max="778" width="17.28515625" style="429" customWidth="1"/>
    <col min="779" max="782" width="13" style="429"/>
    <col min="783" max="783" width="16.28515625" style="429" customWidth="1"/>
    <col min="784" max="796" width="13" style="429"/>
    <col min="797" max="797" width="16.28515625" style="429" customWidth="1"/>
    <col min="798" max="1028" width="13" style="429"/>
    <col min="1029" max="1029" width="23.28515625" style="429" customWidth="1"/>
    <col min="1030" max="1031" width="6.5703125" style="429" customWidth="1"/>
    <col min="1032" max="1032" width="27.7109375" style="429" customWidth="1"/>
    <col min="1033" max="1033" width="13" style="429"/>
    <col min="1034" max="1034" width="17.28515625" style="429" customWidth="1"/>
    <col min="1035" max="1038" width="13" style="429"/>
    <col min="1039" max="1039" width="16.28515625" style="429" customWidth="1"/>
    <col min="1040" max="1052" width="13" style="429"/>
    <col min="1053" max="1053" width="16.28515625" style="429" customWidth="1"/>
    <col min="1054" max="1284" width="13" style="429"/>
    <col min="1285" max="1285" width="23.28515625" style="429" customWidth="1"/>
    <col min="1286" max="1287" width="6.5703125" style="429" customWidth="1"/>
    <col min="1288" max="1288" width="27.7109375" style="429" customWidth="1"/>
    <col min="1289" max="1289" width="13" style="429"/>
    <col min="1290" max="1290" width="17.28515625" style="429" customWidth="1"/>
    <col min="1291" max="1294" width="13" style="429"/>
    <col min="1295" max="1295" width="16.28515625" style="429" customWidth="1"/>
    <col min="1296" max="1308" width="13" style="429"/>
    <col min="1309" max="1309" width="16.28515625" style="429" customWidth="1"/>
    <col min="1310" max="1540" width="13" style="429"/>
    <col min="1541" max="1541" width="23.28515625" style="429" customWidth="1"/>
    <col min="1542" max="1543" width="6.5703125" style="429" customWidth="1"/>
    <col min="1544" max="1544" width="27.7109375" style="429" customWidth="1"/>
    <col min="1545" max="1545" width="13" style="429"/>
    <col min="1546" max="1546" width="17.28515625" style="429" customWidth="1"/>
    <col min="1547" max="1550" width="13" style="429"/>
    <col min="1551" max="1551" width="16.28515625" style="429" customWidth="1"/>
    <col min="1552" max="1564" width="13" style="429"/>
    <col min="1565" max="1565" width="16.28515625" style="429" customWidth="1"/>
    <col min="1566" max="1796" width="13" style="429"/>
    <col min="1797" max="1797" width="23.28515625" style="429" customWidth="1"/>
    <col min="1798" max="1799" width="6.5703125" style="429" customWidth="1"/>
    <col min="1800" max="1800" width="27.7109375" style="429" customWidth="1"/>
    <col min="1801" max="1801" width="13" style="429"/>
    <col min="1802" max="1802" width="17.28515625" style="429" customWidth="1"/>
    <col min="1803" max="1806" width="13" style="429"/>
    <col min="1807" max="1807" width="16.28515625" style="429" customWidth="1"/>
    <col min="1808" max="1820" width="13" style="429"/>
    <col min="1821" max="1821" width="16.28515625" style="429" customWidth="1"/>
    <col min="1822" max="2052" width="13" style="429"/>
    <col min="2053" max="2053" width="23.28515625" style="429" customWidth="1"/>
    <col min="2054" max="2055" width="6.5703125" style="429" customWidth="1"/>
    <col min="2056" max="2056" width="27.7109375" style="429" customWidth="1"/>
    <col min="2057" max="2057" width="13" style="429"/>
    <col min="2058" max="2058" width="17.28515625" style="429" customWidth="1"/>
    <col min="2059" max="2062" width="13" style="429"/>
    <col min="2063" max="2063" width="16.28515625" style="429" customWidth="1"/>
    <col min="2064" max="2076" width="13" style="429"/>
    <col min="2077" max="2077" width="16.28515625" style="429" customWidth="1"/>
    <col min="2078" max="2308" width="13" style="429"/>
    <col min="2309" max="2309" width="23.28515625" style="429" customWidth="1"/>
    <col min="2310" max="2311" width="6.5703125" style="429" customWidth="1"/>
    <col min="2312" max="2312" width="27.7109375" style="429" customWidth="1"/>
    <col min="2313" max="2313" width="13" style="429"/>
    <col min="2314" max="2314" width="17.28515625" style="429" customWidth="1"/>
    <col min="2315" max="2318" width="13" style="429"/>
    <col min="2319" max="2319" width="16.28515625" style="429" customWidth="1"/>
    <col min="2320" max="2332" width="13" style="429"/>
    <col min="2333" max="2333" width="16.28515625" style="429" customWidth="1"/>
    <col min="2334" max="2564" width="13" style="429"/>
    <col min="2565" max="2565" width="23.28515625" style="429" customWidth="1"/>
    <col min="2566" max="2567" width="6.5703125" style="429" customWidth="1"/>
    <col min="2568" max="2568" width="27.7109375" style="429" customWidth="1"/>
    <col min="2569" max="2569" width="13" style="429"/>
    <col min="2570" max="2570" width="17.28515625" style="429" customWidth="1"/>
    <col min="2571" max="2574" width="13" style="429"/>
    <col min="2575" max="2575" width="16.28515625" style="429" customWidth="1"/>
    <col min="2576" max="2588" width="13" style="429"/>
    <col min="2589" max="2589" width="16.28515625" style="429" customWidth="1"/>
    <col min="2590" max="2820" width="13" style="429"/>
    <col min="2821" max="2821" width="23.28515625" style="429" customWidth="1"/>
    <col min="2822" max="2823" width="6.5703125" style="429" customWidth="1"/>
    <col min="2824" max="2824" width="27.7109375" style="429" customWidth="1"/>
    <col min="2825" max="2825" width="13" style="429"/>
    <col min="2826" max="2826" width="17.28515625" style="429" customWidth="1"/>
    <col min="2827" max="2830" width="13" style="429"/>
    <col min="2831" max="2831" width="16.28515625" style="429" customWidth="1"/>
    <col min="2832" max="2844" width="13" style="429"/>
    <col min="2845" max="2845" width="16.28515625" style="429" customWidth="1"/>
    <col min="2846" max="3076" width="13" style="429"/>
    <col min="3077" max="3077" width="23.28515625" style="429" customWidth="1"/>
    <col min="3078" max="3079" width="6.5703125" style="429" customWidth="1"/>
    <col min="3080" max="3080" width="27.7109375" style="429" customWidth="1"/>
    <col min="3081" max="3081" width="13" style="429"/>
    <col min="3082" max="3082" width="17.28515625" style="429" customWidth="1"/>
    <col min="3083" max="3086" width="13" style="429"/>
    <col min="3087" max="3087" width="16.28515625" style="429" customWidth="1"/>
    <col min="3088" max="3100" width="13" style="429"/>
    <col min="3101" max="3101" width="16.28515625" style="429" customWidth="1"/>
    <col min="3102" max="3332" width="13" style="429"/>
    <col min="3333" max="3333" width="23.28515625" style="429" customWidth="1"/>
    <col min="3334" max="3335" width="6.5703125" style="429" customWidth="1"/>
    <col min="3336" max="3336" width="27.7109375" style="429" customWidth="1"/>
    <col min="3337" max="3337" width="13" style="429"/>
    <col min="3338" max="3338" width="17.28515625" style="429" customWidth="1"/>
    <col min="3339" max="3342" width="13" style="429"/>
    <col min="3343" max="3343" width="16.28515625" style="429" customWidth="1"/>
    <col min="3344" max="3356" width="13" style="429"/>
    <col min="3357" max="3357" width="16.28515625" style="429" customWidth="1"/>
    <col min="3358" max="3588" width="13" style="429"/>
    <col min="3589" max="3589" width="23.28515625" style="429" customWidth="1"/>
    <col min="3590" max="3591" width="6.5703125" style="429" customWidth="1"/>
    <col min="3592" max="3592" width="27.7109375" style="429" customWidth="1"/>
    <col min="3593" max="3593" width="13" style="429"/>
    <col min="3594" max="3594" width="17.28515625" style="429" customWidth="1"/>
    <col min="3595" max="3598" width="13" style="429"/>
    <col min="3599" max="3599" width="16.28515625" style="429" customWidth="1"/>
    <col min="3600" max="3612" width="13" style="429"/>
    <col min="3613" max="3613" width="16.28515625" style="429" customWidth="1"/>
    <col min="3614" max="3844" width="13" style="429"/>
    <col min="3845" max="3845" width="23.28515625" style="429" customWidth="1"/>
    <col min="3846" max="3847" width="6.5703125" style="429" customWidth="1"/>
    <col min="3848" max="3848" width="27.7109375" style="429" customWidth="1"/>
    <col min="3849" max="3849" width="13" style="429"/>
    <col min="3850" max="3850" width="17.28515625" style="429" customWidth="1"/>
    <col min="3851" max="3854" width="13" style="429"/>
    <col min="3855" max="3855" width="16.28515625" style="429" customWidth="1"/>
    <col min="3856" max="3868" width="13" style="429"/>
    <col min="3869" max="3869" width="16.28515625" style="429" customWidth="1"/>
    <col min="3870" max="4100" width="13" style="429"/>
    <col min="4101" max="4101" width="23.28515625" style="429" customWidth="1"/>
    <col min="4102" max="4103" width="6.5703125" style="429" customWidth="1"/>
    <col min="4104" max="4104" width="27.7109375" style="429" customWidth="1"/>
    <col min="4105" max="4105" width="13" style="429"/>
    <col min="4106" max="4106" width="17.28515625" style="429" customWidth="1"/>
    <col min="4107" max="4110" width="13" style="429"/>
    <col min="4111" max="4111" width="16.28515625" style="429" customWidth="1"/>
    <col min="4112" max="4124" width="13" style="429"/>
    <col min="4125" max="4125" width="16.28515625" style="429" customWidth="1"/>
    <col min="4126" max="4356" width="13" style="429"/>
    <col min="4357" max="4357" width="23.28515625" style="429" customWidth="1"/>
    <col min="4358" max="4359" width="6.5703125" style="429" customWidth="1"/>
    <col min="4360" max="4360" width="27.7109375" style="429" customWidth="1"/>
    <col min="4361" max="4361" width="13" style="429"/>
    <col min="4362" max="4362" width="17.28515625" style="429" customWidth="1"/>
    <col min="4363" max="4366" width="13" style="429"/>
    <col min="4367" max="4367" width="16.28515625" style="429" customWidth="1"/>
    <col min="4368" max="4380" width="13" style="429"/>
    <col min="4381" max="4381" width="16.28515625" style="429" customWidth="1"/>
    <col min="4382" max="4612" width="13" style="429"/>
    <col min="4613" max="4613" width="23.28515625" style="429" customWidth="1"/>
    <col min="4614" max="4615" width="6.5703125" style="429" customWidth="1"/>
    <col min="4616" max="4616" width="27.7109375" style="429" customWidth="1"/>
    <col min="4617" max="4617" width="13" style="429"/>
    <col min="4618" max="4618" width="17.28515625" style="429" customWidth="1"/>
    <col min="4619" max="4622" width="13" style="429"/>
    <col min="4623" max="4623" width="16.28515625" style="429" customWidth="1"/>
    <col min="4624" max="4636" width="13" style="429"/>
    <col min="4637" max="4637" width="16.28515625" style="429" customWidth="1"/>
    <col min="4638" max="4868" width="13" style="429"/>
    <col min="4869" max="4869" width="23.28515625" style="429" customWidth="1"/>
    <col min="4870" max="4871" width="6.5703125" style="429" customWidth="1"/>
    <col min="4872" max="4872" width="27.7109375" style="429" customWidth="1"/>
    <col min="4873" max="4873" width="13" style="429"/>
    <col min="4874" max="4874" width="17.28515625" style="429" customWidth="1"/>
    <col min="4875" max="4878" width="13" style="429"/>
    <col min="4879" max="4879" width="16.28515625" style="429" customWidth="1"/>
    <col min="4880" max="4892" width="13" style="429"/>
    <col min="4893" max="4893" width="16.28515625" style="429" customWidth="1"/>
    <col min="4894" max="5124" width="13" style="429"/>
    <col min="5125" max="5125" width="23.28515625" style="429" customWidth="1"/>
    <col min="5126" max="5127" width="6.5703125" style="429" customWidth="1"/>
    <col min="5128" max="5128" width="27.7109375" style="429" customWidth="1"/>
    <col min="5129" max="5129" width="13" style="429"/>
    <col min="5130" max="5130" width="17.28515625" style="429" customWidth="1"/>
    <col min="5131" max="5134" width="13" style="429"/>
    <col min="5135" max="5135" width="16.28515625" style="429" customWidth="1"/>
    <col min="5136" max="5148" width="13" style="429"/>
    <col min="5149" max="5149" width="16.28515625" style="429" customWidth="1"/>
    <col min="5150" max="5380" width="13" style="429"/>
    <col min="5381" max="5381" width="23.28515625" style="429" customWidth="1"/>
    <col min="5382" max="5383" width="6.5703125" style="429" customWidth="1"/>
    <col min="5384" max="5384" width="27.7109375" style="429" customWidth="1"/>
    <col min="5385" max="5385" width="13" style="429"/>
    <col min="5386" max="5386" width="17.28515625" style="429" customWidth="1"/>
    <col min="5387" max="5390" width="13" style="429"/>
    <col min="5391" max="5391" width="16.28515625" style="429" customWidth="1"/>
    <col min="5392" max="5404" width="13" style="429"/>
    <col min="5405" max="5405" width="16.28515625" style="429" customWidth="1"/>
    <col min="5406" max="5636" width="13" style="429"/>
    <col min="5637" max="5637" width="23.28515625" style="429" customWidth="1"/>
    <col min="5638" max="5639" width="6.5703125" style="429" customWidth="1"/>
    <col min="5640" max="5640" width="27.7109375" style="429" customWidth="1"/>
    <col min="5641" max="5641" width="13" style="429"/>
    <col min="5642" max="5642" width="17.28515625" style="429" customWidth="1"/>
    <col min="5643" max="5646" width="13" style="429"/>
    <col min="5647" max="5647" width="16.28515625" style="429" customWidth="1"/>
    <col min="5648" max="5660" width="13" style="429"/>
    <col min="5661" max="5661" width="16.28515625" style="429" customWidth="1"/>
    <col min="5662" max="5892" width="13" style="429"/>
    <col min="5893" max="5893" width="23.28515625" style="429" customWidth="1"/>
    <col min="5894" max="5895" width="6.5703125" style="429" customWidth="1"/>
    <col min="5896" max="5896" width="27.7109375" style="429" customWidth="1"/>
    <col min="5897" max="5897" width="13" style="429"/>
    <col min="5898" max="5898" width="17.28515625" style="429" customWidth="1"/>
    <col min="5899" max="5902" width="13" style="429"/>
    <col min="5903" max="5903" width="16.28515625" style="429" customWidth="1"/>
    <col min="5904" max="5916" width="13" style="429"/>
    <col min="5917" max="5917" width="16.28515625" style="429" customWidth="1"/>
    <col min="5918" max="6148" width="13" style="429"/>
    <col min="6149" max="6149" width="23.28515625" style="429" customWidth="1"/>
    <col min="6150" max="6151" width="6.5703125" style="429" customWidth="1"/>
    <col min="6152" max="6152" width="27.7109375" style="429" customWidth="1"/>
    <col min="6153" max="6153" width="13" style="429"/>
    <col min="6154" max="6154" width="17.28515625" style="429" customWidth="1"/>
    <col min="6155" max="6158" width="13" style="429"/>
    <col min="6159" max="6159" width="16.28515625" style="429" customWidth="1"/>
    <col min="6160" max="6172" width="13" style="429"/>
    <col min="6173" max="6173" width="16.28515625" style="429" customWidth="1"/>
    <col min="6174" max="6404" width="13" style="429"/>
    <col min="6405" max="6405" width="23.28515625" style="429" customWidth="1"/>
    <col min="6406" max="6407" width="6.5703125" style="429" customWidth="1"/>
    <col min="6408" max="6408" width="27.7109375" style="429" customWidth="1"/>
    <col min="6409" max="6409" width="13" style="429"/>
    <col min="6410" max="6410" width="17.28515625" style="429" customWidth="1"/>
    <col min="6411" max="6414" width="13" style="429"/>
    <col min="6415" max="6415" width="16.28515625" style="429" customWidth="1"/>
    <col min="6416" max="6428" width="13" style="429"/>
    <col min="6429" max="6429" width="16.28515625" style="429" customWidth="1"/>
    <col min="6430" max="6660" width="13" style="429"/>
    <col min="6661" max="6661" width="23.28515625" style="429" customWidth="1"/>
    <col min="6662" max="6663" width="6.5703125" style="429" customWidth="1"/>
    <col min="6664" max="6664" width="27.7109375" style="429" customWidth="1"/>
    <col min="6665" max="6665" width="13" style="429"/>
    <col min="6666" max="6666" width="17.28515625" style="429" customWidth="1"/>
    <col min="6667" max="6670" width="13" style="429"/>
    <col min="6671" max="6671" width="16.28515625" style="429" customWidth="1"/>
    <col min="6672" max="6684" width="13" style="429"/>
    <col min="6685" max="6685" width="16.28515625" style="429" customWidth="1"/>
    <col min="6686" max="6916" width="13" style="429"/>
    <col min="6917" max="6917" width="23.28515625" style="429" customWidth="1"/>
    <col min="6918" max="6919" width="6.5703125" style="429" customWidth="1"/>
    <col min="6920" max="6920" width="27.7109375" style="429" customWidth="1"/>
    <col min="6921" max="6921" width="13" style="429"/>
    <col min="6922" max="6922" width="17.28515625" style="429" customWidth="1"/>
    <col min="6923" max="6926" width="13" style="429"/>
    <col min="6927" max="6927" width="16.28515625" style="429" customWidth="1"/>
    <col min="6928" max="6940" width="13" style="429"/>
    <col min="6941" max="6941" width="16.28515625" style="429" customWidth="1"/>
    <col min="6942" max="7172" width="13" style="429"/>
    <col min="7173" max="7173" width="23.28515625" style="429" customWidth="1"/>
    <col min="7174" max="7175" width="6.5703125" style="429" customWidth="1"/>
    <col min="7176" max="7176" width="27.7109375" style="429" customWidth="1"/>
    <col min="7177" max="7177" width="13" style="429"/>
    <col min="7178" max="7178" width="17.28515625" style="429" customWidth="1"/>
    <col min="7179" max="7182" width="13" style="429"/>
    <col min="7183" max="7183" width="16.28515625" style="429" customWidth="1"/>
    <col min="7184" max="7196" width="13" style="429"/>
    <col min="7197" max="7197" width="16.28515625" style="429" customWidth="1"/>
    <col min="7198" max="7428" width="13" style="429"/>
    <col min="7429" max="7429" width="23.28515625" style="429" customWidth="1"/>
    <col min="7430" max="7431" width="6.5703125" style="429" customWidth="1"/>
    <col min="7432" max="7432" width="27.7109375" style="429" customWidth="1"/>
    <col min="7433" max="7433" width="13" style="429"/>
    <col min="7434" max="7434" width="17.28515625" style="429" customWidth="1"/>
    <col min="7435" max="7438" width="13" style="429"/>
    <col min="7439" max="7439" width="16.28515625" style="429" customWidth="1"/>
    <col min="7440" max="7452" width="13" style="429"/>
    <col min="7453" max="7453" width="16.28515625" style="429" customWidth="1"/>
    <col min="7454" max="7684" width="13" style="429"/>
    <col min="7685" max="7685" width="23.28515625" style="429" customWidth="1"/>
    <col min="7686" max="7687" width="6.5703125" style="429" customWidth="1"/>
    <col min="7688" max="7688" width="27.7109375" style="429" customWidth="1"/>
    <col min="7689" max="7689" width="13" style="429"/>
    <col min="7690" max="7690" width="17.28515625" style="429" customWidth="1"/>
    <col min="7691" max="7694" width="13" style="429"/>
    <col min="7695" max="7695" width="16.28515625" style="429" customWidth="1"/>
    <col min="7696" max="7708" width="13" style="429"/>
    <col min="7709" max="7709" width="16.28515625" style="429" customWidth="1"/>
    <col min="7710" max="7940" width="13" style="429"/>
    <col min="7941" max="7941" width="23.28515625" style="429" customWidth="1"/>
    <col min="7942" max="7943" width="6.5703125" style="429" customWidth="1"/>
    <col min="7944" max="7944" width="27.7109375" style="429" customWidth="1"/>
    <col min="7945" max="7945" width="13" style="429"/>
    <col min="7946" max="7946" width="17.28515625" style="429" customWidth="1"/>
    <col min="7947" max="7950" width="13" style="429"/>
    <col min="7951" max="7951" width="16.28515625" style="429" customWidth="1"/>
    <col min="7952" max="7964" width="13" style="429"/>
    <col min="7965" max="7965" width="16.28515625" style="429" customWidth="1"/>
    <col min="7966" max="8196" width="13" style="429"/>
    <col min="8197" max="8197" width="23.28515625" style="429" customWidth="1"/>
    <col min="8198" max="8199" width="6.5703125" style="429" customWidth="1"/>
    <col min="8200" max="8200" width="27.7109375" style="429" customWidth="1"/>
    <col min="8201" max="8201" width="13" style="429"/>
    <col min="8202" max="8202" width="17.28515625" style="429" customWidth="1"/>
    <col min="8203" max="8206" width="13" style="429"/>
    <col min="8207" max="8207" width="16.28515625" style="429" customWidth="1"/>
    <col min="8208" max="8220" width="13" style="429"/>
    <col min="8221" max="8221" width="16.28515625" style="429" customWidth="1"/>
    <col min="8222" max="8452" width="13" style="429"/>
    <col min="8453" max="8453" width="23.28515625" style="429" customWidth="1"/>
    <col min="8454" max="8455" width="6.5703125" style="429" customWidth="1"/>
    <col min="8456" max="8456" width="27.7109375" style="429" customWidth="1"/>
    <col min="8457" max="8457" width="13" style="429"/>
    <col min="8458" max="8458" width="17.28515625" style="429" customWidth="1"/>
    <col min="8459" max="8462" width="13" style="429"/>
    <col min="8463" max="8463" width="16.28515625" style="429" customWidth="1"/>
    <col min="8464" max="8476" width="13" style="429"/>
    <col min="8477" max="8477" width="16.28515625" style="429" customWidth="1"/>
    <col min="8478" max="8708" width="13" style="429"/>
    <col min="8709" max="8709" width="23.28515625" style="429" customWidth="1"/>
    <col min="8710" max="8711" width="6.5703125" style="429" customWidth="1"/>
    <col min="8712" max="8712" width="27.7109375" style="429" customWidth="1"/>
    <col min="8713" max="8713" width="13" style="429"/>
    <col min="8714" max="8714" width="17.28515625" style="429" customWidth="1"/>
    <col min="8715" max="8718" width="13" style="429"/>
    <col min="8719" max="8719" width="16.28515625" style="429" customWidth="1"/>
    <col min="8720" max="8732" width="13" style="429"/>
    <col min="8733" max="8733" width="16.28515625" style="429" customWidth="1"/>
    <col min="8734" max="8964" width="13" style="429"/>
    <col min="8965" max="8965" width="23.28515625" style="429" customWidth="1"/>
    <col min="8966" max="8967" width="6.5703125" style="429" customWidth="1"/>
    <col min="8968" max="8968" width="27.7109375" style="429" customWidth="1"/>
    <col min="8969" max="8969" width="13" style="429"/>
    <col min="8970" max="8970" width="17.28515625" style="429" customWidth="1"/>
    <col min="8971" max="8974" width="13" style="429"/>
    <col min="8975" max="8975" width="16.28515625" style="429" customWidth="1"/>
    <col min="8976" max="8988" width="13" style="429"/>
    <col min="8989" max="8989" width="16.28515625" style="429" customWidth="1"/>
    <col min="8990" max="9220" width="13" style="429"/>
    <col min="9221" max="9221" width="23.28515625" style="429" customWidth="1"/>
    <col min="9222" max="9223" width="6.5703125" style="429" customWidth="1"/>
    <col min="9224" max="9224" width="27.7109375" style="429" customWidth="1"/>
    <col min="9225" max="9225" width="13" style="429"/>
    <col min="9226" max="9226" width="17.28515625" style="429" customWidth="1"/>
    <col min="9227" max="9230" width="13" style="429"/>
    <col min="9231" max="9231" width="16.28515625" style="429" customWidth="1"/>
    <col min="9232" max="9244" width="13" style="429"/>
    <col min="9245" max="9245" width="16.28515625" style="429" customWidth="1"/>
    <col min="9246" max="9476" width="13" style="429"/>
    <col min="9477" max="9477" width="23.28515625" style="429" customWidth="1"/>
    <col min="9478" max="9479" width="6.5703125" style="429" customWidth="1"/>
    <col min="9480" max="9480" width="27.7109375" style="429" customWidth="1"/>
    <col min="9481" max="9481" width="13" style="429"/>
    <col min="9482" max="9482" width="17.28515625" style="429" customWidth="1"/>
    <col min="9483" max="9486" width="13" style="429"/>
    <col min="9487" max="9487" width="16.28515625" style="429" customWidth="1"/>
    <col min="9488" max="9500" width="13" style="429"/>
    <col min="9501" max="9501" width="16.28515625" style="429" customWidth="1"/>
    <col min="9502" max="9732" width="13" style="429"/>
    <col min="9733" max="9733" width="23.28515625" style="429" customWidth="1"/>
    <col min="9734" max="9735" width="6.5703125" style="429" customWidth="1"/>
    <col min="9736" max="9736" width="27.7109375" style="429" customWidth="1"/>
    <col min="9737" max="9737" width="13" style="429"/>
    <col min="9738" max="9738" width="17.28515625" style="429" customWidth="1"/>
    <col min="9739" max="9742" width="13" style="429"/>
    <col min="9743" max="9743" width="16.28515625" style="429" customWidth="1"/>
    <col min="9744" max="9756" width="13" style="429"/>
    <col min="9757" max="9757" width="16.28515625" style="429" customWidth="1"/>
    <col min="9758" max="9988" width="13" style="429"/>
    <col min="9989" max="9989" width="23.28515625" style="429" customWidth="1"/>
    <col min="9990" max="9991" width="6.5703125" style="429" customWidth="1"/>
    <col min="9992" max="9992" width="27.7109375" style="429" customWidth="1"/>
    <col min="9993" max="9993" width="13" style="429"/>
    <col min="9994" max="9994" width="17.28515625" style="429" customWidth="1"/>
    <col min="9995" max="9998" width="13" style="429"/>
    <col min="9999" max="9999" width="16.28515625" style="429" customWidth="1"/>
    <col min="10000" max="10012" width="13" style="429"/>
    <col min="10013" max="10013" width="16.28515625" style="429" customWidth="1"/>
    <col min="10014" max="10244" width="13" style="429"/>
    <col min="10245" max="10245" width="23.28515625" style="429" customWidth="1"/>
    <col min="10246" max="10247" width="6.5703125" style="429" customWidth="1"/>
    <col min="10248" max="10248" width="27.7109375" style="429" customWidth="1"/>
    <col min="10249" max="10249" width="13" style="429"/>
    <col min="10250" max="10250" width="17.28515625" style="429" customWidth="1"/>
    <col min="10251" max="10254" width="13" style="429"/>
    <col min="10255" max="10255" width="16.28515625" style="429" customWidth="1"/>
    <col min="10256" max="10268" width="13" style="429"/>
    <col min="10269" max="10269" width="16.28515625" style="429" customWidth="1"/>
    <col min="10270" max="10500" width="13" style="429"/>
    <col min="10501" max="10501" width="23.28515625" style="429" customWidth="1"/>
    <col min="10502" max="10503" width="6.5703125" style="429" customWidth="1"/>
    <col min="10504" max="10504" width="27.7109375" style="429" customWidth="1"/>
    <col min="10505" max="10505" width="13" style="429"/>
    <col min="10506" max="10506" width="17.28515625" style="429" customWidth="1"/>
    <col min="10507" max="10510" width="13" style="429"/>
    <col min="10511" max="10511" width="16.28515625" style="429" customWidth="1"/>
    <col min="10512" max="10524" width="13" style="429"/>
    <col min="10525" max="10525" width="16.28515625" style="429" customWidth="1"/>
    <col min="10526" max="10756" width="13" style="429"/>
    <col min="10757" max="10757" width="23.28515625" style="429" customWidth="1"/>
    <col min="10758" max="10759" width="6.5703125" style="429" customWidth="1"/>
    <col min="10760" max="10760" width="27.7109375" style="429" customWidth="1"/>
    <col min="10761" max="10761" width="13" style="429"/>
    <col min="10762" max="10762" width="17.28515625" style="429" customWidth="1"/>
    <col min="10763" max="10766" width="13" style="429"/>
    <col min="10767" max="10767" width="16.28515625" style="429" customWidth="1"/>
    <col min="10768" max="10780" width="13" style="429"/>
    <col min="10781" max="10781" width="16.28515625" style="429" customWidth="1"/>
    <col min="10782" max="11012" width="13" style="429"/>
    <col min="11013" max="11013" width="23.28515625" style="429" customWidth="1"/>
    <col min="11014" max="11015" width="6.5703125" style="429" customWidth="1"/>
    <col min="11016" max="11016" width="27.7109375" style="429" customWidth="1"/>
    <col min="11017" max="11017" width="13" style="429"/>
    <col min="11018" max="11018" width="17.28515625" style="429" customWidth="1"/>
    <col min="11019" max="11022" width="13" style="429"/>
    <col min="11023" max="11023" width="16.28515625" style="429" customWidth="1"/>
    <col min="11024" max="11036" width="13" style="429"/>
    <col min="11037" max="11037" width="16.28515625" style="429" customWidth="1"/>
    <col min="11038" max="11268" width="13" style="429"/>
    <col min="11269" max="11269" width="23.28515625" style="429" customWidth="1"/>
    <col min="11270" max="11271" width="6.5703125" style="429" customWidth="1"/>
    <col min="11272" max="11272" width="27.7109375" style="429" customWidth="1"/>
    <col min="11273" max="11273" width="13" style="429"/>
    <col min="11274" max="11274" width="17.28515625" style="429" customWidth="1"/>
    <col min="11275" max="11278" width="13" style="429"/>
    <col min="11279" max="11279" width="16.28515625" style="429" customWidth="1"/>
    <col min="11280" max="11292" width="13" style="429"/>
    <col min="11293" max="11293" width="16.28515625" style="429" customWidth="1"/>
    <col min="11294" max="11524" width="13" style="429"/>
    <col min="11525" max="11525" width="23.28515625" style="429" customWidth="1"/>
    <col min="11526" max="11527" width="6.5703125" style="429" customWidth="1"/>
    <col min="11528" max="11528" width="27.7109375" style="429" customWidth="1"/>
    <col min="11529" max="11529" width="13" style="429"/>
    <col min="11530" max="11530" width="17.28515625" style="429" customWidth="1"/>
    <col min="11531" max="11534" width="13" style="429"/>
    <col min="11535" max="11535" width="16.28515625" style="429" customWidth="1"/>
    <col min="11536" max="11548" width="13" style="429"/>
    <col min="11549" max="11549" width="16.28515625" style="429" customWidth="1"/>
    <col min="11550" max="11780" width="13" style="429"/>
    <col min="11781" max="11781" width="23.28515625" style="429" customWidth="1"/>
    <col min="11782" max="11783" width="6.5703125" style="429" customWidth="1"/>
    <col min="11784" max="11784" width="27.7109375" style="429" customWidth="1"/>
    <col min="11785" max="11785" width="13" style="429"/>
    <col min="11786" max="11786" width="17.28515625" style="429" customWidth="1"/>
    <col min="11787" max="11790" width="13" style="429"/>
    <col min="11791" max="11791" width="16.28515625" style="429" customWidth="1"/>
    <col min="11792" max="11804" width="13" style="429"/>
    <col min="11805" max="11805" width="16.28515625" style="429" customWidth="1"/>
    <col min="11806" max="12036" width="13" style="429"/>
    <col min="12037" max="12037" width="23.28515625" style="429" customWidth="1"/>
    <col min="12038" max="12039" width="6.5703125" style="429" customWidth="1"/>
    <col min="12040" max="12040" width="27.7109375" style="429" customWidth="1"/>
    <col min="12041" max="12041" width="13" style="429"/>
    <col min="12042" max="12042" width="17.28515625" style="429" customWidth="1"/>
    <col min="12043" max="12046" width="13" style="429"/>
    <col min="12047" max="12047" width="16.28515625" style="429" customWidth="1"/>
    <col min="12048" max="12060" width="13" style="429"/>
    <col min="12061" max="12061" width="16.28515625" style="429" customWidth="1"/>
    <col min="12062" max="12292" width="13" style="429"/>
    <col min="12293" max="12293" width="23.28515625" style="429" customWidth="1"/>
    <col min="12294" max="12295" width="6.5703125" style="429" customWidth="1"/>
    <col min="12296" max="12296" width="27.7109375" style="429" customWidth="1"/>
    <col min="12297" max="12297" width="13" style="429"/>
    <col min="12298" max="12298" width="17.28515625" style="429" customWidth="1"/>
    <col min="12299" max="12302" width="13" style="429"/>
    <col min="12303" max="12303" width="16.28515625" style="429" customWidth="1"/>
    <col min="12304" max="12316" width="13" style="429"/>
    <col min="12317" max="12317" width="16.28515625" style="429" customWidth="1"/>
    <col min="12318" max="12548" width="13" style="429"/>
    <col min="12549" max="12549" width="23.28515625" style="429" customWidth="1"/>
    <col min="12550" max="12551" width="6.5703125" style="429" customWidth="1"/>
    <col min="12552" max="12552" width="27.7109375" style="429" customWidth="1"/>
    <col min="12553" max="12553" width="13" style="429"/>
    <col min="12554" max="12554" width="17.28515625" style="429" customWidth="1"/>
    <col min="12555" max="12558" width="13" style="429"/>
    <col min="12559" max="12559" width="16.28515625" style="429" customWidth="1"/>
    <col min="12560" max="12572" width="13" style="429"/>
    <col min="12573" max="12573" width="16.28515625" style="429" customWidth="1"/>
    <col min="12574" max="12804" width="13" style="429"/>
    <col min="12805" max="12805" width="23.28515625" style="429" customWidth="1"/>
    <col min="12806" max="12807" width="6.5703125" style="429" customWidth="1"/>
    <col min="12808" max="12808" width="27.7109375" style="429" customWidth="1"/>
    <col min="12809" max="12809" width="13" style="429"/>
    <col min="12810" max="12810" width="17.28515625" style="429" customWidth="1"/>
    <col min="12811" max="12814" width="13" style="429"/>
    <col min="12815" max="12815" width="16.28515625" style="429" customWidth="1"/>
    <col min="12816" max="12828" width="13" style="429"/>
    <col min="12829" max="12829" width="16.28515625" style="429" customWidth="1"/>
    <col min="12830" max="13060" width="13" style="429"/>
    <col min="13061" max="13061" width="23.28515625" style="429" customWidth="1"/>
    <col min="13062" max="13063" width="6.5703125" style="429" customWidth="1"/>
    <col min="13064" max="13064" width="27.7109375" style="429" customWidth="1"/>
    <col min="13065" max="13065" width="13" style="429"/>
    <col min="13066" max="13066" width="17.28515625" style="429" customWidth="1"/>
    <col min="13067" max="13070" width="13" style="429"/>
    <col min="13071" max="13071" width="16.28515625" style="429" customWidth="1"/>
    <col min="13072" max="13084" width="13" style="429"/>
    <col min="13085" max="13085" width="16.28515625" style="429" customWidth="1"/>
    <col min="13086" max="13316" width="13" style="429"/>
    <col min="13317" max="13317" width="23.28515625" style="429" customWidth="1"/>
    <col min="13318" max="13319" width="6.5703125" style="429" customWidth="1"/>
    <col min="13320" max="13320" width="27.7109375" style="429" customWidth="1"/>
    <col min="13321" max="13321" width="13" style="429"/>
    <col min="13322" max="13322" width="17.28515625" style="429" customWidth="1"/>
    <col min="13323" max="13326" width="13" style="429"/>
    <col min="13327" max="13327" width="16.28515625" style="429" customWidth="1"/>
    <col min="13328" max="13340" width="13" style="429"/>
    <col min="13341" max="13341" width="16.28515625" style="429" customWidth="1"/>
    <col min="13342" max="13572" width="13" style="429"/>
    <col min="13573" max="13573" width="23.28515625" style="429" customWidth="1"/>
    <col min="13574" max="13575" width="6.5703125" style="429" customWidth="1"/>
    <col min="13576" max="13576" width="27.7109375" style="429" customWidth="1"/>
    <col min="13577" max="13577" width="13" style="429"/>
    <col min="13578" max="13578" width="17.28515625" style="429" customWidth="1"/>
    <col min="13579" max="13582" width="13" style="429"/>
    <col min="13583" max="13583" width="16.28515625" style="429" customWidth="1"/>
    <col min="13584" max="13596" width="13" style="429"/>
    <col min="13597" max="13597" width="16.28515625" style="429" customWidth="1"/>
    <col min="13598" max="13828" width="13" style="429"/>
    <col min="13829" max="13829" width="23.28515625" style="429" customWidth="1"/>
    <col min="13830" max="13831" width="6.5703125" style="429" customWidth="1"/>
    <col min="13832" max="13832" width="27.7109375" style="429" customWidth="1"/>
    <col min="13833" max="13833" width="13" style="429"/>
    <col min="13834" max="13834" width="17.28515625" style="429" customWidth="1"/>
    <col min="13835" max="13838" width="13" style="429"/>
    <col min="13839" max="13839" width="16.28515625" style="429" customWidth="1"/>
    <col min="13840" max="13852" width="13" style="429"/>
    <col min="13853" max="13853" width="16.28515625" style="429" customWidth="1"/>
    <col min="13854" max="14084" width="13" style="429"/>
    <col min="14085" max="14085" width="23.28515625" style="429" customWidth="1"/>
    <col min="14086" max="14087" width="6.5703125" style="429" customWidth="1"/>
    <col min="14088" max="14088" width="27.7109375" style="429" customWidth="1"/>
    <col min="14089" max="14089" width="13" style="429"/>
    <col min="14090" max="14090" width="17.28515625" style="429" customWidth="1"/>
    <col min="14091" max="14094" width="13" style="429"/>
    <col min="14095" max="14095" width="16.28515625" style="429" customWidth="1"/>
    <col min="14096" max="14108" width="13" style="429"/>
    <col min="14109" max="14109" width="16.28515625" style="429" customWidth="1"/>
    <col min="14110" max="14340" width="13" style="429"/>
    <col min="14341" max="14341" width="23.28515625" style="429" customWidth="1"/>
    <col min="14342" max="14343" width="6.5703125" style="429" customWidth="1"/>
    <col min="14344" max="14344" width="27.7109375" style="429" customWidth="1"/>
    <col min="14345" max="14345" width="13" style="429"/>
    <col min="14346" max="14346" width="17.28515625" style="429" customWidth="1"/>
    <col min="14347" max="14350" width="13" style="429"/>
    <col min="14351" max="14351" width="16.28515625" style="429" customWidth="1"/>
    <col min="14352" max="14364" width="13" style="429"/>
    <col min="14365" max="14365" width="16.28515625" style="429" customWidth="1"/>
    <col min="14366" max="14596" width="13" style="429"/>
    <col min="14597" max="14597" width="23.28515625" style="429" customWidth="1"/>
    <col min="14598" max="14599" width="6.5703125" style="429" customWidth="1"/>
    <col min="14600" max="14600" width="27.7109375" style="429" customWidth="1"/>
    <col min="14601" max="14601" width="13" style="429"/>
    <col min="14602" max="14602" width="17.28515625" style="429" customWidth="1"/>
    <col min="14603" max="14606" width="13" style="429"/>
    <col min="14607" max="14607" width="16.28515625" style="429" customWidth="1"/>
    <col min="14608" max="14620" width="13" style="429"/>
    <col min="14621" max="14621" width="16.28515625" style="429" customWidth="1"/>
    <col min="14622" max="14852" width="13" style="429"/>
    <col min="14853" max="14853" width="23.28515625" style="429" customWidth="1"/>
    <col min="14854" max="14855" width="6.5703125" style="429" customWidth="1"/>
    <col min="14856" max="14856" width="27.7109375" style="429" customWidth="1"/>
    <col min="14857" max="14857" width="13" style="429"/>
    <col min="14858" max="14858" width="17.28515625" style="429" customWidth="1"/>
    <col min="14859" max="14862" width="13" style="429"/>
    <col min="14863" max="14863" width="16.28515625" style="429" customWidth="1"/>
    <col min="14864" max="14876" width="13" style="429"/>
    <col min="14877" max="14877" width="16.28515625" style="429" customWidth="1"/>
    <col min="14878" max="15108" width="13" style="429"/>
    <col min="15109" max="15109" width="23.28515625" style="429" customWidth="1"/>
    <col min="15110" max="15111" width="6.5703125" style="429" customWidth="1"/>
    <col min="15112" max="15112" width="27.7109375" style="429" customWidth="1"/>
    <col min="15113" max="15113" width="13" style="429"/>
    <col min="15114" max="15114" width="17.28515625" style="429" customWidth="1"/>
    <col min="15115" max="15118" width="13" style="429"/>
    <col min="15119" max="15119" width="16.28515625" style="429" customWidth="1"/>
    <col min="15120" max="15132" width="13" style="429"/>
    <col min="15133" max="15133" width="16.28515625" style="429" customWidth="1"/>
    <col min="15134" max="15364" width="13" style="429"/>
    <col min="15365" max="15365" width="23.28515625" style="429" customWidth="1"/>
    <col min="15366" max="15367" width="6.5703125" style="429" customWidth="1"/>
    <col min="15368" max="15368" width="27.7109375" style="429" customWidth="1"/>
    <col min="15369" max="15369" width="13" style="429"/>
    <col min="15370" max="15370" width="17.28515625" style="429" customWidth="1"/>
    <col min="15371" max="15374" width="13" style="429"/>
    <col min="15375" max="15375" width="16.28515625" style="429" customWidth="1"/>
    <col min="15376" max="15388" width="13" style="429"/>
    <col min="15389" max="15389" width="16.28515625" style="429" customWidth="1"/>
    <col min="15390" max="15620" width="13" style="429"/>
    <col min="15621" max="15621" width="23.28515625" style="429" customWidth="1"/>
    <col min="15622" max="15623" width="6.5703125" style="429" customWidth="1"/>
    <col min="15624" max="15624" width="27.7109375" style="429" customWidth="1"/>
    <col min="15625" max="15625" width="13" style="429"/>
    <col min="15626" max="15626" width="17.28515625" style="429" customWidth="1"/>
    <col min="15627" max="15630" width="13" style="429"/>
    <col min="15631" max="15631" width="16.28515625" style="429" customWidth="1"/>
    <col min="15632" max="15644" width="13" style="429"/>
    <col min="15645" max="15645" width="16.28515625" style="429" customWidth="1"/>
    <col min="15646" max="15876" width="13" style="429"/>
    <col min="15877" max="15877" width="23.28515625" style="429" customWidth="1"/>
    <col min="15878" max="15879" width="6.5703125" style="429" customWidth="1"/>
    <col min="15880" max="15880" width="27.7109375" style="429" customWidth="1"/>
    <col min="15881" max="15881" width="13" style="429"/>
    <col min="15882" max="15882" width="17.28515625" style="429" customWidth="1"/>
    <col min="15883" max="15886" width="13" style="429"/>
    <col min="15887" max="15887" width="16.28515625" style="429" customWidth="1"/>
    <col min="15888" max="15900" width="13" style="429"/>
    <col min="15901" max="15901" width="16.28515625" style="429" customWidth="1"/>
    <col min="15902" max="16132" width="13" style="429"/>
    <col min="16133" max="16133" width="23.28515625" style="429" customWidth="1"/>
    <col min="16134" max="16135" width="6.5703125" style="429" customWidth="1"/>
    <col min="16136" max="16136" width="27.7109375" style="429" customWidth="1"/>
    <col min="16137" max="16137" width="13" style="429"/>
    <col min="16138" max="16138" width="17.28515625" style="429" customWidth="1"/>
    <col min="16139" max="16142" width="13" style="429"/>
    <col min="16143" max="16143" width="16.28515625" style="429" customWidth="1"/>
    <col min="16144" max="16156" width="13" style="429"/>
    <col min="16157" max="16157" width="16.28515625" style="429" customWidth="1"/>
    <col min="16158" max="16384" width="13" style="429"/>
  </cols>
  <sheetData>
    <row r="1" spans="1:29" ht="23.25" customHeight="1" x14ac:dyDescent="0.35">
      <c r="A1" s="428" t="s">
        <v>316</v>
      </c>
      <c r="L1" s="429" t="s">
        <v>533</v>
      </c>
      <c r="Q1" s="129" t="s">
        <v>534</v>
      </c>
      <c r="R1" s="430"/>
    </row>
    <row r="2" spans="1:29" ht="23.25" customHeight="1" x14ac:dyDescent="0.35">
      <c r="A2" s="428"/>
    </row>
    <row r="3" spans="1:29" ht="23.25" customHeight="1" x14ac:dyDescent="0.35">
      <c r="A3" s="428" t="s">
        <v>573</v>
      </c>
    </row>
    <row r="4" spans="1:29" ht="23.25" customHeight="1" x14ac:dyDescent="0.25">
      <c r="A4" s="431" t="s">
        <v>557</v>
      </c>
    </row>
    <row r="5" spans="1:29" ht="23.25" customHeight="1" x14ac:dyDescent="0.25">
      <c r="A5" s="431" t="s">
        <v>524</v>
      </c>
    </row>
    <row r="6" spans="1:29" ht="23.25" customHeight="1" x14ac:dyDescent="0.25">
      <c r="A6" s="431"/>
    </row>
    <row r="7" spans="1:29" ht="23.25" customHeight="1" x14ac:dyDescent="0.25">
      <c r="A7" s="431" t="s">
        <v>572</v>
      </c>
      <c r="B7" s="432"/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3"/>
      <c r="P7" s="433"/>
      <c r="Q7" s="432"/>
      <c r="R7" s="432"/>
      <c r="S7" s="432"/>
      <c r="T7" s="432"/>
      <c r="U7" s="432"/>
      <c r="V7" s="432"/>
      <c r="W7" s="432"/>
      <c r="X7" s="432"/>
      <c r="Y7" s="432"/>
      <c r="Z7" s="432"/>
      <c r="AA7" s="432"/>
      <c r="AB7" s="432"/>
      <c r="AC7" s="432"/>
    </row>
    <row r="8" spans="1:29" ht="23.25" customHeight="1" thickBot="1" x14ac:dyDescent="0.3">
      <c r="A8" s="133"/>
      <c r="B8" s="433"/>
      <c r="C8" s="434"/>
      <c r="D8" s="434"/>
      <c r="E8" s="434"/>
      <c r="F8" s="434"/>
      <c r="G8" s="434"/>
      <c r="H8" s="435"/>
      <c r="I8" s="435"/>
      <c r="J8" s="435"/>
      <c r="K8" s="434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6"/>
      <c r="Z8" s="436"/>
      <c r="AA8" s="436"/>
      <c r="AB8" s="436"/>
      <c r="AC8" s="436"/>
    </row>
    <row r="9" spans="1:29" s="437" customFormat="1" ht="23.25" customHeight="1" thickBot="1" x14ac:dyDescent="0.3">
      <c r="A9" s="612" t="s">
        <v>320</v>
      </c>
      <c r="B9" s="609" t="s">
        <v>321</v>
      </c>
      <c r="C9" s="609" t="s">
        <v>467</v>
      </c>
      <c r="D9" s="615" t="s">
        <v>323</v>
      </c>
      <c r="E9" s="609" t="s">
        <v>322</v>
      </c>
      <c r="F9" s="615" t="s">
        <v>323</v>
      </c>
      <c r="G9" s="609" t="s">
        <v>324</v>
      </c>
      <c r="H9" s="609" t="s">
        <v>325</v>
      </c>
      <c r="I9" s="597" t="s">
        <v>326</v>
      </c>
      <c r="J9" s="597" t="s">
        <v>330</v>
      </c>
      <c r="K9" s="600" t="s">
        <v>327</v>
      </c>
      <c r="L9" s="601"/>
      <c r="M9" s="601"/>
      <c r="N9" s="601"/>
      <c r="O9" s="601"/>
      <c r="P9" s="601"/>
      <c r="Q9" s="601"/>
      <c r="R9" s="601"/>
      <c r="S9" s="601"/>
      <c r="T9" s="601"/>
      <c r="U9" s="602"/>
      <c r="V9" s="600" t="s">
        <v>328</v>
      </c>
      <c r="W9" s="601"/>
      <c r="X9" s="601"/>
      <c r="Y9" s="602"/>
      <c r="Z9" s="594" t="s">
        <v>563</v>
      </c>
      <c r="AA9" s="594" t="s">
        <v>109</v>
      </c>
      <c r="AB9" s="594" t="s">
        <v>329</v>
      </c>
      <c r="AC9" s="585" t="s">
        <v>4</v>
      </c>
    </row>
    <row r="10" spans="1:29" s="437" customFormat="1" ht="34.5" customHeight="1" x14ac:dyDescent="0.25">
      <c r="A10" s="613"/>
      <c r="B10" s="610"/>
      <c r="C10" s="610"/>
      <c r="D10" s="616"/>
      <c r="E10" s="610"/>
      <c r="F10" s="616"/>
      <c r="G10" s="610"/>
      <c r="H10" s="610"/>
      <c r="I10" s="598"/>
      <c r="J10" s="598"/>
      <c r="K10" s="588" t="s">
        <v>331</v>
      </c>
      <c r="L10" s="585" t="s">
        <v>75</v>
      </c>
      <c r="M10" s="590" t="s">
        <v>332</v>
      </c>
      <c r="N10" s="542" t="s">
        <v>526</v>
      </c>
      <c r="O10" s="590" t="s">
        <v>535</v>
      </c>
      <c r="P10" s="585" t="s">
        <v>335</v>
      </c>
      <c r="Q10" s="592" t="s">
        <v>336</v>
      </c>
      <c r="R10" s="588" t="s">
        <v>337</v>
      </c>
      <c r="S10" s="594" t="s">
        <v>92</v>
      </c>
      <c r="T10" s="594" t="s">
        <v>338</v>
      </c>
      <c r="U10" s="594" t="s">
        <v>301</v>
      </c>
      <c r="V10" s="603" t="s">
        <v>527</v>
      </c>
      <c r="W10" s="605" t="s">
        <v>340</v>
      </c>
      <c r="X10" s="605" t="s">
        <v>341</v>
      </c>
      <c r="Y10" s="607" t="s">
        <v>528</v>
      </c>
      <c r="Z10" s="596"/>
      <c r="AA10" s="596"/>
      <c r="AB10" s="596"/>
      <c r="AC10" s="586"/>
    </row>
    <row r="11" spans="1:29" s="437" customFormat="1" ht="23.25" customHeight="1" thickBot="1" x14ac:dyDescent="0.3">
      <c r="A11" s="614"/>
      <c r="B11" s="611"/>
      <c r="C11" s="611"/>
      <c r="D11" s="606"/>
      <c r="E11" s="611"/>
      <c r="F11" s="606"/>
      <c r="G11" s="611"/>
      <c r="H11" s="611"/>
      <c r="I11" s="599"/>
      <c r="J11" s="599"/>
      <c r="K11" s="589"/>
      <c r="L11" s="587"/>
      <c r="M11" s="591"/>
      <c r="N11" s="543"/>
      <c r="O11" s="591"/>
      <c r="P11" s="587"/>
      <c r="Q11" s="593"/>
      <c r="R11" s="589"/>
      <c r="S11" s="595"/>
      <c r="T11" s="595"/>
      <c r="U11" s="595"/>
      <c r="V11" s="604"/>
      <c r="W11" s="606"/>
      <c r="X11" s="606"/>
      <c r="Y11" s="608"/>
      <c r="Z11" s="595"/>
      <c r="AA11" s="595"/>
      <c r="AB11" s="595"/>
      <c r="AC11" s="587"/>
    </row>
    <row r="12" spans="1:29" s="443" customFormat="1" ht="44.25" customHeight="1" x14ac:dyDescent="0.25">
      <c r="A12" s="438"/>
      <c r="B12" s="439"/>
      <c r="C12" s="439"/>
      <c r="D12" s="440"/>
      <c r="E12" s="439"/>
      <c r="F12" s="440"/>
      <c r="G12" s="439"/>
      <c r="H12" s="439"/>
      <c r="I12" s="439"/>
      <c r="J12" s="439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1"/>
      <c r="AA12" s="441"/>
      <c r="AB12" s="441"/>
      <c r="AC12" s="442"/>
    </row>
    <row r="13" spans="1:29" ht="23.25" customHeight="1" x14ac:dyDescent="0.25">
      <c r="A13" s="465"/>
      <c r="B13" s="466"/>
      <c r="C13" s="467"/>
      <c r="D13" s="468"/>
      <c r="E13" s="467"/>
      <c r="F13" s="468"/>
      <c r="G13" s="469"/>
      <c r="H13" s="469"/>
      <c r="I13" s="469"/>
      <c r="J13" s="469"/>
      <c r="K13" s="469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70"/>
      <c r="AA13" s="470"/>
      <c r="AB13" s="470"/>
      <c r="AC13" s="471"/>
    </row>
    <row r="14" spans="1:29" s="443" customFormat="1" ht="23.25" customHeight="1" x14ac:dyDescent="0.25">
      <c r="A14" s="438" t="s">
        <v>536</v>
      </c>
      <c r="B14" s="439"/>
      <c r="C14" s="439"/>
      <c r="D14" s="440"/>
      <c r="E14" s="439"/>
      <c r="F14" s="440"/>
      <c r="G14" s="439"/>
      <c r="H14" s="439"/>
      <c r="I14" s="439"/>
      <c r="J14" s="439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/>
      <c r="V14" s="440"/>
      <c r="W14" s="440"/>
      <c r="X14" s="440"/>
      <c r="Y14" s="440"/>
      <c r="Z14" s="441"/>
      <c r="AA14" s="441"/>
      <c r="AB14" s="441"/>
      <c r="AC14" s="442"/>
    </row>
    <row r="15" spans="1:29" s="443" customFormat="1" ht="23.25" customHeight="1" x14ac:dyDescent="0.25">
      <c r="A15" s="438"/>
      <c r="B15" s="439"/>
      <c r="C15" s="439"/>
      <c r="D15" s="440"/>
      <c r="E15" s="439"/>
      <c r="F15" s="440"/>
      <c r="G15" s="439"/>
      <c r="H15" s="439"/>
      <c r="I15" s="439"/>
      <c r="J15" s="439"/>
      <c r="K15" s="440"/>
      <c r="L15" s="440"/>
      <c r="M15" s="440"/>
      <c r="N15" s="440"/>
      <c r="O15" s="440"/>
      <c r="P15" s="440"/>
      <c r="Q15" s="440"/>
      <c r="R15" s="440"/>
      <c r="S15" s="440"/>
      <c r="T15" s="440"/>
      <c r="U15" s="440"/>
      <c r="V15" s="440"/>
      <c r="W15" s="440"/>
      <c r="X15" s="440"/>
      <c r="Y15" s="440"/>
      <c r="Z15" s="441"/>
      <c r="AA15" s="441"/>
      <c r="AB15" s="441"/>
      <c r="AC15" s="442"/>
    </row>
    <row r="16" spans="1:29" s="464" customFormat="1" ht="23.25" customHeight="1" x14ac:dyDescent="0.25">
      <c r="A16" s="477"/>
      <c r="B16" s="478"/>
      <c r="C16" s="479"/>
      <c r="D16" s="480"/>
      <c r="E16" s="479"/>
      <c r="F16" s="480"/>
      <c r="G16" s="481"/>
      <c r="H16" s="480"/>
      <c r="I16" s="480"/>
      <c r="J16" s="480"/>
      <c r="K16" s="480"/>
      <c r="L16" s="480"/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2"/>
      <c r="AA16" s="482"/>
      <c r="AB16" s="482"/>
      <c r="AC16" s="483"/>
    </row>
    <row r="17" spans="1:29" s="454" customFormat="1" ht="23.25" customHeight="1" x14ac:dyDescent="0.25">
      <c r="A17" s="455"/>
      <c r="B17" s="451" t="s">
        <v>350</v>
      </c>
      <c r="C17" s="456">
        <v>9</v>
      </c>
      <c r="D17" s="446"/>
      <c r="E17" s="456">
        <v>9</v>
      </c>
      <c r="F17" s="446"/>
      <c r="G17" s="515" t="s">
        <v>623</v>
      </c>
      <c r="H17" s="453">
        <v>0</v>
      </c>
      <c r="I17" s="453">
        <v>16051</v>
      </c>
      <c r="J17" s="453">
        <f>I17*12</f>
        <v>192612</v>
      </c>
      <c r="K17" s="445"/>
      <c r="L17" s="447">
        <f>2000*12</f>
        <v>24000</v>
      </c>
      <c r="M17" s="447">
        <v>5000</v>
      </c>
      <c r="N17" s="447">
        <v>5000</v>
      </c>
      <c r="O17" s="447"/>
      <c r="P17" s="447">
        <f>200*12</f>
        <v>2400</v>
      </c>
      <c r="Q17" s="447">
        <f>(30*H17)*12</f>
        <v>0</v>
      </c>
      <c r="R17" s="447">
        <f>(3*22)*12</f>
        <v>792</v>
      </c>
      <c r="S17" s="447"/>
      <c r="T17" s="447">
        <v>5000</v>
      </c>
      <c r="U17" s="447">
        <f t="shared" ref="U17:U31" si="0">I17*2</f>
        <v>32102</v>
      </c>
      <c r="V17" s="447">
        <f>J17*0.12</f>
        <v>23113.439999999999</v>
      </c>
      <c r="W17" s="447">
        <f>100*12</f>
        <v>1200</v>
      </c>
      <c r="X17" s="165">
        <f t="shared" ref="X17:X31" si="1">((I17*0.0275)/2)*12</f>
        <v>2648.415</v>
      </c>
      <c r="Y17" s="447">
        <f>100*12</f>
        <v>1200</v>
      </c>
      <c r="Z17" s="448"/>
      <c r="AA17" s="448"/>
      <c r="AB17" s="448"/>
      <c r="AC17" s="449">
        <f>SUM(J17:AB17)</f>
        <v>295067.85499999998</v>
      </c>
    </row>
    <row r="18" spans="1:29" s="454" customFormat="1" ht="23.25" customHeight="1" x14ac:dyDescent="0.25">
      <c r="A18" s="450"/>
      <c r="B18" s="451" t="s">
        <v>353</v>
      </c>
      <c r="C18" s="452">
        <v>7</v>
      </c>
      <c r="D18" s="446"/>
      <c r="E18" s="452">
        <v>7</v>
      </c>
      <c r="F18" s="446"/>
      <c r="G18" s="515" t="s">
        <v>624</v>
      </c>
      <c r="H18" s="453">
        <v>2</v>
      </c>
      <c r="I18" s="453">
        <v>13890</v>
      </c>
      <c r="J18" s="453">
        <f>I18*12</f>
        <v>166680</v>
      </c>
      <c r="K18" s="445"/>
      <c r="L18" s="447">
        <f>2000*12</f>
        <v>24000</v>
      </c>
      <c r="M18" s="447">
        <v>5000</v>
      </c>
      <c r="N18" s="447">
        <v>5000</v>
      </c>
      <c r="O18" s="447"/>
      <c r="P18" s="447">
        <f>200*12</f>
        <v>2400</v>
      </c>
      <c r="Q18" s="447">
        <f>(30*H18)*12</f>
        <v>720</v>
      </c>
      <c r="R18" s="447">
        <f>(3*22)*12</f>
        <v>792</v>
      </c>
      <c r="S18" s="447"/>
      <c r="T18" s="447">
        <v>5000</v>
      </c>
      <c r="U18" s="447">
        <f t="shared" si="0"/>
        <v>27780</v>
      </c>
      <c r="V18" s="447">
        <f>J18*0.12</f>
        <v>20001.599999999999</v>
      </c>
      <c r="W18" s="447">
        <f>100*12</f>
        <v>1200</v>
      </c>
      <c r="X18" s="165">
        <f t="shared" si="1"/>
        <v>2291.8500000000004</v>
      </c>
      <c r="Y18" s="447">
        <f>100*12</f>
        <v>1200</v>
      </c>
      <c r="Z18" s="448"/>
      <c r="AA18" s="448"/>
      <c r="AB18" s="448"/>
      <c r="AC18" s="449">
        <f>SUM(J18:AB18)</f>
        <v>262065.45</v>
      </c>
    </row>
    <row r="19" spans="1:29" s="454" customFormat="1" ht="23.25" customHeight="1" x14ac:dyDescent="0.25">
      <c r="A19" s="450"/>
      <c r="B19" s="451" t="s">
        <v>360</v>
      </c>
      <c r="C19" s="452">
        <v>16</v>
      </c>
      <c r="D19" s="446"/>
      <c r="E19" s="452">
        <v>16</v>
      </c>
      <c r="F19" s="446"/>
      <c r="G19" s="515" t="s">
        <v>625</v>
      </c>
      <c r="H19" s="453">
        <v>0</v>
      </c>
      <c r="I19" s="453">
        <v>26878</v>
      </c>
      <c r="J19" s="453">
        <f>I19*12</f>
        <v>322536</v>
      </c>
      <c r="K19" s="445"/>
      <c r="L19" s="447">
        <f>2000*12</f>
        <v>24000</v>
      </c>
      <c r="M19" s="447">
        <v>5000</v>
      </c>
      <c r="N19" s="447">
        <v>5000</v>
      </c>
      <c r="O19" s="447"/>
      <c r="P19" s="447">
        <f>200*12</f>
        <v>2400</v>
      </c>
      <c r="Q19" s="447">
        <f>(30*H19)*12</f>
        <v>0</v>
      </c>
      <c r="R19" s="447">
        <f>(3*22)*12</f>
        <v>792</v>
      </c>
      <c r="S19" s="447"/>
      <c r="T19" s="447">
        <v>5000</v>
      </c>
      <c r="U19" s="447">
        <f t="shared" si="0"/>
        <v>53756</v>
      </c>
      <c r="V19" s="447">
        <f>J19*0.12</f>
        <v>38704.32</v>
      </c>
      <c r="W19" s="447">
        <f>100*12</f>
        <v>1200</v>
      </c>
      <c r="X19" s="165">
        <f t="shared" si="1"/>
        <v>4434.87</v>
      </c>
      <c r="Y19" s="447">
        <f>100*12</f>
        <v>1200</v>
      </c>
      <c r="Z19" s="448"/>
      <c r="AA19" s="448"/>
      <c r="AB19" s="448"/>
      <c r="AC19" s="449">
        <f>SUM(J19:AB19)</f>
        <v>464023.19</v>
      </c>
    </row>
    <row r="20" spans="1:29" ht="23.25" customHeight="1" x14ac:dyDescent="0.25">
      <c r="A20" s="484"/>
      <c r="B20" s="485" t="s">
        <v>386</v>
      </c>
      <c r="C20" s="486">
        <v>6</v>
      </c>
      <c r="D20" s="487"/>
      <c r="E20" s="486">
        <v>6</v>
      </c>
      <c r="F20" s="487"/>
      <c r="G20" s="515" t="s">
        <v>626</v>
      </c>
      <c r="H20" s="453">
        <v>1</v>
      </c>
      <c r="I20" s="453">
        <v>12194</v>
      </c>
      <c r="J20" s="453">
        <f>I20*12</f>
        <v>146328</v>
      </c>
      <c r="K20" s="445"/>
      <c r="L20" s="447">
        <f>2000*12</f>
        <v>24000</v>
      </c>
      <c r="M20" s="447">
        <v>5000</v>
      </c>
      <c r="N20" s="447">
        <v>5000</v>
      </c>
      <c r="O20" s="447"/>
      <c r="P20" s="447">
        <f>200*12</f>
        <v>2400</v>
      </c>
      <c r="Q20" s="447">
        <f>(30*H20)*12</f>
        <v>360</v>
      </c>
      <c r="R20" s="447">
        <f>(3*22)*12</f>
        <v>792</v>
      </c>
      <c r="S20" s="447"/>
      <c r="T20" s="447">
        <v>5000</v>
      </c>
      <c r="U20" s="447">
        <f t="shared" si="0"/>
        <v>24388</v>
      </c>
      <c r="V20" s="447">
        <f>J20*0.12</f>
        <v>17559.36</v>
      </c>
      <c r="W20" s="447">
        <f>100*12</f>
        <v>1200</v>
      </c>
      <c r="X20" s="165">
        <f t="shared" si="1"/>
        <v>2012.0099999999998</v>
      </c>
      <c r="Y20" s="447">
        <f>100*12</f>
        <v>1200</v>
      </c>
      <c r="Z20" s="448"/>
      <c r="AA20" s="448"/>
      <c r="AB20" s="448"/>
      <c r="AC20" s="449">
        <f>SUM(J20:AB20)</f>
        <v>235239.37</v>
      </c>
    </row>
    <row r="21" spans="1:29" s="454" customFormat="1" ht="23.25" customHeight="1" x14ac:dyDescent="0.25">
      <c r="A21" s="455"/>
      <c r="B21" s="451" t="s">
        <v>353</v>
      </c>
      <c r="C21" s="452">
        <v>7</v>
      </c>
      <c r="D21" s="446"/>
      <c r="E21" s="452">
        <v>7</v>
      </c>
      <c r="F21" s="446"/>
      <c r="G21" s="515" t="s">
        <v>627</v>
      </c>
      <c r="H21" s="488">
        <v>1</v>
      </c>
      <c r="I21" s="453">
        <v>13890</v>
      </c>
      <c r="J21" s="453">
        <f>I21*12</f>
        <v>166680</v>
      </c>
      <c r="K21" s="445"/>
      <c r="L21" s="447">
        <f>2000*12</f>
        <v>24000</v>
      </c>
      <c r="M21" s="447">
        <v>5000</v>
      </c>
      <c r="N21" s="447">
        <v>5000</v>
      </c>
      <c r="O21" s="447"/>
      <c r="P21" s="447">
        <f>200*12</f>
        <v>2400</v>
      </c>
      <c r="Q21" s="447">
        <f>(30*H21)*12</f>
        <v>360</v>
      </c>
      <c r="R21" s="447">
        <f>(3*22)*12</f>
        <v>792</v>
      </c>
      <c r="S21" s="447"/>
      <c r="T21" s="447">
        <v>5000</v>
      </c>
      <c r="U21" s="447">
        <f t="shared" si="0"/>
        <v>27780</v>
      </c>
      <c r="V21" s="447">
        <f>J21*0.12</f>
        <v>20001.599999999999</v>
      </c>
      <c r="W21" s="447">
        <f>100*12</f>
        <v>1200</v>
      </c>
      <c r="X21" s="165">
        <f t="shared" si="1"/>
        <v>2291.8500000000004</v>
      </c>
      <c r="Y21" s="447">
        <f>100*12</f>
        <v>1200</v>
      </c>
      <c r="Z21" s="448"/>
      <c r="AA21" s="448"/>
      <c r="AB21" s="448"/>
      <c r="AC21" s="449">
        <f>SUM(J21:AB21)</f>
        <v>261705.45</v>
      </c>
    </row>
    <row r="22" spans="1:29" ht="23.25" hidden="1" customHeight="1" x14ac:dyDescent="0.25">
      <c r="A22" s="455"/>
      <c r="B22" s="451" t="s">
        <v>360</v>
      </c>
      <c r="C22" s="456">
        <v>16</v>
      </c>
      <c r="D22" s="446"/>
      <c r="E22" s="456">
        <v>16</v>
      </c>
      <c r="F22" s="446"/>
      <c r="G22" s="515" t="s">
        <v>628</v>
      </c>
      <c r="H22" s="453"/>
      <c r="I22" s="453"/>
      <c r="J22" s="453"/>
      <c r="K22" s="445"/>
      <c r="L22" s="447"/>
      <c r="M22" s="447"/>
      <c r="N22" s="447"/>
      <c r="O22" s="447"/>
      <c r="P22" s="447"/>
      <c r="Q22" s="447"/>
      <c r="R22" s="447"/>
      <c r="S22" s="447"/>
      <c r="T22" s="447"/>
      <c r="U22" s="447">
        <f t="shared" si="0"/>
        <v>0</v>
      </c>
      <c r="V22" s="447"/>
      <c r="W22" s="447"/>
      <c r="X22" s="165">
        <f t="shared" si="1"/>
        <v>0</v>
      </c>
      <c r="Y22" s="447"/>
      <c r="Z22" s="448"/>
      <c r="AA22" s="448"/>
      <c r="AB22" s="448"/>
      <c r="AC22" s="449"/>
    </row>
    <row r="23" spans="1:29" ht="23.25" hidden="1" customHeight="1" x14ac:dyDescent="0.25">
      <c r="A23" s="455"/>
      <c r="B23" s="451" t="s">
        <v>393</v>
      </c>
      <c r="C23" s="456">
        <v>10</v>
      </c>
      <c r="D23" s="446"/>
      <c r="E23" s="456">
        <v>10</v>
      </c>
      <c r="F23" s="446"/>
      <c r="G23" s="515" t="s">
        <v>629</v>
      </c>
      <c r="H23" s="453"/>
      <c r="I23" s="453"/>
      <c r="J23" s="453"/>
      <c r="K23" s="445"/>
      <c r="L23" s="447"/>
      <c r="M23" s="447"/>
      <c r="N23" s="447"/>
      <c r="O23" s="447"/>
      <c r="P23" s="447"/>
      <c r="Q23" s="447"/>
      <c r="R23" s="447"/>
      <c r="S23" s="447"/>
      <c r="T23" s="447"/>
      <c r="U23" s="447">
        <f t="shared" si="0"/>
        <v>0</v>
      </c>
      <c r="V23" s="447"/>
      <c r="W23" s="447"/>
      <c r="X23" s="165">
        <f t="shared" si="1"/>
        <v>0</v>
      </c>
      <c r="Y23" s="447"/>
      <c r="Z23" s="448"/>
      <c r="AA23" s="448"/>
      <c r="AB23" s="448"/>
      <c r="AC23" s="449"/>
    </row>
    <row r="24" spans="1:29" ht="23.25" hidden="1" customHeight="1" x14ac:dyDescent="0.25">
      <c r="A24" s="455"/>
      <c r="B24" s="451" t="s">
        <v>395</v>
      </c>
      <c r="C24" s="456" t="s">
        <v>396</v>
      </c>
      <c r="D24" s="446"/>
      <c r="E24" s="456" t="s">
        <v>396</v>
      </c>
      <c r="F24" s="446"/>
      <c r="G24" s="445"/>
      <c r="H24" s="453"/>
      <c r="I24" s="453"/>
      <c r="J24" s="453"/>
      <c r="K24" s="445"/>
      <c r="L24" s="447"/>
      <c r="M24" s="447"/>
      <c r="N24" s="447"/>
      <c r="O24" s="447"/>
      <c r="P24" s="447"/>
      <c r="Q24" s="447"/>
      <c r="R24" s="447"/>
      <c r="S24" s="447"/>
      <c r="T24" s="447"/>
      <c r="U24" s="447">
        <f t="shared" si="0"/>
        <v>0</v>
      </c>
      <c r="V24" s="447"/>
      <c r="W24" s="447"/>
      <c r="X24" s="165">
        <f t="shared" si="1"/>
        <v>0</v>
      </c>
      <c r="Y24" s="447"/>
      <c r="Z24" s="448"/>
      <c r="AA24" s="448"/>
      <c r="AB24" s="448"/>
      <c r="AC24" s="449"/>
    </row>
    <row r="25" spans="1:29" ht="23.25" hidden="1" customHeight="1" x14ac:dyDescent="0.25">
      <c r="A25" s="455"/>
      <c r="B25" s="451" t="s">
        <v>398</v>
      </c>
      <c r="C25" s="456" t="s">
        <v>396</v>
      </c>
      <c r="D25" s="446"/>
      <c r="E25" s="456" t="s">
        <v>396</v>
      </c>
      <c r="F25" s="446"/>
      <c r="G25" s="445"/>
      <c r="H25" s="453"/>
      <c r="I25" s="453"/>
      <c r="J25" s="453"/>
      <c r="K25" s="445"/>
      <c r="L25" s="447"/>
      <c r="M25" s="447"/>
      <c r="N25" s="447"/>
      <c r="O25" s="447"/>
      <c r="P25" s="447"/>
      <c r="Q25" s="447"/>
      <c r="R25" s="447"/>
      <c r="S25" s="447"/>
      <c r="T25" s="447"/>
      <c r="U25" s="447">
        <f t="shared" si="0"/>
        <v>0</v>
      </c>
      <c r="V25" s="447"/>
      <c r="W25" s="447"/>
      <c r="X25" s="165">
        <f t="shared" si="1"/>
        <v>0</v>
      </c>
      <c r="Y25" s="447"/>
      <c r="Z25" s="448"/>
      <c r="AA25" s="448"/>
      <c r="AB25" s="448"/>
      <c r="AC25" s="449"/>
    </row>
    <row r="26" spans="1:29" ht="23.25" hidden="1" customHeight="1" x14ac:dyDescent="0.25">
      <c r="A26" s="455"/>
      <c r="B26" s="451" t="s">
        <v>400</v>
      </c>
      <c r="C26" s="456" t="s">
        <v>401</v>
      </c>
      <c r="D26" s="446"/>
      <c r="E26" s="456" t="s">
        <v>401</v>
      </c>
      <c r="F26" s="446"/>
      <c r="G26" s="445"/>
      <c r="H26" s="453"/>
      <c r="I26" s="453"/>
      <c r="J26" s="453"/>
      <c r="K26" s="445"/>
      <c r="L26" s="447"/>
      <c r="M26" s="447"/>
      <c r="N26" s="447"/>
      <c r="O26" s="447"/>
      <c r="P26" s="447"/>
      <c r="Q26" s="447"/>
      <c r="R26" s="447"/>
      <c r="S26" s="447"/>
      <c r="T26" s="447"/>
      <c r="U26" s="447">
        <f t="shared" si="0"/>
        <v>0</v>
      </c>
      <c r="V26" s="447"/>
      <c r="W26" s="447"/>
      <c r="X26" s="165">
        <f t="shared" si="1"/>
        <v>0</v>
      </c>
      <c r="Y26" s="447"/>
      <c r="Z26" s="448"/>
      <c r="AA26" s="448"/>
      <c r="AB26" s="448"/>
      <c r="AC26" s="449"/>
    </row>
    <row r="27" spans="1:29" ht="23.25" customHeight="1" x14ac:dyDescent="0.25">
      <c r="A27" s="455"/>
      <c r="B27" s="451" t="s">
        <v>353</v>
      </c>
      <c r="C27" s="456">
        <v>7</v>
      </c>
      <c r="D27" s="446"/>
      <c r="E27" s="456">
        <v>7</v>
      </c>
      <c r="F27" s="446"/>
      <c r="G27" s="515" t="s">
        <v>628</v>
      </c>
      <c r="H27" s="453">
        <v>0</v>
      </c>
      <c r="I27" s="453">
        <v>13890</v>
      </c>
      <c r="J27" s="453">
        <f>I27*12</f>
        <v>166680</v>
      </c>
      <c r="K27" s="445"/>
      <c r="L27" s="447">
        <f>2000*12</f>
        <v>24000</v>
      </c>
      <c r="M27" s="447">
        <v>5000</v>
      </c>
      <c r="N27" s="447">
        <v>5000</v>
      </c>
      <c r="O27" s="447"/>
      <c r="P27" s="447">
        <f>200*12</f>
        <v>2400</v>
      </c>
      <c r="Q27" s="447">
        <f>(30*H27)*12</f>
        <v>0</v>
      </c>
      <c r="R27" s="447">
        <f>(3*22)*12</f>
        <v>792</v>
      </c>
      <c r="S27" s="447"/>
      <c r="T27" s="447">
        <v>5000</v>
      </c>
      <c r="U27" s="447">
        <f t="shared" si="0"/>
        <v>27780</v>
      </c>
      <c r="V27" s="447">
        <f>J27*0.12</f>
        <v>20001.599999999999</v>
      </c>
      <c r="W27" s="447">
        <f>100*12</f>
        <v>1200</v>
      </c>
      <c r="X27" s="165">
        <f t="shared" si="1"/>
        <v>2291.8500000000004</v>
      </c>
      <c r="Y27" s="447">
        <f>100*12</f>
        <v>1200</v>
      </c>
      <c r="Z27" s="448"/>
      <c r="AA27" s="448"/>
      <c r="AB27" s="448"/>
      <c r="AC27" s="449">
        <f>SUM(J27:AB27)</f>
        <v>261345.45</v>
      </c>
    </row>
    <row r="28" spans="1:29" ht="23.25" hidden="1" customHeight="1" x14ac:dyDescent="0.25">
      <c r="A28" s="455"/>
      <c r="B28" s="451" t="s">
        <v>412</v>
      </c>
      <c r="C28" s="456">
        <v>16</v>
      </c>
      <c r="D28" s="446"/>
      <c r="E28" s="456">
        <v>16</v>
      </c>
      <c r="F28" s="446"/>
      <c r="G28" s="515" t="s">
        <v>629</v>
      </c>
      <c r="H28" s="453"/>
      <c r="I28" s="453"/>
      <c r="J28" s="453"/>
      <c r="K28" s="445"/>
      <c r="L28" s="447"/>
      <c r="M28" s="447"/>
      <c r="N28" s="447"/>
      <c r="O28" s="447"/>
      <c r="P28" s="447"/>
      <c r="Q28" s="447"/>
      <c r="R28" s="447"/>
      <c r="S28" s="447"/>
      <c r="T28" s="447"/>
      <c r="U28" s="447">
        <f t="shared" si="0"/>
        <v>0</v>
      </c>
      <c r="V28" s="447"/>
      <c r="W28" s="447"/>
      <c r="X28" s="165">
        <f t="shared" si="1"/>
        <v>0</v>
      </c>
      <c r="Y28" s="447"/>
      <c r="Z28" s="448"/>
      <c r="AA28" s="448"/>
      <c r="AB28" s="448"/>
      <c r="AC28" s="449"/>
    </row>
    <row r="29" spans="1:29" s="454" customFormat="1" ht="23.25" hidden="1" customHeight="1" x14ac:dyDescent="0.25">
      <c r="A29" s="450"/>
      <c r="B29" s="451" t="s">
        <v>414</v>
      </c>
      <c r="C29" s="452">
        <v>10</v>
      </c>
      <c r="D29" s="446"/>
      <c r="E29" s="452">
        <v>10</v>
      </c>
      <c r="F29" s="446"/>
      <c r="G29" s="445"/>
      <c r="H29" s="453"/>
      <c r="I29" s="453"/>
      <c r="J29" s="453"/>
      <c r="K29" s="445"/>
      <c r="L29" s="447"/>
      <c r="M29" s="447"/>
      <c r="N29" s="447"/>
      <c r="O29" s="447"/>
      <c r="P29" s="447"/>
      <c r="Q29" s="447"/>
      <c r="R29" s="447"/>
      <c r="S29" s="447"/>
      <c r="T29" s="447"/>
      <c r="U29" s="447">
        <f t="shared" si="0"/>
        <v>0</v>
      </c>
      <c r="V29" s="447"/>
      <c r="W29" s="447"/>
      <c r="X29" s="165">
        <f t="shared" si="1"/>
        <v>0</v>
      </c>
      <c r="Y29" s="447"/>
      <c r="Z29" s="448"/>
      <c r="AA29" s="448"/>
      <c r="AB29" s="448"/>
      <c r="AC29" s="449"/>
    </row>
    <row r="30" spans="1:29" ht="23.25" hidden="1" customHeight="1" x14ac:dyDescent="0.25">
      <c r="A30" s="455"/>
      <c r="B30" s="451" t="s">
        <v>416</v>
      </c>
      <c r="C30" s="456" t="s">
        <v>417</v>
      </c>
      <c r="D30" s="446"/>
      <c r="E30" s="456" t="s">
        <v>417</v>
      </c>
      <c r="F30" s="446"/>
      <c r="G30" s="445"/>
      <c r="H30" s="453"/>
      <c r="I30" s="453"/>
      <c r="J30" s="453"/>
      <c r="K30" s="445"/>
      <c r="L30" s="447"/>
      <c r="M30" s="447"/>
      <c r="N30" s="447"/>
      <c r="O30" s="447"/>
      <c r="P30" s="447"/>
      <c r="Q30" s="447"/>
      <c r="R30" s="447"/>
      <c r="S30" s="447"/>
      <c r="T30" s="447"/>
      <c r="U30" s="447">
        <f t="shared" si="0"/>
        <v>0</v>
      </c>
      <c r="V30" s="447"/>
      <c r="W30" s="447"/>
      <c r="X30" s="165">
        <f t="shared" si="1"/>
        <v>0</v>
      </c>
      <c r="Y30" s="447"/>
      <c r="Z30" s="448"/>
      <c r="AA30" s="448"/>
      <c r="AB30" s="448"/>
      <c r="AC30" s="449"/>
    </row>
    <row r="31" spans="1:29" ht="23.25" customHeight="1" x14ac:dyDescent="0.25">
      <c r="A31" s="455"/>
      <c r="B31" s="451" t="s">
        <v>422</v>
      </c>
      <c r="C31" s="452">
        <v>16</v>
      </c>
      <c r="D31" s="446"/>
      <c r="E31" s="452">
        <v>16</v>
      </c>
      <c r="F31" s="446"/>
      <c r="G31" s="515" t="s">
        <v>629</v>
      </c>
      <c r="H31" s="453">
        <v>0</v>
      </c>
      <c r="I31" s="453">
        <v>26878</v>
      </c>
      <c r="J31" s="453">
        <f>I31*12</f>
        <v>322536</v>
      </c>
      <c r="K31" s="445"/>
      <c r="L31" s="447">
        <f>2000*12</f>
        <v>24000</v>
      </c>
      <c r="M31" s="447">
        <v>5000</v>
      </c>
      <c r="N31" s="447">
        <v>5000</v>
      </c>
      <c r="O31" s="447"/>
      <c r="P31" s="447">
        <f>200*12</f>
        <v>2400</v>
      </c>
      <c r="Q31" s="447">
        <f>(30*H31)*12</f>
        <v>0</v>
      </c>
      <c r="R31" s="447">
        <f>(3*22)*12</f>
        <v>792</v>
      </c>
      <c r="S31" s="447"/>
      <c r="T31" s="447">
        <v>5000</v>
      </c>
      <c r="U31" s="447">
        <f t="shared" si="0"/>
        <v>53756</v>
      </c>
      <c r="V31" s="447">
        <f>J31*0.12</f>
        <v>38704.32</v>
      </c>
      <c r="W31" s="447">
        <f>100*12</f>
        <v>1200</v>
      </c>
      <c r="X31" s="165">
        <f t="shared" si="1"/>
        <v>4434.87</v>
      </c>
      <c r="Y31" s="447">
        <f>100*12</f>
        <v>1200</v>
      </c>
      <c r="Z31" s="448"/>
      <c r="AA31" s="448"/>
      <c r="AB31" s="448"/>
      <c r="AC31" s="449">
        <f>SUM(J31:AB31)</f>
        <v>464023.19</v>
      </c>
    </row>
    <row r="32" spans="1:29" ht="23.25" customHeight="1" x14ac:dyDescent="0.25">
      <c r="A32" s="489"/>
      <c r="B32" s="490"/>
      <c r="C32" s="491"/>
      <c r="D32" s="492"/>
      <c r="E32" s="491"/>
      <c r="F32" s="492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4"/>
      <c r="AA32" s="494"/>
      <c r="AB32" s="494"/>
      <c r="AC32" s="495"/>
    </row>
    <row r="33" spans="1:29" ht="23.25" customHeight="1" thickBot="1" x14ac:dyDescent="0.3">
      <c r="A33" s="465"/>
      <c r="B33" s="466"/>
      <c r="C33" s="467"/>
      <c r="D33" s="468"/>
      <c r="E33" s="467"/>
      <c r="F33" s="468"/>
      <c r="G33" s="469"/>
      <c r="H33" s="469"/>
      <c r="I33" s="469"/>
      <c r="J33" s="469"/>
      <c r="K33" s="469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70"/>
      <c r="AA33" s="470"/>
      <c r="AB33" s="470"/>
      <c r="AC33" s="471"/>
    </row>
    <row r="34" spans="1:29" ht="23.25" customHeight="1" thickBot="1" x14ac:dyDescent="0.3">
      <c r="A34" s="472"/>
      <c r="B34" s="473" t="s">
        <v>537</v>
      </c>
      <c r="C34" s="474"/>
      <c r="D34" s="475"/>
      <c r="E34" s="474"/>
      <c r="F34" s="475"/>
      <c r="G34" s="476"/>
      <c r="H34" s="476">
        <f>SUM(H17:H31)</f>
        <v>4</v>
      </c>
      <c r="I34" s="476">
        <f t="shared" ref="I34:AC34" si="2">SUM(I17:I31)</f>
        <v>123671</v>
      </c>
      <c r="J34" s="476">
        <f t="shared" si="2"/>
        <v>1484052</v>
      </c>
      <c r="K34" s="476">
        <f t="shared" si="2"/>
        <v>0</v>
      </c>
      <c r="L34" s="476">
        <f t="shared" si="2"/>
        <v>168000</v>
      </c>
      <c r="M34" s="476">
        <f t="shared" si="2"/>
        <v>35000</v>
      </c>
      <c r="N34" s="476">
        <f t="shared" si="2"/>
        <v>35000</v>
      </c>
      <c r="O34" s="476">
        <f t="shared" si="2"/>
        <v>0</v>
      </c>
      <c r="P34" s="476">
        <f t="shared" si="2"/>
        <v>16800</v>
      </c>
      <c r="Q34" s="476">
        <f t="shared" si="2"/>
        <v>1440</v>
      </c>
      <c r="R34" s="476">
        <f t="shared" si="2"/>
        <v>5544</v>
      </c>
      <c r="S34" s="476">
        <f t="shared" si="2"/>
        <v>0</v>
      </c>
      <c r="T34" s="476">
        <f t="shared" si="2"/>
        <v>35000</v>
      </c>
      <c r="U34" s="476">
        <f t="shared" si="2"/>
        <v>247342</v>
      </c>
      <c r="V34" s="476">
        <f t="shared" si="2"/>
        <v>178086.24</v>
      </c>
      <c r="W34" s="476">
        <f t="shared" si="2"/>
        <v>8400</v>
      </c>
      <c r="X34" s="476">
        <f t="shared" si="2"/>
        <v>20405.715</v>
      </c>
      <c r="Y34" s="476">
        <f t="shared" si="2"/>
        <v>8400</v>
      </c>
      <c r="Z34" s="476">
        <f t="shared" ref="Z34" si="3">SUM(Z17:Z31)</f>
        <v>0</v>
      </c>
      <c r="AA34" s="476">
        <f t="shared" si="2"/>
        <v>0</v>
      </c>
      <c r="AB34" s="476">
        <f t="shared" si="2"/>
        <v>0</v>
      </c>
      <c r="AC34" s="476">
        <f t="shared" si="2"/>
        <v>2243469.9549999996</v>
      </c>
    </row>
  </sheetData>
  <mergeCells count="31">
    <mergeCell ref="H9:H11"/>
    <mergeCell ref="A9:A11"/>
    <mergeCell ref="B9:B11"/>
    <mergeCell ref="E9:E11"/>
    <mergeCell ref="F9:F11"/>
    <mergeCell ref="G9:G11"/>
    <mergeCell ref="C9:C11"/>
    <mergeCell ref="D9:D11"/>
    <mergeCell ref="I9:I11"/>
    <mergeCell ref="J9:J11"/>
    <mergeCell ref="K9:U9"/>
    <mergeCell ref="V9:Y9"/>
    <mergeCell ref="AA9:AA11"/>
    <mergeCell ref="T10:T11"/>
    <mergeCell ref="U10:U11"/>
    <mergeCell ref="V10:V11"/>
    <mergeCell ref="W10:W11"/>
    <mergeCell ref="X10:X11"/>
    <mergeCell ref="Y10:Y11"/>
    <mergeCell ref="Z9:Z11"/>
    <mergeCell ref="AC9:AC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B9:AB11"/>
  </mergeCells>
  <pageMargins left="0.25" right="1.5" top="0.5" bottom="0.25" header="0" footer="0"/>
  <pageSetup paperSize="14" scale="55" fitToHeight="0" orientation="landscape" horizontalDpi="180" verticalDpi="180" r:id="rId1"/>
  <headerFooter>
    <oddFooter>Page &amp;P of &amp;N</oddFooter>
  </headerFooter>
  <colBreaks count="1" manualBreakCount="1">
    <brk id="18" max="33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7EF6-8CE8-411A-92EC-95634ACCEF08}">
  <sheetPr codeName="Sheet11">
    <tabColor rgb="FFFFFF00"/>
  </sheetPr>
  <dimension ref="A1:F29"/>
  <sheetViews>
    <sheetView workbookViewId="0">
      <selection activeCell="A25" sqref="A25"/>
    </sheetView>
  </sheetViews>
  <sheetFormatPr defaultRowHeight="12.75" x14ac:dyDescent="0.2"/>
  <cols>
    <col min="1" max="1" width="29" style="332" customWidth="1"/>
    <col min="2" max="2" width="24.7109375" style="332" customWidth="1"/>
    <col min="3" max="3" width="21.5703125" style="332" customWidth="1"/>
    <col min="4" max="4" width="17.7109375" style="332" customWidth="1"/>
    <col min="5" max="5" width="17.42578125" style="332" customWidth="1"/>
    <col min="6" max="6" width="12.85546875" style="332" customWidth="1"/>
    <col min="7" max="256" width="9.140625" style="332"/>
    <col min="257" max="257" width="29" style="332" customWidth="1"/>
    <col min="258" max="258" width="24.7109375" style="332" customWidth="1"/>
    <col min="259" max="259" width="21.5703125" style="332" customWidth="1"/>
    <col min="260" max="260" width="17.7109375" style="332" customWidth="1"/>
    <col min="261" max="261" width="17.42578125" style="332" customWidth="1"/>
    <col min="262" max="262" width="12.85546875" style="332" customWidth="1"/>
    <col min="263" max="512" width="9.140625" style="332"/>
    <col min="513" max="513" width="29" style="332" customWidth="1"/>
    <col min="514" max="514" width="24.7109375" style="332" customWidth="1"/>
    <col min="515" max="515" width="21.5703125" style="332" customWidth="1"/>
    <col min="516" max="516" width="17.7109375" style="332" customWidth="1"/>
    <col min="517" max="517" width="17.42578125" style="332" customWidth="1"/>
    <col min="518" max="518" width="12.85546875" style="332" customWidth="1"/>
    <col min="519" max="768" width="9.140625" style="332"/>
    <col min="769" max="769" width="29" style="332" customWidth="1"/>
    <col min="770" max="770" width="24.7109375" style="332" customWidth="1"/>
    <col min="771" max="771" width="21.5703125" style="332" customWidth="1"/>
    <col min="772" max="772" width="17.7109375" style="332" customWidth="1"/>
    <col min="773" max="773" width="17.42578125" style="332" customWidth="1"/>
    <col min="774" max="774" width="12.85546875" style="332" customWidth="1"/>
    <col min="775" max="1024" width="9.140625" style="332"/>
    <col min="1025" max="1025" width="29" style="332" customWidth="1"/>
    <col min="1026" max="1026" width="24.7109375" style="332" customWidth="1"/>
    <col min="1027" max="1027" width="21.5703125" style="332" customWidth="1"/>
    <col min="1028" max="1028" width="17.7109375" style="332" customWidth="1"/>
    <col min="1029" max="1029" width="17.42578125" style="332" customWidth="1"/>
    <col min="1030" max="1030" width="12.85546875" style="332" customWidth="1"/>
    <col min="1031" max="1280" width="9.140625" style="332"/>
    <col min="1281" max="1281" width="29" style="332" customWidth="1"/>
    <col min="1282" max="1282" width="24.7109375" style="332" customWidth="1"/>
    <col min="1283" max="1283" width="21.5703125" style="332" customWidth="1"/>
    <col min="1284" max="1284" width="17.7109375" style="332" customWidth="1"/>
    <col min="1285" max="1285" width="17.42578125" style="332" customWidth="1"/>
    <col min="1286" max="1286" width="12.85546875" style="332" customWidth="1"/>
    <col min="1287" max="1536" width="9.140625" style="332"/>
    <col min="1537" max="1537" width="29" style="332" customWidth="1"/>
    <col min="1538" max="1538" width="24.7109375" style="332" customWidth="1"/>
    <col min="1539" max="1539" width="21.5703125" style="332" customWidth="1"/>
    <col min="1540" max="1540" width="17.7109375" style="332" customWidth="1"/>
    <col min="1541" max="1541" width="17.42578125" style="332" customWidth="1"/>
    <col min="1542" max="1542" width="12.85546875" style="332" customWidth="1"/>
    <col min="1543" max="1792" width="9.140625" style="332"/>
    <col min="1793" max="1793" width="29" style="332" customWidth="1"/>
    <col min="1794" max="1794" width="24.7109375" style="332" customWidth="1"/>
    <col min="1795" max="1795" width="21.5703125" style="332" customWidth="1"/>
    <col min="1796" max="1796" width="17.7109375" style="332" customWidth="1"/>
    <col min="1797" max="1797" width="17.42578125" style="332" customWidth="1"/>
    <col min="1798" max="1798" width="12.85546875" style="332" customWidth="1"/>
    <col min="1799" max="2048" width="9.140625" style="332"/>
    <col min="2049" max="2049" width="29" style="332" customWidth="1"/>
    <col min="2050" max="2050" width="24.7109375" style="332" customWidth="1"/>
    <col min="2051" max="2051" width="21.5703125" style="332" customWidth="1"/>
    <col min="2052" max="2052" width="17.7109375" style="332" customWidth="1"/>
    <col min="2053" max="2053" width="17.42578125" style="332" customWidth="1"/>
    <col min="2054" max="2054" width="12.85546875" style="332" customWidth="1"/>
    <col min="2055" max="2304" width="9.140625" style="332"/>
    <col min="2305" max="2305" width="29" style="332" customWidth="1"/>
    <col min="2306" max="2306" width="24.7109375" style="332" customWidth="1"/>
    <col min="2307" max="2307" width="21.5703125" style="332" customWidth="1"/>
    <col min="2308" max="2308" width="17.7109375" style="332" customWidth="1"/>
    <col min="2309" max="2309" width="17.42578125" style="332" customWidth="1"/>
    <col min="2310" max="2310" width="12.85546875" style="332" customWidth="1"/>
    <col min="2311" max="2560" width="9.140625" style="332"/>
    <col min="2561" max="2561" width="29" style="332" customWidth="1"/>
    <col min="2562" max="2562" width="24.7109375" style="332" customWidth="1"/>
    <col min="2563" max="2563" width="21.5703125" style="332" customWidth="1"/>
    <col min="2564" max="2564" width="17.7109375" style="332" customWidth="1"/>
    <col min="2565" max="2565" width="17.42578125" style="332" customWidth="1"/>
    <col min="2566" max="2566" width="12.85546875" style="332" customWidth="1"/>
    <col min="2567" max="2816" width="9.140625" style="332"/>
    <col min="2817" max="2817" width="29" style="332" customWidth="1"/>
    <col min="2818" max="2818" width="24.7109375" style="332" customWidth="1"/>
    <col min="2819" max="2819" width="21.5703125" style="332" customWidth="1"/>
    <col min="2820" max="2820" width="17.7109375" style="332" customWidth="1"/>
    <col min="2821" max="2821" width="17.42578125" style="332" customWidth="1"/>
    <col min="2822" max="2822" width="12.85546875" style="332" customWidth="1"/>
    <col min="2823" max="3072" width="9.140625" style="332"/>
    <col min="3073" max="3073" width="29" style="332" customWidth="1"/>
    <col min="3074" max="3074" width="24.7109375" style="332" customWidth="1"/>
    <col min="3075" max="3075" width="21.5703125" style="332" customWidth="1"/>
    <col min="3076" max="3076" width="17.7109375" style="332" customWidth="1"/>
    <col min="3077" max="3077" width="17.42578125" style="332" customWidth="1"/>
    <col min="3078" max="3078" width="12.85546875" style="332" customWidth="1"/>
    <col min="3079" max="3328" width="9.140625" style="332"/>
    <col min="3329" max="3329" width="29" style="332" customWidth="1"/>
    <col min="3330" max="3330" width="24.7109375" style="332" customWidth="1"/>
    <col min="3331" max="3331" width="21.5703125" style="332" customWidth="1"/>
    <col min="3332" max="3332" width="17.7109375" style="332" customWidth="1"/>
    <col min="3333" max="3333" width="17.42578125" style="332" customWidth="1"/>
    <col min="3334" max="3334" width="12.85546875" style="332" customWidth="1"/>
    <col min="3335" max="3584" width="9.140625" style="332"/>
    <col min="3585" max="3585" width="29" style="332" customWidth="1"/>
    <col min="3586" max="3586" width="24.7109375" style="332" customWidth="1"/>
    <col min="3587" max="3587" width="21.5703125" style="332" customWidth="1"/>
    <col min="3588" max="3588" width="17.7109375" style="332" customWidth="1"/>
    <col min="3589" max="3589" width="17.42578125" style="332" customWidth="1"/>
    <col min="3590" max="3590" width="12.85546875" style="332" customWidth="1"/>
    <col min="3591" max="3840" width="9.140625" style="332"/>
    <col min="3841" max="3841" width="29" style="332" customWidth="1"/>
    <col min="3842" max="3842" width="24.7109375" style="332" customWidth="1"/>
    <col min="3843" max="3843" width="21.5703125" style="332" customWidth="1"/>
    <col min="3844" max="3844" width="17.7109375" style="332" customWidth="1"/>
    <col min="3845" max="3845" width="17.42578125" style="332" customWidth="1"/>
    <col min="3846" max="3846" width="12.85546875" style="332" customWidth="1"/>
    <col min="3847" max="4096" width="9.140625" style="332"/>
    <col min="4097" max="4097" width="29" style="332" customWidth="1"/>
    <col min="4098" max="4098" width="24.7109375" style="332" customWidth="1"/>
    <col min="4099" max="4099" width="21.5703125" style="332" customWidth="1"/>
    <col min="4100" max="4100" width="17.7109375" style="332" customWidth="1"/>
    <col min="4101" max="4101" width="17.42578125" style="332" customWidth="1"/>
    <col min="4102" max="4102" width="12.85546875" style="332" customWidth="1"/>
    <col min="4103" max="4352" width="9.140625" style="332"/>
    <col min="4353" max="4353" width="29" style="332" customWidth="1"/>
    <col min="4354" max="4354" width="24.7109375" style="332" customWidth="1"/>
    <col min="4355" max="4355" width="21.5703125" style="332" customWidth="1"/>
    <col min="4356" max="4356" width="17.7109375" style="332" customWidth="1"/>
    <col min="4357" max="4357" width="17.42578125" style="332" customWidth="1"/>
    <col min="4358" max="4358" width="12.85546875" style="332" customWidth="1"/>
    <col min="4359" max="4608" width="9.140625" style="332"/>
    <col min="4609" max="4609" width="29" style="332" customWidth="1"/>
    <col min="4610" max="4610" width="24.7109375" style="332" customWidth="1"/>
    <col min="4611" max="4611" width="21.5703125" style="332" customWidth="1"/>
    <col min="4612" max="4612" width="17.7109375" style="332" customWidth="1"/>
    <col min="4613" max="4613" width="17.42578125" style="332" customWidth="1"/>
    <col min="4614" max="4614" width="12.85546875" style="332" customWidth="1"/>
    <col min="4615" max="4864" width="9.140625" style="332"/>
    <col min="4865" max="4865" width="29" style="332" customWidth="1"/>
    <col min="4866" max="4866" width="24.7109375" style="332" customWidth="1"/>
    <col min="4867" max="4867" width="21.5703125" style="332" customWidth="1"/>
    <col min="4868" max="4868" width="17.7109375" style="332" customWidth="1"/>
    <col min="4869" max="4869" width="17.42578125" style="332" customWidth="1"/>
    <col min="4870" max="4870" width="12.85546875" style="332" customWidth="1"/>
    <col min="4871" max="5120" width="9.140625" style="332"/>
    <col min="5121" max="5121" width="29" style="332" customWidth="1"/>
    <col min="5122" max="5122" width="24.7109375" style="332" customWidth="1"/>
    <col min="5123" max="5123" width="21.5703125" style="332" customWidth="1"/>
    <col min="5124" max="5124" width="17.7109375" style="332" customWidth="1"/>
    <col min="5125" max="5125" width="17.42578125" style="332" customWidth="1"/>
    <col min="5126" max="5126" width="12.85546875" style="332" customWidth="1"/>
    <col min="5127" max="5376" width="9.140625" style="332"/>
    <col min="5377" max="5377" width="29" style="332" customWidth="1"/>
    <col min="5378" max="5378" width="24.7109375" style="332" customWidth="1"/>
    <col min="5379" max="5379" width="21.5703125" style="332" customWidth="1"/>
    <col min="5380" max="5380" width="17.7109375" style="332" customWidth="1"/>
    <col min="5381" max="5381" width="17.42578125" style="332" customWidth="1"/>
    <col min="5382" max="5382" width="12.85546875" style="332" customWidth="1"/>
    <col min="5383" max="5632" width="9.140625" style="332"/>
    <col min="5633" max="5633" width="29" style="332" customWidth="1"/>
    <col min="5634" max="5634" width="24.7109375" style="332" customWidth="1"/>
    <col min="5635" max="5635" width="21.5703125" style="332" customWidth="1"/>
    <col min="5636" max="5636" width="17.7109375" style="332" customWidth="1"/>
    <col min="5637" max="5637" width="17.42578125" style="332" customWidth="1"/>
    <col min="5638" max="5638" width="12.85546875" style="332" customWidth="1"/>
    <col min="5639" max="5888" width="9.140625" style="332"/>
    <col min="5889" max="5889" width="29" style="332" customWidth="1"/>
    <col min="5890" max="5890" width="24.7109375" style="332" customWidth="1"/>
    <col min="5891" max="5891" width="21.5703125" style="332" customWidth="1"/>
    <col min="5892" max="5892" width="17.7109375" style="332" customWidth="1"/>
    <col min="5893" max="5893" width="17.42578125" style="332" customWidth="1"/>
    <col min="5894" max="5894" width="12.85546875" style="332" customWidth="1"/>
    <col min="5895" max="6144" width="9.140625" style="332"/>
    <col min="6145" max="6145" width="29" style="332" customWidth="1"/>
    <col min="6146" max="6146" width="24.7109375" style="332" customWidth="1"/>
    <col min="6147" max="6147" width="21.5703125" style="332" customWidth="1"/>
    <col min="6148" max="6148" width="17.7109375" style="332" customWidth="1"/>
    <col min="6149" max="6149" width="17.42578125" style="332" customWidth="1"/>
    <col min="6150" max="6150" width="12.85546875" style="332" customWidth="1"/>
    <col min="6151" max="6400" width="9.140625" style="332"/>
    <col min="6401" max="6401" width="29" style="332" customWidth="1"/>
    <col min="6402" max="6402" width="24.7109375" style="332" customWidth="1"/>
    <col min="6403" max="6403" width="21.5703125" style="332" customWidth="1"/>
    <col min="6404" max="6404" width="17.7109375" style="332" customWidth="1"/>
    <col min="6405" max="6405" width="17.42578125" style="332" customWidth="1"/>
    <col min="6406" max="6406" width="12.85546875" style="332" customWidth="1"/>
    <col min="6407" max="6656" width="9.140625" style="332"/>
    <col min="6657" max="6657" width="29" style="332" customWidth="1"/>
    <col min="6658" max="6658" width="24.7109375" style="332" customWidth="1"/>
    <col min="6659" max="6659" width="21.5703125" style="332" customWidth="1"/>
    <col min="6660" max="6660" width="17.7109375" style="332" customWidth="1"/>
    <col min="6661" max="6661" width="17.42578125" style="332" customWidth="1"/>
    <col min="6662" max="6662" width="12.85546875" style="332" customWidth="1"/>
    <col min="6663" max="6912" width="9.140625" style="332"/>
    <col min="6913" max="6913" width="29" style="332" customWidth="1"/>
    <col min="6914" max="6914" width="24.7109375" style="332" customWidth="1"/>
    <col min="6915" max="6915" width="21.5703125" style="332" customWidth="1"/>
    <col min="6916" max="6916" width="17.7109375" style="332" customWidth="1"/>
    <col min="6917" max="6917" width="17.42578125" style="332" customWidth="1"/>
    <col min="6918" max="6918" width="12.85546875" style="332" customWidth="1"/>
    <col min="6919" max="7168" width="9.140625" style="332"/>
    <col min="7169" max="7169" width="29" style="332" customWidth="1"/>
    <col min="7170" max="7170" width="24.7109375" style="332" customWidth="1"/>
    <col min="7171" max="7171" width="21.5703125" style="332" customWidth="1"/>
    <col min="7172" max="7172" width="17.7109375" style="332" customWidth="1"/>
    <col min="7173" max="7173" width="17.42578125" style="332" customWidth="1"/>
    <col min="7174" max="7174" width="12.85546875" style="332" customWidth="1"/>
    <col min="7175" max="7424" width="9.140625" style="332"/>
    <col min="7425" max="7425" width="29" style="332" customWidth="1"/>
    <col min="7426" max="7426" width="24.7109375" style="332" customWidth="1"/>
    <col min="7427" max="7427" width="21.5703125" style="332" customWidth="1"/>
    <col min="7428" max="7428" width="17.7109375" style="332" customWidth="1"/>
    <col min="7429" max="7429" width="17.42578125" style="332" customWidth="1"/>
    <col min="7430" max="7430" width="12.85546875" style="332" customWidth="1"/>
    <col min="7431" max="7680" width="9.140625" style="332"/>
    <col min="7681" max="7681" width="29" style="332" customWidth="1"/>
    <col min="7682" max="7682" width="24.7109375" style="332" customWidth="1"/>
    <col min="7683" max="7683" width="21.5703125" style="332" customWidth="1"/>
    <col min="7684" max="7684" width="17.7109375" style="332" customWidth="1"/>
    <col min="7685" max="7685" width="17.42578125" style="332" customWidth="1"/>
    <col min="7686" max="7686" width="12.85546875" style="332" customWidth="1"/>
    <col min="7687" max="7936" width="9.140625" style="332"/>
    <col min="7937" max="7937" width="29" style="332" customWidth="1"/>
    <col min="7938" max="7938" width="24.7109375" style="332" customWidth="1"/>
    <col min="7939" max="7939" width="21.5703125" style="332" customWidth="1"/>
    <col min="7940" max="7940" width="17.7109375" style="332" customWidth="1"/>
    <col min="7941" max="7941" width="17.42578125" style="332" customWidth="1"/>
    <col min="7942" max="7942" width="12.85546875" style="332" customWidth="1"/>
    <col min="7943" max="8192" width="9.140625" style="332"/>
    <col min="8193" max="8193" width="29" style="332" customWidth="1"/>
    <col min="8194" max="8194" width="24.7109375" style="332" customWidth="1"/>
    <col min="8195" max="8195" width="21.5703125" style="332" customWidth="1"/>
    <col min="8196" max="8196" width="17.7109375" style="332" customWidth="1"/>
    <col min="8197" max="8197" width="17.42578125" style="332" customWidth="1"/>
    <col min="8198" max="8198" width="12.85546875" style="332" customWidth="1"/>
    <col min="8199" max="8448" width="9.140625" style="332"/>
    <col min="8449" max="8449" width="29" style="332" customWidth="1"/>
    <col min="8450" max="8450" width="24.7109375" style="332" customWidth="1"/>
    <col min="8451" max="8451" width="21.5703125" style="332" customWidth="1"/>
    <col min="8452" max="8452" width="17.7109375" style="332" customWidth="1"/>
    <col min="8453" max="8453" width="17.42578125" style="332" customWidth="1"/>
    <col min="8454" max="8454" width="12.85546875" style="332" customWidth="1"/>
    <col min="8455" max="8704" width="9.140625" style="332"/>
    <col min="8705" max="8705" width="29" style="332" customWidth="1"/>
    <col min="8706" max="8706" width="24.7109375" style="332" customWidth="1"/>
    <col min="8707" max="8707" width="21.5703125" style="332" customWidth="1"/>
    <col min="8708" max="8708" width="17.7109375" style="332" customWidth="1"/>
    <col min="8709" max="8709" width="17.42578125" style="332" customWidth="1"/>
    <col min="8710" max="8710" width="12.85546875" style="332" customWidth="1"/>
    <col min="8711" max="8960" width="9.140625" style="332"/>
    <col min="8961" max="8961" width="29" style="332" customWidth="1"/>
    <col min="8962" max="8962" width="24.7109375" style="332" customWidth="1"/>
    <col min="8963" max="8963" width="21.5703125" style="332" customWidth="1"/>
    <col min="8964" max="8964" width="17.7109375" style="332" customWidth="1"/>
    <col min="8965" max="8965" width="17.42578125" style="332" customWidth="1"/>
    <col min="8966" max="8966" width="12.85546875" style="332" customWidth="1"/>
    <col min="8967" max="9216" width="9.140625" style="332"/>
    <col min="9217" max="9217" width="29" style="332" customWidth="1"/>
    <col min="9218" max="9218" width="24.7109375" style="332" customWidth="1"/>
    <col min="9219" max="9219" width="21.5703125" style="332" customWidth="1"/>
    <col min="9220" max="9220" width="17.7109375" style="332" customWidth="1"/>
    <col min="9221" max="9221" width="17.42578125" style="332" customWidth="1"/>
    <col min="9222" max="9222" width="12.85546875" style="332" customWidth="1"/>
    <col min="9223" max="9472" width="9.140625" style="332"/>
    <col min="9473" max="9473" width="29" style="332" customWidth="1"/>
    <col min="9474" max="9474" width="24.7109375" style="332" customWidth="1"/>
    <col min="9475" max="9475" width="21.5703125" style="332" customWidth="1"/>
    <col min="9476" max="9476" width="17.7109375" style="332" customWidth="1"/>
    <col min="9477" max="9477" width="17.42578125" style="332" customWidth="1"/>
    <col min="9478" max="9478" width="12.85546875" style="332" customWidth="1"/>
    <col min="9479" max="9728" width="9.140625" style="332"/>
    <col min="9729" max="9729" width="29" style="332" customWidth="1"/>
    <col min="9730" max="9730" width="24.7109375" style="332" customWidth="1"/>
    <col min="9731" max="9731" width="21.5703125" style="332" customWidth="1"/>
    <col min="9732" max="9732" width="17.7109375" style="332" customWidth="1"/>
    <col min="9733" max="9733" width="17.42578125" style="332" customWidth="1"/>
    <col min="9734" max="9734" width="12.85546875" style="332" customWidth="1"/>
    <col min="9735" max="9984" width="9.140625" style="332"/>
    <col min="9985" max="9985" width="29" style="332" customWidth="1"/>
    <col min="9986" max="9986" width="24.7109375" style="332" customWidth="1"/>
    <col min="9987" max="9987" width="21.5703125" style="332" customWidth="1"/>
    <col min="9988" max="9988" width="17.7109375" style="332" customWidth="1"/>
    <col min="9989" max="9989" width="17.42578125" style="332" customWidth="1"/>
    <col min="9990" max="9990" width="12.85546875" style="332" customWidth="1"/>
    <col min="9991" max="10240" width="9.140625" style="332"/>
    <col min="10241" max="10241" width="29" style="332" customWidth="1"/>
    <col min="10242" max="10242" width="24.7109375" style="332" customWidth="1"/>
    <col min="10243" max="10243" width="21.5703125" style="332" customWidth="1"/>
    <col min="10244" max="10244" width="17.7109375" style="332" customWidth="1"/>
    <col min="10245" max="10245" width="17.42578125" style="332" customWidth="1"/>
    <col min="10246" max="10246" width="12.85546875" style="332" customWidth="1"/>
    <col min="10247" max="10496" width="9.140625" style="332"/>
    <col min="10497" max="10497" width="29" style="332" customWidth="1"/>
    <col min="10498" max="10498" width="24.7109375" style="332" customWidth="1"/>
    <col min="10499" max="10499" width="21.5703125" style="332" customWidth="1"/>
    <col min="10500" max="10500" width="17.7109375" style="332" customWidth="1"/>
    <col min="10501" max="10501" width="17.42578125" style="332" customWidth="1"/>
    <col min="10502" max="10502" width="12.85546875" style="332" customWidth="1"/>
    <col min="10503" max="10752" width="9.140625" style="332"/>
    <col min="10753" max="10753" width="29" style="332" customWidth="1"/>
    <col min="10754" max="10754" width="24.7109375" style="332" customWidth="1"/>
    <col min="10755" max="10755" width="21.5703125" style="332" customWidth="1"/>
    <col min="10756" max="10756" width="17.7109375" style="332" customWidth="1"/>
    <col min="10757" max="10757" width="17.42578125" style="332" customWidth="1"/>
    <col min="10758" max="10758" width="12.85546875" style="332" customWidth="1"/>
    <col min="10759" max="11008" width="9.140625" style="332"/>
    <col min="11009" max="11009" width="29" style="332" customWidth="1"/>
    <col min="11010" max="11010" width="24.7109375" style="332" customWidth="1"/>
    <col min="11011" max="11011" width="21.5703125" style="332" customWidth="1"/>
    <col min="11012" max="11012" width="17.7109375" style="332" customWidth="1"/>
    <col min="11013" max="11013" width="17.42578125" style="332" customWidth="1"/>
    <col min="11014" max="11014" width="12.85546875" style="332" customWidth="1"/>
    <col min="11015" max="11264" width="9.140625" style="332"/>
    <col min="11265" max="11265" width="29" style="332" customWidth="1"/>
    <col min="11266" max="11266" width="24.7109375" style="332" customWidth="1"/>
    <col min="11267" max="11267" width="21.5703125" style="332" customWidth="1"/>
    <col min="11268" max="11268" width="17.7109375" style="332" customWidth="1"/>
    <col min="11269" max="11269" width="17.42578125" style="332" customWidth="1"/>
    <col min="11270" max="11270" width="12.85546875" style="332" customWidth="1"/>
    <col min="11271" max="11520" width="9.140625" style="332"/>
    <col min="11521" max="11521" width="29" style="332" customWidth="1"/>
    <col min="11522" max="11522" width="24.7109375" style="332" customWidth="1"/>
    <col min="11523" max="11523" width="21.5703125" style="332" customWidth="1"/>
    <col min="11524" max="11524" width="17.7109375" style="332" customWidth="1"/>
    <col min="11525" max="11525" width="17.42578125" style="332" customWidth="1"/>
    <col min="11526" max="11526" width="12.85546875" style="332" customWidth="1"/>
    <col min="11527" max="11776" width="9.140625" style="332"/>
    <col min="11777" max="11777" width="29" style="332" customWidth="1"/>
    <col min="11778" max="11778" width="24.7109375" style="332" customWidth="1"/>
    <col min="11779" max="11779" width="21.5703125" style="332" customWidth="1"/>
    <col min="11780" max="11780" width="17.7109375" style="332" customWidth="1"/>
    <col min="11781" max="11781" width="17.42578125" style="332" customWidth="1"/>
    <col min="11782" max="11782" width="12.85546875" style="332" customWidth="1"/>
    <col min="11783" max="12032" width="9.140625" style="332"/>
    <col min="12033" max="12033" width="29" style="332" customWidth="1"/>
    <col min="12034" max="12034" width="24.7109375" style="332" customWidth="1"/>
    <col min="12035" max="12035" width="21.5703125" style="332" customWidth="1"/>
    <col min="12036" max="12036" width="17.7109375" style="332" customWidth="1"/>
    <col min="12037" max="12037" width="17.42578125" style="332" customWidth="1"/>
    <col min="12038" max="12038" width="12.85546875" style="332" customWidth="1"/>
    <col min="12039" max="12288" width="9.140625" style="332"/>
    <col min="12289" max="12289" width="29" style="332" customWidth="1"/>
    <col min="12290" max="12290" width="24.7109375" style="332" customWidth="1"/>
    <col min="12291" max="12291" width="21.5703125" style="332" customWidth="1"/>
    <col min="12292" max="12292" width="17.7109375" style="332" customWidth="1"/>
    <col min="12293" max="12293" width="17.42578125" style="332" customWidth="1"/>
    <col min="12294" max="12294" width="12.85546875" style="332" customWidth="1"/>
    <col min="12295" max="12544" width="9.140625" style="332"/>
    <col min="12545" max="12545" width="29" style="332" customWidth="1"/>
    <col min="12546" max="12546" width="24.7109375" style="332" customWidth="1"/>
    <col min="12547" max="12547" width="21.5703125" style="332" customWidth="1"/>
    <col min="12548" max="12548" width="17.7109375" style="332" customWidth="1"/>
    <col min="12549" max="12549" width="17.42578125" style="332" customWidth="1"/>
    <col min="12550" max="12550" width="12.85546875" style="332" customWidth="1"/>
    <col min="12551" max="12800" width="9.140625" style="332"/>
    <col min="12801" max="12801" width="29" style="332" customWidth="1"/>
    <col min="12802" max="12802" width="24.7109375" style="332" customWidth="1"/>
    <col min="12803" max="12803" width="21.5703125" style="332" customWidth="1"/>
    <col min="12804" max="12804" width="17.7109375" style="332" customWidth="1"/>
    <col min="12805" max="12805" width="17.42578125" style="332" customWidth="1"/>
    <col min="12806" max="12806" width="12.85546875" style="332" customWidth="1"/>
    <col min="12807" max="13056" width="9.140625" style="332"/>
    <col min="13057" max="13057" width="29" style="332" customWidth="1"/>
    <col min="13058" max="13058" width="24.7109375" style="332" customWidth="1"/>
    <col min="13059" max="13059" width="21.5703125" style="332" customWidth="1"/>
    <col min="13060" max="13060" width="17.7109375" style="332" customWidth="1"/>
    <col min="13061" max="13061" width="17.42578125" style="332" customWidth="1"/>
    <col min="13062" max="13062" width="12.85546875" style="332" customWidth="1"/>
    <col min="13063" max="13312" width="9.140625" style="332"/>
    <col min="13313" max="13313" width="29" style="332" customWidth="1"/>
    <col min="13314" max="13314" width="24.7109375" style="332" customWidth="1"/>
    <col min="13315" max="13315" width="21.5703125" style="332" customWidth="1"/>
    <col min="13316" max="13316" width="17.7109375" style="332" customWidth="1"/>
    <col min="13317" max="13317" width="17.42578125" style="332" customWidth="1"/>
    <col min="13318" max="13318" width="12.85546875" style="332" customWidth="1"/>
    <col min="13319" max="13568" width="9.140625" style="332"/>
    <col min="13569" max="13569" width="29" style="332" customWidth="1"/>
    <col min="13570" max="13570" width="24.7109375" style="332" customWidth="1"/>
    <col min="13571" max="13571" width="21.5703125" style="332" customWidth="1"/>
    <col min="13572" max="13572" width="17.7109375" style="332" customWidth="1"/>
    <col min="13573" max="13573" width="17.42578125" style="332" customWidth="1"/>
    <col min="13574" max="13574" width="12.85546875" style="332" customWidth="1"/>
    <col min="13575" max="13824" width="9.140625" style="332"/>
    <col min="13825" max="13825" width="29" style="332" customWidth="1"/>
    <col min="13826" max="13826" width="24.7109375" style="332" customWidth="1"/>
    <col min="13827" max="13827" width="21.5703125" style="332" customWidth="1"/>
    <col min="13828" max="13828" width="17.7109375" style="332" customWidth="1"/>
    <col min="13829" max="13829" width="17.42578125" style="332" customWidth="1"/>
    <col min="13830" max="13830" width="12.85546875" style="332" customWidth="1"/>
    <col min="13831" max="14080" width="9.140625" style="332"/>
    <col min="14081" max="14081" width="29" style="332" customWidth="1"/>
    <col min="14082" max="14082" width="24.7109375" style="332" customWidth="1"/>
    <col min="14083" max="14083" width="21.5703125" style="332" customWidth="1"/>
    <col min="14084" max="14084" width="17.7109375" style="332" customWidth="1"/>
    <col min="14085" max="14085" width="17.42578125" style="332" customWidth="1"/>
    <col min="14086" max="14086" width="12.85546875" style="332" customWidth="1"/>
    <col min="14087" max="14336" width="9.140625" style="332"/>
    <col min="14337" max="14337" width="29" style="332" customWidth="1"/>
    <col min="14338" max="14338" width="24.7109375" style="332" customWidth="1"/>
    <col min="14339" max="14339" width="21.5703125" style="332" customWidth="1"/>
    <col min="14340" max="14340" width="17.7109375" style="332" customWidth="1"/>
    <col min="14341" max="14341" width="17.42578125" style="332" customWidth="1"/>
    <col min="14342" max="14342" width="12.85546875" style="332" customWidth="1"/>
    <col min="14343" max="14592" width="9.140625" style="332"/>
    <col min="14593" max="14593" width="29" style="332" customWidth="1"/>
    <col min="14594" max="14594" width="24.7109375" style="332" customWidth="1"/>
    <col min="14595" max="14595" width="21.5703125" style="332" customWidth="1"/>
    <col min="14596" max="14596" width="17.7109375" style="332" customWidth="1"/>
    <col min="14597" max="14597" width="17.42578125" style="332" customWidth="1"/>
    <col min="14598" max="14598" width="12.85546875" style="332" customWidth="1"/>
    <col min="14599" max="14848" width="9.140625" style="332"/>
    <col min="14849" max="14849" width="29" style="332" customWidth="1"/>
    <col min="14850" max="14850" width="24.7109375" style="332" customWidth="1"/>
    <col min="14851" max="14851" width="21.5703125" style="332" customWidth="1"/>
    <col min="14852" max="14852" width="17.7109375" style="332" customWidth="1"/>
    <col min="14853" max="14853" width="17.42578125" style="332" customWidth="1"/>
    <col min="14854" max="14854" width="12.85546875" style="332" customWidth="1"/>
    <col min="14855" max="15104" width="9.140625" style="332"/>
    <col min="15105" max="15105" width="29" style="332" customWidth="1"/>
    <col min="15106" max="15106" width="24.7109375" style="332" customWidth="1"/>
    <col min="15107" max="15107" width="21.5703125" style="332" customWidth="1"/>
    <col min="15108" max="15108" width="17.7109375" style="332" customWidth="1"/>
    <col min="15109" max="15109" width="17.42578125" style="332" customWidth="1"/>
    <col min="15110" max="15110" width="12.85546875" style="332" customWidth="1"/>
    <col min="15111" max="15360" width="9.140625" style="332"/>
    <col min="15361" max="15361" width="29" style="332" customWidth="1"/>
    <col min="15362" max="15362" width="24.7109375" style="332" customWidth="1"/>
    <col min="15363" max="15363" width="21.5703125" style="332" customWidth="1"/>
    <col min="15364" max="15364" width="17.7109375" style="332" customWidth="1"/>
    <col min="15365" max="15365" width="17.42578125" style="332" customWidth="1"/>
    <col min="15366" max="15366" width="12.85546875" style="332" customWidth="1"/>
    <col min="15367" max="15616" width="9.140625" style="332"/>
    <col min="15617" max="15617" width="29" style="332" customWidth="1"/>
    <col min="15618" max="15618" width="24.7109375" style="332" customWidth="1"/>
    <col min="15619" max="15619" width="21.5703125" style="332" customWidth="1"/>
    <col min="15620" max="15620" width="17.7109375" style="332" customWidth="1"/>
    <col min="15621" max="15621" width="17.42578125" style="332" customWidth="1"/>
    <col min="15622" max="15622" width="12.85546875" style="332" customWidth="1"/>
    <col min="15623" max="15872" width="9.140625" style="332"/>
    <col min="15873" max="15873" width="29" style="332" customWidth="1"/>
    <col min="15874" max="15874" width="24.7109375" style="332" customWidth="1"/>
    <col min="15875" max="15875" width="21.5703125" style="332" customWidth="1"/>
    <col min="15876" max="15876" width="17.7109375" style="332" customWidth="1"/>
    <col min="15877" max="15877" width="17.42578125" style="332" customWidth="1"/>
    <col min="15878" max="15878" width="12.85546875" style="332" customWidth="1"/>
    <col min="15879" max="16128" width="9.140625" style="332"/>
    <col min="16129" max="16129" width="29" style="332" customWidth="1"/>
    <col min="16130" max="16130" width="24.7109375" style="332" customWidth="1"/>
    <col min="16131" max="16131" width="21.5703125" style="332" customWidth="1"/>
    <col min="16132" max="16132" width="17.7109375" style="332" customWidth="1"/>
    <col min="16133" max="16133" width="17.42578125" style="332" customWidth="1"/>
    <col min="16134" max="16134" width="12.85546875" style="332" customWidth="1"/>
    <col min="16135" max="16384" width="9.140625" style="332"/>
  </cols>
  <sheetData>
    <row r="1" spans="1:6" x14ac:dyDescent="0.2">
      <c r="E1" s="333"/>
      <c r="F1" s="333" t="s">
        <v>477</v>
      </c>
    </row>
    <row r="3" spans="1:6" x14ac:dyDescent="0.2">
      <c r="A3" s="334" t="s">
        <v>573</v>
      </c>
      <c r="F3" s="333"/>
    </row>
    <row r="4" spans="1:6" x14ac:dyDescent="0.2">
      <c r="A4" s="334" t="s">
        <v>568</v>
      </c>
    </row>
    <row r="5" spans="1:6" x14ac:dyDescent="0.2">
      <c r="A5" s="335" t="s">
        <v>550</v>
      </c>
      <c r="F5" s="116"/>
    </row>
    <row r="6" spans="1:6" x14ac:dyDescent="0.2">
      <c r="E6" s="333"/>
    </row>
    <row r="7" spans="1:6" x14ac:dyDescent="0.2">
      <c r="E7" s="336"/>
    </row>
    <row r="8" spans="1:6" x14ac:dyDescent="0.2">
      <c r="A8" s="334" t="s">
        <v>478</v>
      </c>
      <c r="E8" s="336"/>
    </row>
    <row r="9" spans="1:6" ht="13.5" thickBot="1" x14ac:dyDescent="0.25"/>
    <row r="10" spans="1:6" x14ac:dyDescent="0.2">
      <c r="A10" s="337" t="s">
        <v>479</v>
      </c>
      <c r="B10" s="338"/>
      <c r="C10" s="339"/>
      <c r="D10" s="338" t="s">
        <v>480</v>
      </c>
      <c r="E10" s="338" t="s">
        <v>481</v>
      </c>
      <c r="F10" s="340"/>
    </row>
    <row r="11" spans="1:6" ht="13.5" thickBot="1" x14ac:dyDescent="0.25">
      <c r="A11" s="341" t="s">
        <v>482</v>
      </c>
      <c r="B11" s="342" t="s">
        <v>483</v>
      </c>
      <c r="C11" s="342" t="s">
        <v>484</v>
      </c>
      <c r="D11" s="342" t="s">
        <v>485</v>
      </c>
      <c r="E11" s="342" t="s">
        <v>486</v>
      </c>
      <c r="F11" s="341" t="s">
        <v>4</v>
      </c>
    </row>
    <row r="12" spans="1:6" x14ac:dyDescent="0.2">
      <c r="A12" s="340"/>
      <c r="B12" s="343"/>
      <c r="C12" s="343"/>
      <c r="D12" s="343"/>
      <c r="E12" s="343"/>
      <c r="F12" s="344"/>
    </row>
    <row r="13" spans="1:6" ht="15.75" x14ac:dyDescent="0.25">
      <c r="A13" s="515" t="s">
        <v>630</v>
      </c>
      <c r="B13" s="345" t="s">
        <v>487</v>
      </c>
      <c r="C13" s="346" t="s">
        <v>551</v>
      </c>
      <c r="D13" s="347">
        <v>950000</v>
      </c>
      <c r="E13" s="347">
        <v>1300000</v>
      </c>
      <c r="F13" s="348">
        <f>SUM(D13:E13)</f>
        <v>2250000</v>
      </c>
    </row>
    <row r="14" spans="1:6" ht="15" x14ac:dyDescent="0.25">
      <c r="A14" s="344"/>
      <c r="B14" s="345"/>
      <c r="C14" s="345"/>
      <c r="D14" s="347"/>
      <c r="E14" s="347"/>
      <c r="F14" s="344"/>
    </row>
    <row r="15" spans="1:6" ht="15" x14ac:dyDescent="0.25">
      <c r="A15" s="344"/>
      <c r="B15" s="345"/>
      <c r="C15" s="345"/>
      <c r="D15" s="347"/>
      <c r="E15" s="347"/>
      <c r="F15" s="344"/>
    </row>
    <row r="16" spans="1:6" ht="15.75" thickBot="1" x14ac:dyDescent="0.3">
      <c r="A16" s="349"/>
      <c r="B16" s="350"/>
      <c r="C16" s="350"/>
      <c r="D16" s="351"/>
      <c r="E16" s="351"/>
      <c r="F16" s="349"/>
    </row>
    <row r="17" spans="1:6" ht="15.75" thickBot="1" x14ac:dyDescent="0.3">
      <c r="A17" s="352" t="s">
        <v>4</v>
      </c>
      <c r="B17" s="353"/>
      <c r="C17" s="354"/>
      <c r="D17" s="355">
        <f>SUM(D12:D16)</f>
        <v>950000</v>
      </c>
      <c r="E17" s="355">
        <f>SUM(E12:E16)</f>
        <v>1300000</v>
      </c>
      <c r="F17" s="355">
        <f>SUM(F12:F16)</f>
        <v>2250000</v>
      </c>
    </row>
    <row r="20" spans="1:6" x14ac:dyDescent="0.2">
      <c r="A20" s="334" t="s">
        <v>488</v>
      </c>
    </row>
    <row r="21" spans="1:6" ht="13.5" thickBot="1" x14ac:dyDescent="0.25"/>
    <row r="22" spans="1:6" x14ac:dyDescent="0.2">
      <c r="A22" s="337" t="s">
        <v>479</v>
      </c>
      <c r="B22" s="338"/>
      <c r="C22" s="339"/>
      <c r="D22" s="338" t="s">
        <v>480</v>
      </c>
      <c r="E22" s="338" t="s">
        <v>481</v>
      </c>
      <c r="F22" s="340"/>
    </row>
    <row r="23" spans="1:6" ht="13.5" thickBot="1" x14ac:dyDescent="0.25">
      <c r="A23" s="341" t="s">
        <v>482</v>
      </c>
      <c r="B23" s="342" t="s">
        <v>483</v>
      </c>
      <c r="C23" s="356" t="s">
        <v>484</v>
      </c>
      <c r="D23" s="342" t="s">
        <v>485</v>
      </c>
      <c r="E23" s="342" t="s">
        <v>486</v>
      </c>
      <c r="F23" s="341" t="s">
        <v>4</v>
      </c>
    </row>
    <row r="24" spans="1:6" x14ac:dyDescent="0.2">
      <c r="A24" s="340"/>
      <c r="B24" s="343"/>
      <c r="C24" s="343"/>
      <c r="D24" s="343"/>
      <c r="E24" s="343"/>
      <c r="F24" s="344"/>
    </row>
    <row r="25" spans="1:6" ht="15.75" x14ac:dyDescent="0.25">
      <c r="A25" s="515" t="s">
        <v>625</v>
      </c>
      <c r="B25" s="345" t="s">
        <v>489</v>
      </c>
      <c r="C25" s="357" t="s">
        <v>552</v>
      </c>
      <c r="D25" s="347">
        <v>630000</v>
      </c>
      <c r="E25" s="347">
        <v>850000</v>
      </c>
      <c r="F25" s="348">
        <f>SUM(D25:E25)</f>
        <v>1480000</v>
      </c>
    </row>
    <row r="26" spans="1:6" ht="15" x14ac:dyDescent="0.25">
      <c r="A26" s="344"/>
      <c r="B26" s="345"/>
      <c r="C26" s="345"/>
      <c r="D26" s="347"/>
      <c r="E26" s="347"/>
      <c r="F26" s="344"/>
    </row>
    <row r="27" spans="1:6" ht="15" x14ac:dyDescent="0.25">
      <c r="A27" s="344"/>
      <c r="B27" s="345"/>
      <c r="C27" s="345"/>
      <c r="D27" s="347"/>
      <c r="E27" s="347"/>
      <c r="F27" s="344"/>
    </row>
    <row r="28" spans="1:6" ht="15.75" thickBot="1" x14ac:dyDescent="0.3">
      <c r="A28" s="344"/>
      <c r="B28" s="345"/>
      <c r="C28" s="345"/>
      <c r="D28" s="347"/>
      <c r="E28" s="347"/>
      <c r="F28" s="349"/>
    </row>
    <row r="29" spans="1:6" ht="15.75" thickBot="1" x14ac:dyDescent="0.3">
      <c r="A29" s="358" t="s">
        <v>4</v>
      </c>
      <c r="B29" s="354"/>
      <c r="C29" s="354"/>
      <c r="D29" s="355">
        <f>SUM(D24:D28)</f>
        <v>630000</v>
      </c>
      <c r="E29" s="355">
        <f>SUM(E24:E28)</f>
        <v>850000</v>
      </c>
      <c r="F29" s="359">
        <f>+F25</f>
        <v>1480000</v>
      </c>
    </row>
  </sheetData>
  <printOptions horizontalCentered="1"/>
  <pageMargins left="0.5" right="0" top="1" bottom="0" header="0" footer="0"/>
  <pageSetup paperSize="1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F4B2-0CE9-471F-BF80-41183F8CB0F7}">
  <sheetPr codeName="Sheet12">
    <tabColor rgb="FFFFFF00"/>
  </sheetPr>
  <dimension ref="A1:H260"/>
  <sheetViews>
    <sheetView topLeftCell="A50" workbookViewId="0">
      <selection activeCell="A5" sqref="A5"/>
    </sheetView>
  </sheetViews>
  <sheetFormatPr defaultColWidth="23" defaultRowHeight="15" x14ac:dyDescent="0.25"/>
  <cols>
    <col min="1" max="1" width="19.42578125" style="360" customWidth="1"/>
    <col min="2" max="2" width="65" style="360" customWidth="1"/>
    <col min="3" max="3" width="18.5703125" style="360" customWidth="1"/>
    <col min="4" max="4" width="22.140625" style="360" customWidth="1"/>
    <col min="5" max="5" width="32.7109375" style="365" customWidth="1"/>
    <col min="6" max="6" width="29.28515625" style="365" customWidth="1"/>
    <col min="7" max="256" width="23" style="365"/>
    <col min="257" max="257" width="19.42578125" style="365" customWidth="1"/>
    <col min="258" max="258" width="65" style="365" customWidth="1"/>
    <col min="259" max="259" width="18.5703125" style="365" customWidth="1"/>
    <col min="260" max="260" width="22.140625" style="365" customWidth="1"/>
    <col min="261" max="261" width="32.7109375" style="365" customWidth="1"/>
    <col min="262" max="262" width="29.28515625" style="365" customWidth="1"/>
    <col min="263" max="512" width="23" style="365"/>
    <col min="513" max="513" width="19.42578125" style="365" customWidth="1"/>
    <col min="514" max="514" width="65" style="365" customWidth="1"/>
    <col min="515" max="515" width="18.5703125" style="365" customWidth="1"/>
    <col min="516" max="516" width="22.140625" style="365" customWidth="1"/>
    <col min="517" max="517" width="32.7109375" style="365" customWidth="1"/>
    <col min="518" max="518" width="29.28515625" style="365" customWidth="1"/>
    <col min="519" max="768" width="23" style="365"/>
    <col min="769" max="769" width="19.42578125" style="365" customWidth="1"/>
    <col min="770" max="770" width="65" style="365" customWidth="1"/>
    <col min="771" max="771" width="18.5703125" style="365" customWidth="1"/>
    <col min="772" max="772" width="22.140625" style="365" customWidth="1"/>
    <col min="773" max="773" width="32.7109375" style="365" customWidth="1"/>
    <col min="774" max="774" width="29.28515625" style="365" customWidth="1"/>
    <col min="775" max="1024" width="23" style="365"/>
    <col min="1025" max="1025" width="19.42578125" style="365" customWidth="1"/>
    <col min="1026" max="1026" width="65" style="365" customWidth="1"/>
    <col min="1027" max="1027" width="18.5703125" style="365" customWidth="1"/>
    <col min="1028" max="1028" width="22.140625" style="365" customWidth="1"/>
    <col min="1029" max="1029" width="32.7109375" style="365" customWidth="1"/>
    <col min="1030" max="1030" width="29.28515625" style="365" customWidth="1"/>
    <col min="1031" max="1280" width="23" style="365"/>
    <col min="1281" max="1281" width="19.42578125" style="365" customWidth="1"/>
    <col min="1282" max="1282" width="65" style="365" customWidth="1"/>
    <col min="1283" max="1283" width="18.5703125" style="365" customWidth="1"/>
    <col min="1284" max="1284" width="22.140625" style="365" customWidth="1"/>
    <col min="1285" max="1285" width="32.7109375" style="365" customWidth="1"/>
    <col min="1286" max="1286" width="29.28515625" style="365" customWidth="1"/>
    <col min="1287" max="1536" width="23" style="365"/>
    <col min="1537" max="1537" width="19.42578125" style="365" customWidth="1"/>
    <col min="1538" max="1538" width="65" style="365" customWidth="1"/>
    <col min="1539" max="1539" width="18.5703125" style="365" customWidth="1"/>
    <col min="1540" max="1540" width="22.140625" style="365" customWidth="1"/>
    <col min="1541" max="1541" width="32.7109375" style="365" customWidth="1"/>
    <col min="1542" max="1542" width="29.28515625" style="365" customWidth="1"/>
    <col min="1543" max="1792" width="23" style="365"/>
    <col min="1793" max="1793" width="19.42578125" style="365" customWidth="1"/>
    <col min="1794" max="1794" width="65" style="365" customWidth="1"/>
    <col min="1795" max="1795" width="18.5703125" style="365" customWidth="1"/>
    <col min="1796" max="1796" width="22.140625" style="365" customWidth="1"/>
    <col min="1797" max="1797" width="32.7109375" style="365" customWidth="1"/>
    <col min="1798" max="1798" width="29.28515625" style="365" customWidth="1"/>
    <col min="1799" max="2048" width="23" style="365"/>
    <col min="2049" max="2049" width="19.42578125" style="365" customWidth="1"/>
    <col min="2050" max="2050" width="65" style="365" customWidth="1"/>
    <col min="2051" max="2051" width="18.5703125" style="365" customWidth="1"/>
    <col min="2052" max="2052" width="22.140625" style="365" customWidth="1"/>
    <col min="2053" max="2053" width="32.7109375" style="365" customWidth="1"/>
    <col min="2054" max="2054" width="29.28515625" style="365" customWidth="1"/>
    <col min="2055" max="2304" width="23" style="365"/>
    <col min="2305" max="2305" width="19.42578125" style="365" customWidth="1"/>
    <col min="2306" max="2306" width="65" style="365" customWidth="1"/>
    <col min="2307" max="2307" width="18.5703125" style="365" customWidth="1"/>
    <col min="2308" max="2308" width="22.140625" style="365" customWidth="1"/>
    <col min="2309" max="2309" width="32.7109375" style="365" customWidth="1"/>
    <col min="2310" max="2310" width="29.28515625" style="365" customWidth="1"/>
    <col min="2311" max="2560" width="23" style="365"/>
    <col min="2561" max="2561" width="19.42578125" style="365" customWidth="1"/>
    <col min="2562" max="2562" width="65" style="365" customWidth="1"/>
    <col min="2563" max="2563" width="18.5703125" style="365" customWidth="1"/>
    <col min="2564" max="2564" width="22.140625" style="365" customWidth="1"/>
    <col min="2565" max="2565" width="32.7109375" style="365" customWidth="1"/>
    <col min="2566" max="2566" width="29.28515625" style="365" customWidth="1"/>
    <col min="2567" max="2816" width="23" style="365"/>
    <col min="2817" max="2817" width="19.42578125" style="365" customWidth="1"/>
    <col min="2818" max="2818" width="65" style="365" customWidth="1"/>
    <col min="2819" max="2819" width="18.5703125" style="365" customWidth="1"/>
    <col min="2820" max="2820" width="22.140625" style="365" customWidth="1"/>
    <col min="2821" max="2821" width="32.7109375" style="365" customWidth="1"/>
    <col min="2822" max="2822" width="29.28515625" style="365" customWidth="1"/>
    <col min="2823" max="3072" width="23" style="365"/>
    <col min="3073" max="3073" width="19.42578125" style="365" customWidth="1"/>
    <col min="3074" max="3074" width="65" style="365" customWidth="1"/>
    <col min="3075" max="3075" width="18.5703125" style="365" customWidth="1"/>
    <col min="3076" max="3076" width="22.140625" style="365" customWidth="1"/>
    <col min="3077" max="3077" width="32.7109375" style="365" customWidth="1"/>
    <col min="3078" max="3078" width="29.28515625" style="365" customWidth="1"/>
    <col min="3079" max="3328" width="23" style="365"/>
    <col min="3329" max="3329" width="19.42578125" style="365" customWidth="1"/>
    <col min="3330" max="3330" width="65" style="365" customWidth="1"/>
    <col min="3331" max="3331" width="18.5703125" style="365" customWidth="1"/>
    <col min="3332" max="3332" width="22.140625" style="365" customWidth="1"/>
    <col min="3333" max="3333" width="32.7109375" style="365" customWidth="1"/>
    <col min="3334" max="3334" width="29.28515625" style="365" customWidth="1"/>
    <col min="3335" max="3584" width="23" style="365"/>
    <col min="3585" max="3585" width="19.42578125" style="365" customWidth="1"/>
    <col min="3586" max="3586" width="65" style="365" customWidth="1"/>
    <col min="3587" max="3587" width="18.5703125" style="365" customWidth="1"/>
    <col min="3588" max="3588" width="22.140625" style="365" customWidth="1"/>
    <col min="3589" max="3589" width="32.7109375" style="365" customWidth="1"/>
    <col min="3590" max="3590" width="29.28515625" style="365" customWidth="1"/>
    <col min="3591" max="3840" width="23" style="365"/>
    <col min="3841" max="3841" width="19.42578125" style="365" customWidth="1"/>
    <col min="3842" max="3842" width="65" style="365" customWidth="1"/>
    <col min="3843" max="3843" width="18.5703125" style="365" customWidth="1"/>
    <col min="3844" max="3844" width="22.140625" style="365" customWidth="1"/>
    <col min="3845" max="3845" width="32.7109375" style="365" customWidth="1"/>
    <col min="3846" max="3846" width="29.28515625" style="365" customWidth="1"/>
    <col min="3847" max="4096" width="23" style="365"/>
    <col min="4097" max="4097" width="19.42578125" style="365" customWidth="1"/>
    <col min="4098" max="4098" width="65" style="365" customWidth="1"/>
    <col min="4099" max="4099" width="18.5703125" style="365" customWidth="1"/>
    <col min="4100" max="4100" width="22.140625" style="365" customWidth="1"/>
    <col min="4101" max="4101" width="32.7109375" style="365" customWidth="1"/>
    <col min="4102" max="4102" width="29.28515625" style="365" customWidth="1"/>
    <col min="4103" max="4352" width="23" style="365"/>
    <col min="4353" max="4353" width="19.42578125" style="365" customWidth="1"/>
    <col min="4354" max="4354" width="65" style="365" customWidth="1"/>
    <col min="4355" max="4355" width="18.5703125" style="365" customWidth="1"/>
    <col min="4356" max="4356" width="22.140625" style="365" customWidth="1"/>
    <col min="4357" max="4357" width="32.7109375" style="365" customWidth="1"/>
    <col min="4358" max="4358" width="29.28515625" style="365" customWidth="1"/>
    <col min="4359" max="4608" width="23" style="365"/>
    <col min="4609" max="4609" width="19.42578125" style="365" customWidth="1"/>
    <col min="4610" max="4610" width="65" style="365" customWidth="1"/>
    <col min="4611" max="4611" width="18.5703125" style="365" customWidth="1"/>
    <col min="4612" max="4612" width="22.140625" style="365" customWidth="1"/>
    <col min="4613" max="4613" width="32.7109375" style="365" customWidth="1"/>
    <col min="4614" max="4614" width="29.28515625" style="365" customWidth="1"/>
    <col min="4615" max="4864" width="23" style="365"/>
    <col min="4865" max="4865" width="19.42578125" style="365" customWidth="1"/>
    <col min="4866" max="4866" width="65" style="365" customWidth="1"/>
    <col min="4867" max="4867" width="18.5703125" style="365" customWidth="1"/>
    <col min="4868" max="4868" width="22.140625" style="365" customWidth="1"/>
    <col min="4869" max="4869" width="32.7109375" style="365" customWidth="1"/>
    <col min="4870" max="4870" width="29.28515625" style="365" customWidth="1"/>
    <col min="4871" max="5120" width="23" style="365"/>
    <col min="5121" max="5121" width="19.42578125" style="365" customWidth="1"/>
    <col min="5122" max="5122" width="65" style="365" customWidth="1"/>
    <col min="5123" max="5123" width="18.5703125" style="365" customWidth="1"/>
    <col min="5124" max="5124" width="22.140625" style="365" customWidth="1"/>
    <col min="5125" max="5125" width="32.7109375" style="365" customWidth="1"/>
    <col min="5126" max="5126" width="29.28515625" style="365" customWidth="1"/>
    <col min="5127" max="5376" width="23" style="365"/>
    <col min="5377" max="5377" width="19.42578125" style="365" customWidth="1"/>
    <col min="5378" max="5378" width="65" style="365" customWidth="1"/>
    <col min="5379" max="5379" width="18.5703125" style="365" customWidth="1"/>
    <col min="5380" max="5380" width="22.140625" style="365" customWidth="1"/>
    <col min="5381" max="5381" width="32.7109375" style="365" customWidth="1"/>
    <col min="5382" max="5382" width="29.28515625" style="365" customWidth="1"/>
    <col min="5383" max="5632" width="23" style="365"/>
    <col min="5633" max="5633" width="19.42578125" style="365" customWidth="1"/>
    <col min="5634" max="5634" width="65" style="365" customWidth="1"/>
    <col min="5635" max="5635" width="18.5703125" style="365" customWidth="1"/>
    <col min="5636" max="5636" width="22.140625" style="365" customWidth="1"/>
    <col min="5637" max="5637" width="32.7109375" style="365" customWidth="1"/>
    <col min="5638" max="5638" width="29.28515625" style="365" customWidth="1"/>
    <col min="5639" max="5888" width="23" style="365"/>
    <col min="5889" max="5889" width="19.42578125" style="365" customWidth="1"/>
    <col min="5890" max="5890" width="65" style="365" customWidth="1"/>
    <col min="5891" max="5891" width="18.5703125" style="365" customWidth="1"/>
    <col min="5892" max="5892" width="22.140625" style="365" customWidth="1"/>
    <col min="5893" max="5893" width="32.7109375" style="365" customWidth="1"/>
    <col min="5894" max="5894" width="29.28515625" style="365" customWidth="1"/>
    <col min="5895" max="6144" width="23" style="365"/>
    <col min="6145" max="6145" width="19.42578125" style="365" customWidth="1"/>
    <col min="6146" max="6146" width="65" style="365" customWidth="1"/>
    <col min="6147" max="6147" width="18.5703125" style="365" customWidth="1"/>
    <col min="6148" max="6148" width="22.140625" style="365" customWidth="1"/>
    <col min="6149" max="6149" width="32.7109375" style="365" customWidth="1"/>
    <col min="6150" max="6150" width="29.28515625" style="365" customWidth="1"/>
    <col min="6151" max="6400" width="23" style="365"/>
    <col min="6401" max="6401" width="19.42578125" style="365" customWidth="1"/>
    <col min="6402" max="6402" width="65" style="365" customWidth="1"/>
    <col min="6403" max="6403" width="18.5703125" style="365" customWidth="1"/>
    <col min="6404" max="6404" width="22.140625" style="365" customWidth="1"/>
    <col min="6405" max="6405" width="32.7109375" style="365" customWidth="1"/>
    <col min="6406" max="6406" width="29.28515625" style="365" customWidth="1"/>
    <col min="6407" max="6656" width="23" style="365"/>
    <col min="6657" max="6657" width="19.42578125" style="365" customWidth="1"/>
    <col min="6658" max="6658" width="65" style="365" customWidth="1"/>
    <col min="6659" max="6659" width="18.5703125" style="365" customWidth="1"/>
    <col min="6660" max="6660" width="22.140625" style="365" customWidth="1"/>
    <col min="6661" max="6661" width="32.7109375" style="365" customWidth="1"/>
    <col min="6662" max="6662" width="29.28515625" style="365" customWidth="1"/>
    <col min="6663" max="6912" width="23" style="365"/>
    <col min="6913" max="6913" width="19.42578125" style="365" customWidth="1"/>
    <col min="6914" max="6914" width="65" style="365" customWidth="1"/>
    <col min="6915" max="6915" width="18.5703125" style="365" customWidth="1"/>
    <col min="6916" max="6916" width="22.140625" style="365" customWidth="1"/>
    <col min="6917" max="6917" width="32.7109375" style="365" customWidth="1"/>
    <col min="6918" max="6918" width="29.28515625" style="365" customWidth="1"/>
    <col min="6919" max="7168" width="23" style="365"/>
    <col min="7169" max="7169" width="19.42578125" style="365" customWidth="1"/>
    <col min="7170" max="7170" width="65" style="365" customWidth="1"/>
    <col min="7171" max="7171" width="18.5703125" style="365" customWidth="1"/>
    <col min="7172" max="7172" width="22.140625" style="365" customWidth="1"/>
    <col min="7173" max="7173" width="32.7109375" style="365" customWidth="1"/>
    <col min="7174" max="7174" width="29.28515625" style="365" customWidth="1"/>
    <col min="7175" max="7424" width="23" style="365"/>
    <col min="7425" max="7425" width="19.42578125" style="365" customWidth="1"/>
    <col min="7426" max="7426" width="65" style="365" customWidth="1"/>
    <col min="7427" max="7427" width="18.5703125" style="365" customWidth="1"/>
    <col min="7428" max="7428" width="22.140625" style="365" customWidth="1"/>
    <col min="7429" max="7429" width="32.7109375" style="365" customWidth="1"/>
    <col min="7430" max="7430" width="29.28515625" style="365" customWidth="1"/>
    <col min="7431" max="7680" width="23" style="365"/>
    <col min="7681" max="7681" width="19.42578125" style="365" customWidth="1"/>
    <col min="7682" max="7682" width="65" style="365" customWidth="1"/>
    <col min="7683" max="7683" width="18.5703125" style="365" customWidth="1"/>
    <col min="7684" max="7684" width="22.140625" style="365" customWidth="1"/>
    <col min="7685" max="7685" width="32.7109375" style="365" customWidth="1"/>
    <col min="7686" max="7686" width="29.28515625" style="365" customWidth="1"/>
    <col min="7687" max="7936" width="23" style="365"/>
    <col min="7937" max="7937" width="19.42578125" style="365" customWidth="1"/>
    <col min="7938" max="7938" width="65" style="365" customWidth="1"/>
    <col min="7939" max="7939" width="18.5703125" style="365" customWidth="1"/>
    <col min="7940" max="7940" width="22.140625" style="365" customWidth="1"/>
    <col min="7941" max="7941" width="32.7109375" style="365" customWidth="1"/>
    <col min="7942" max="7942" width="29.28515625" style="365" customWidth="1"/>
    <col min="7943" max="8192" width="23" style="365"/>
    <col min="8193" max="8193" width="19.42578125" style="365" customWidth="1"/>
    <col min="8194" max="8194" width="65" style="365" customWidth="1"/>
    <col min="8195" max="8195" width="18.5703125" style="365" customWidth="1"/>
    <col min="8196" max="8196" width="22.140625" style="365" customWidth="1"/>
    <col min="8197" max="8197" width="32.7109375" style="365" customWidth="1"/>
    <col min="8198" max="8198" width="29.28515625" style="365" customWidth="1"/>
    <col min="8199" max="8448" width="23" style="365"/>
    <col min="8449" max="8449" width="19.42578125" style="365" customWidth="1"/>
    <col min="8450" max="8450" width="65" style="365" customWidth="1"/>
    <col min="8451" max="8451" width="18.5703125" style="365" customWidth="1"/>
    <col min="8452" max="8452" width="22.140625" style="365" customWidth="1"/>
    <col min="8453" max="8453" width="32.7109375" style="365" customWidth="1"/>
    <col min="8454" max="8454" width="29.28515625" style="365" customWidth="1"/>
    <col min="8455" max="8704" width="23" style="365"/>
    <col min="8705" max="8705" width="19.42578125" style="365" customWidth="1"/>
    <col min="8706" max="8706" width="65" style="365" customWidth="1"/>
    <col min="8707" max="8707" width="18.5703125" style="365" customWidth="1"/>
    <col min="8708" max="8708" width="22.140625" style="365" customWidth="1"/>
    <col min="8709" max="8709" width="32.7109375" style="365" customWidth="1"/>
    <col min="8710" max="8710" width="29.28515625" style="365" customWidth="1"/>
    <col min="8711" max="8960" width="23" style="365"/>
    <col min="8961" max="8961" width="19.42578125" style="365" customWidth="1"/>
    <col min="8962" max="8962" width="65" style="365" customWidth="1"/>
    <col min="8963" max="8963" width="18.5703125" style="365" customWidth="1"/>
    <col min="8964" max="8964" width="22.140625" style="365" customWidth="1"/>
    <col min="8965" max="8965" width="32.7109375" style="365" customWidth="1"/>
    <col min="8966" max="8966" width="29.28515625" style="365" customWidth="1"/>
    <col min="8967" max="9216" width="23" style="365"/>
    <col min="9217" max="9217" width="19.42578125" style="365" customWidth="1"/>
    <col min="9218" max="9218" width="65" style="365" customWidth="1"/>
    <col min="9219" max="9219" width="18.5703125" style="365" customWidth="1"/>
    <col min="9220" max="9220" width="22.140625" style="365" customWidth="1"/>
    <col min="9221" max="9221" width="32.7109375" style="365" customWidth="1"/>
    <col min="9222" max="9222" width="29.28515625" style="365" customWidth="1"/>
    <col min="9223" max="9472" width="23" style="365"/>
    <col min="9473" max="9473" width="19.42578125" style="365" customWidth="1"/>
    <col min="9474" max="9474" width="65" style="365" customWidth="1"/>
    <col min="9475" max="9475" width="18.5703125" style="365" customWidth="1"/>
    <col min="9476" max="9476" width="22.140625" style="365" customWidth="1"/>
    <col min="9477" max="9477" width="32.7109375" style="365" customWidth="1"/>
    <col min="9478" max="9478" width="29.28515625" style="365" customWidth="1"/>
    <col min="9479" max="9728" width="23" style="365"/>
    <col min="9729" max="9729" width="19.42578125" style="365" customWidth="1"/>
    <col min="9730" max="9730" width="65" style="365" customWidth="1"/>
    <col min="9731" max="9731" width="18.5703125" style="365" customWidth="1"/>
    <col min="9732" max="9732" width="22.140625" style="365" customWidth="1"/>
    <col min="9733" max="9733" width="32.7109375" style="365" customWidth="1"/>
    <col min="9734" max="9734" width="29.28515625" style="365" customWidth="1"/>
    <col min="9735" max="9984" width="23" style="365"/>
    <col min="9985" max="9985" width="19.42578125" style="365" customWidth="1"/>
    <col min="9986" max="9986" width="65" style="365" customWidth="1"/>
    <col min="9987" max="9987" width="18.5703125" style="365" customWidth="1"/>
    <col min="9988" max="9988" width="22.140625" style="365" customWidth="1"/>
    <col min="9989" max="9989" width="32.7109375" style="365" customWidth="1"/>
    <col min="9990" max="9990" width="29.28515625" style="365" customWidth="1"/>
    <col min="9991" max="10240" width="23" style="365"/>
    <col min="10241" max="10241" width="19.42578125" style="365" customWidth="1"/>
    <col min="10242" max="10242" width="65" style="365" customWidth="1"/>
    <col min="10243" max="10243" width="18.5703125" style="365" customWidth="1"/>
    <col min="10244" max="10244" width="22.140625" style="365" customWidth="1"/>
    <col min="10245" max="10245" width="32.7109375" style="365" customWidth="1"/>
    <col min="10246" max="10246" width="29.28515625" style="365" customWidth="1"/>
    <col min="10247" max="10496" width="23" style="365"/>
    <col min="10497" max="10497" width="19.42578125" style="365" customWidth="1"/>
    <col min="10498" max="10498" width="65" style="365" customWidth="1"/>
    <col min="10499" max="10499" width="18.5703125" style="365" customWidth="1"/>
    <col min="10500" max="10500" width="22.140625" style="365" customWidth="1"/>
    <col min="10501" max="10501" width="32.7109375" style="365" customWidth="1"/>
    <col min="10502" max="10502" width="29.28515625" style="365" customWidth="1"/>
    <col min="10503" max="10752" width="23" style="365"/>
    <col min="10753" max="10753" width="19.42578125" style="365" customWidth="1"/>
    <col min="10754" max="10754" width="65" style="365" customWidth="1"/>
    <col min="10755" max="10755" width="18.5703125" style="365" customWidth="1"/>
    <col min="10756" max="10756" width="22.140625" style="365" customWidth="1"/>
    <col min="10757" max="10757" width="32.7109375" style="365" customWidth="1"/>
    <col min="10758" max="10758" width="29.28515625" style="365" customWidth="1"/>
    <col min="10759" max="11008" width="23" style="365"/>
    <col min="11009" max="11009" width="19.42578125" style="365" customWidth="1"/>
    <col min="11010" max="11010" width="65" style="365" customWidth="1"/>
    <col min="11011" max="11011" width="18.5703125" style="365" customWidth="1"/>
    <col min="11012" max="11012" width="22.140625" style="365" customWidth="1"/>
    <col min="11013" max="11013" width="32.7109375" style="365" customWidth="1"/>
    <col min="11014" max="11014" width="29.28515625" style="365" customWidth="1"/>
    <col min="11015" max="11264" width="23" style="365"/>
    <col min="11265" max="11265" width="19.42578125" style="365" customWidth="1"/>
    <col min="11266" max="11266" width="65" style="365" customWidth="1"/>
    <col min="11267" max="11267" width="18.5703125" style="365" customWidth="1"/>
    <col min="11268" max="11268" width="22.140625" style="365" customWidth="1"/>
    <col min="11269" max="11269" width="32.7109375" style="365" customWidth="1"/>
    <col min="11270" max="11270" width="29.28515625" style="365" customWidth="1"/>
    <col min="11271" max="11520" width="23" style="365"/>
    <col min="11521" max="11521" width="19.42578125" style="365" customWidth="1"/>
    <col min="11522" max="11522" width="65" style="365" customWidth="1"/>
    <col min="11523" max="11523" width="18.5703125" style="365" customWidth="1"/>
    <col min="11524" max="11524" width="22.140625" style="365" customWidth="1"/>
    <col min="11525" max="11525" width="32.7109375" style="365" customWidth="1"/>
    <col min="11526" max="11526" width="29.28515625" style="365" customWidth="1"/>
    <col min="11527" max="11776" width="23" style="365"/>
    <col min="11777" max="11777" width="19.42578125" style="365" customWidth="1"/>
    <col min="11778" max="11778" width="65" style="365" customWidth="1"/>
    <col min="11779" max="11779" width="18.5703125" style="365" customWidth="1"/>
    <col min="11780" max="11780" width="22.140625" style="365" customWidth="1"/>
    <col min="11781" max="11781" width="32.7109375" style="365" customWidth="1"/>
    <col min="11782" max="11782" width="29.28515625" style="365" customWidth="1"/>
    <col min="11783" max="12032" width="23" style="365"/>
    <col min="12033" max="12033" width="19.42578125" style="365" customWidth="1"/>
    <col min="12034" max="12034" width="65" style="365" customWidth="1"/>
    <col min="12035" max="12035" width="18.5703125" style="365" customWidth="1"/>
    <col min="12036" max="12036" width="22.140625" style="365" customWidth="1"/>
    <col min="12037" max="12037" width="32.7109375" style="365" customWidth="1"/>
    <col min="12038" max="12038" width="29.28515625" style="365" customWidth="1"/>
    <col min="12039" max="12288" width="23" style="365"/>
    <col min="12289" max="12289" width="19.42578125" style="365" customWidth="1"/>
    <col min="12290" max="12290" width="65" style="365" customWidth="1"/>
    <col min="12291" max="12291" width="18.5703125" style="365" customWidth="1"/>
    <col min="12292" max="12292" width="22.140625" style="365" customWidth="1"/>
    <col min="12293" max="12293" width="32.7109375" style="365" customWidth="1"/>
    <col min="12294" max="12294" width="29.28515625" style="365" customWidth="1"/>
    <col min="12295" max="12544" width="23" style="365"/>
    <col min="12545" max="12545" width="19.42578125" style="365" customWidth="1"/>
    <col min="12546" max="12546" width="65" style="365" customWidth="1"/>
    <col min="12547" max="12547" width="18.5703125" style="365" customWidth="1"/>
    <col min="12548" max="12548" width="22.140625" style="365" customWidth="1"/>
    <col min="12549" max="12549" width="32.7109375" style="365" customWidth="1"/>
    <col min="12550" max="12550" width="29.28515625" style="365" customWidth="1"/>
    <col min="12551" max="12800" width="23" style="365"/>
    <col min="12801" max="12801" width="19.42578125" style="365" customWidth="1"/>
    <col min="12802" max="12802" width="65" style="365" customWidth="1"/>
    <col min="12803" max="12803" width="18.5703125" style="365" customWidth="1"/>
    <col min="12804" max="12804" width="22.140625" style="365" customWidth="1"/>
    <col min="12805" max="12805" width="32.7109375" style="365" customWidth="1"/>
    <col min="12806" max="12806" width="29.28515625" style="365" customWidth="1"/>
    <col min="12807" max="13056" width="23" style="365"/>
    <col min="13057" max="13057" width="19.42578125" style="365" customWidth="1"/>
    <col min="13058" max="13058" width="65" style="365" customWidth="1"/>
    <col min="13059" max="13059" width="18.5703125" style="365" customWidth="1"/>
    <col min="13060" max="13060" width="22.140625" style="365" customWidth="1"/>
    <col min="13061" max="13061" width="32.7109375" style="365" customWidth="1"/>
    <col min="13062" max="13062" width="29.28515625" style="365" customWidth="1"/>
    <col min="13063" max="13312" width="23" style="365"/>
    <col min="13313" max="13313" width="19.42578125" style="365" customWidth="1"/>
    <col min="13314" max="13314" width="65" style="365" customWidth="1"/>
    <col min="13315" max="13315" width="18.5703125" style="365" customWidth="1"/>
    <col min="13316" max="13316" width="22.140625" style="365" customWidth="1"/>
    <col min="13317" max="13317" width="32.7109375" style="365" customWidth="1"/>
    <col min="13318" max="13318" width="29.28515625" style="365" customWidth="1"/>
    <col min="13319" max="13568" width="23" style="365"/>
    <col min="13569" max="13569" width="19.42578125" style="365" customWidth="1"/>
    <col min="13570" max="13570" width="65" style="365" customWidth="1"/>
    <col min="13571" max="13571" width="18.5703125" style="365" customWidth="1"/>
    <col min="13572" max="13572" width="22.140625" style="365" customWidth="1"/>
    <col min="13573" max="13573" width="32.7109375" style="365" customWidth="1"/>
    <col min="13574" max="13574" width="29.28515625" style="365" customWidth="1"/>
    <col min="13575" max="13824" width="23" style="365"/>
    <col min="13825" max="13825" width="19.42578125" style="365" customWidth="1"/>
    <col min="13826" max="13826" width="65" style="365" customWidth="1"/>
    <col min="13827" max="13827" width="18.5703125" style="365" customWidth="1"/>
    <col min="13828" max="13828" width="22.140625" style="365" customWidth="1"/>
    <col min="13829" max="13829" width="32.7109375" style="365" customWidth="1"/>
    <col min="13830" max="13830" width="29.28515625" style="365" customWidth="1"/>
    <col min="13831" max="14080" width="23" style="365"/>
    <col min="14081" max="14081" width="19.42578125" style="365" customWidth="1"/>
    <col min="14082" max="14082" width="65" style="365" customWidth="1"/>
    <col min="14083" max="14083" width="18.5703125" style="365" customWidth="1"/>
    <col min="14084" max="14084" width="22.140625" style="365" customWidth="1"/>
    <col min="14085" max="14085" width="32.7109375" style="365" customWidth="1"/>
    <col min="14086" max="14086" width="29.28515625" style="365" customWidth="1"/>
    <col min="14087" max="14336" width="23" style="365"/>
    <col min="14337" max="14337" width="19.42578125" style="365" customWidth="1"/>
    <col min="14338" max="14338" width="65" style="365" customWidth="1"/>
    <col min="14339" max="14339" width="18.5703125" style="365" customWidth="1"/>
    <col min="14340" max="14340" width="22.140625" style="365" customWidth="1"/>
    <col min="14341" max="14341" width="32.7109375" style="365" customWidth="1"/>
    <col min="14342" max="14342" width="29.28515625" style="365" customWidth="1"/>
    <col min="14343" max="14592" width="23" style="365"/>
    <col min="14593" max="14593" width="19.42578125" style="365" customWidth="1"/>
    <col min="14594" max="14594" width="65" style="365" customWidth="1"/>
    <col min="14595" max="14595" width="18.5703125" style="365" customWidth="1"/>
    <col min="14596" max="14596" width="22.140625" style="365" customWidth="1"/>
    <col min="14597" max="14597" width="32.7109375" style="365" customWidth="1"/>
    <col min="14598" max="14598" width="29.28515625" style="365" customWidth="1"/>
    <col min="14599" max="14848" width="23" style="365"/>
    <col min="14849" max="14849" width="19.42578125" style="365" customWidth="1"/>
    <col min="14850" max="14850" width="65" style="365" customWidth="1"/>
    <col min="14851" max="14851" width="18.5703125" style="365" customWidth="1"/>
    <col min="14852" max="14852" width="22.140625" style="365" customWidth="1"/>
    <col min="14853" max="14853" width="32.7109375" style="365" customWidth="1"/>
    <col min="14854" max="14854" width="29.28515625" style="365" customWidth="1"/>
    <col min="14855" max="15104" width="23" style="365"/>
    <col min="15105" max="15105" width="19.42578125" style="365" customWidth="1"/>
    <col min="15106" max="15106" width="65" style="365" customWidth="1"/>
    <col min="15107" max="15107" width="18.5703125" style="365" customWidth="1"/>
    <col min="15108" max="15108" width="22.140625" style="365" customWidth="1"/>
    <col min="15109" max="15109" width="32.7109375" style="365" customWidth="1"/>
    <col min="15110" max="15110" width="29.28515625" style="365" customWidth="1"/>
    <col min="15111" max="15360" width="23" style="365"/>
    <col min="15361" max="15361" width="19.42578125" style="365" customWidth="1"/>
    <col min="15362" max="15362" width="65" style="365" customWidth="1"/>
    <col min="15363" max="15363" width="18.5703125" style="365" customWidth="1"/>
    <col min="15364" max="15364" width="22.140625" style="365" customWidth="1"/>
    <col min="15365" max="15365" width="32.7109375" style="365" customWidth="1"/>
    <col min="15366" max="15366" width="29.28515625" style="365" customWidth="1"/>
    <col min="15367" max="15616" width="23" style="365"/>
    <col min="15617" max="15617" width="19.42578125" style="365" customWidth="1"/>
    <col min="15618" max="15618" width="65" style="365" customWidth="1"/>
    <col min="15619" max="15619" width="18.5703125" style="365" customWidth="1"/>
    <col min="15620" max="15620" width="22.140625" style="365" customWidth="1"/>
    <col min="15621" max="15621" width="32.7109375" style="365" customWidth="1"/>
    <col min="15622" max="15622" width="29.28515625" style="365" customWidth="1"/>
    <col min="15623" max="15872" width="23" style="365"/>
    <col min="15873" max="15873" width="19.42578125" style="365" customWidth="1"/>
    <col min="15874" max="15874" width="65" style="365" customWidth="1"/>
    <col min="15875" max="15875" width="18.5703125" style="365" customWidth="1"/>
    <col min="15876" max="15876" width="22.140625" style="365" customWidth="1"/>
    <col min="15877" max="15877" width="32.7109375" style="365" customWidth="1"/>
    <col min="15878" max="15878" width="29.28515625" style="365" customWidth="1"/>
    <col min="15879" max="16128" width="23" style="365"/>
    <col min="16129" max="16129" width="19.42578125" style="365" customWidth="1"/>
    <col min="16130" max="16130" width="65" style="365" customWidth="1"/>
    <col min="16131" max="16131" width="18.5703125" style="365" customWidth="1"/>
    <col min="16132" max="16132" width="22.140625" style="365" customWidth="1"/>
    <col min="16133" max="16133" width="32.7109375" style="365" customWidth="1"/>
    <col min="16134" max="16134" width="29.28515625" style="365" customWidth="1"/>
    <col min="16135" max="16384" width="23" style="365"/>
  </cols>
  <sheetData>
    <row r="1" spans="1:6" ht="17.100000000000001" customHeight="1" x14ac:dyDescent="0.25">
      <c r="A1" s="360" t="s">
        <v>573</v>
      </c>
      <c r="C1" s="361" t="s">
        <v>490</v>
      </c>
      <c r="D1" s="362"/>
      <c r="E1" s="363"/>
      <c r="F1" s="364"/>
    </row>
    <row r="2" spans="1:6" ht="17.100000000000001" customHeight="1" x14ac:dyDescent="0.25">
      <c r="A2" s="360" t="s">
        <v>553</v>
      </c>
      <c r="D2" s="362"/>
      <c r="E2" s="363"/>
      <c r="F2" s="363"/>
    </row>
    <row r="3" spans="1:6" ht="17.100000000000001" customHeight="1" x14ac:dyDescent="0.25">
      <c r="A3" s="362" t="s">
        <v>194</v>
      </c>
      <c r="B3" s="362"/>
      <c r="C3" s="365">
        <f>C19+C35+C49+C63+C77</f>
        <v>0</v>
      </c>
      <c r="D3" s="362"/>
      <c r="E3" s="363"/>
      <c r="F3" s="363"/>
    </row>
    <row r="4" spans="1:6" ht="17.100000000000001" customHeight="1" x14ac:dyDescent="0.25">
      <c r="A4" s="362" t="s">
        <v>566</v>
      </c>
      <c r="B4" s="362"/>
      <c r="C4" s="362"/>
      <c r="D4" s="362"/>
      <c r="E4" s="363"/>
      <c r="F4" s="363"/>
    </row>
    <row r="5" spans="1:6" ht="17.100000000000001" customHeight="1" x14ac:dyDescent="0.25">
      <c r="E5" s="363"/>
      <c r="F5" s="363"/>
    </row>
    <row r="6" spans="1:6" ht="30.75" customHeight="1" x14ac:dyDescent="0.25">
      <c r="A6" s="560" t="s">
        <v>491</v>
      </c>
      <c r="B6" s="560"/>
      <c r="D6" s="366"/>
      <c r="E6" s="363"/>
      <c r="F6" s="363"/>
    </row>
    <row r="7" spans="1:6" ht="33.75" customHeight="1" x14ac:dyDescent="0.25">
      <c r="A7" s="367" t="s">
        <v>492</v>
      </c>
      <c r="B7" s="368"/>
      <c r="C7" s="369"/>
      <c r="D7" s="370"/>
      <c r="E7" s="371"/>
      <c r="F7" s="371"/>
    </row>
    <row r="8" spans="1:6" ht="21" customHeight="1" x14ac:dyDescent="0.25">
      <c r="A8" s="372" t="s">
        <v>493</v>
      </c>
      <c r="B8" s="373" t="s">
        <v>494</v>
      </c>
      <c r="C8" s="372" t="s">
        <v>495</v>
      </c>
      <c r="D8" s="370"/>
      <c r="E8" s="371"/>
      <c r="F8" s="371"/>
    </row>
    <row r="9" spans="1:6" ht="17.100000000000001" customHeight="1" x14ac:dyDescent="0.25">
      <c r="A9" s="374"/>
      <c r="B9" s="375"/>
      <c r="C9" s="374"/>
      <c r="D9" s="370"/>
      <c r="E9" s="371"/>
      <c r="F9" s="371"/>
    </row>
    <row r="10" spans="1:6" ht="17.100000000000001" customHeight="1" x14ac:dyDescent="0.25">
      <c r="A10" s="372"/>
      <c r="B10" s="376"/>
      <c r="C10" s="377"/>
      <c r="D10" s="378"/>
      <c r="E10" s="379"/>
      <c r="F10" s="379"/>
    </row>
    <row r="11" spans="1:6" ht="17.100000000000001" customHeight="1" x14ac:dyDescent="0.25">
      <c r="A11" s="372"/>
      <c r="B11" s="380" t="s">
        <v>496</v>
      </c>
      <c r="C11" s="377" t="s">
        <v>497</v>
      </c>
      <c r="D11" s="378"/>
      <c r="E11" s="381"/>
      <c r="F11" s="379"/>
    </row>
    <row r="12" spans="1:6" ht="34.5" customHeight="1" x14ac:dyDescent="0.25">
      <c r="A12" s="372"/>
      <c r="B12" s="382" t="s">
        <v>498</v>
      </c>
      <c r="C12" s="377" t="s">
        <v>497</v>
      </c>
      <c r="D12" s="378"/>
      <c r="E12" s="381"/>
      <c r="F12" s="379"/>
    </row>
    <row r="13" spans="1:6" ht="17.100000000000001" customHeight="1" x14ac:dyDescent="0.25">
      <c r="A13" s="372"/>
      <c r="B13" s="380" t="s">
        <v>499</v>
      </c>
      <c r="C13" s="377" t="s">
        <v>497</v>
      </c>
      <c r="D13" s="378"/>
      <c r="E13" s="381"/>
      <c r="F13" s="381"/>
    </row>
    <row r="14" spans="1:6" ht="17.100000000000001" customHeight="1" x14ac:dyDescent="0.25">
      <c r="A14" s="372"/>
      <c r="B14" s="383" t="s">
        <v>500</v>
      </c>
      <c r="C14" s="377" t="s">
        <v>497</v>
      </c>
      <c r="D14" s="378"/>
      <c r="E14" s="381"/>
      <c r="F14" s="381"/>
    </row>
    <row r="15" spans="1:6" ht="17.100000000000001" customHeight="1" x14ac:dyDescent="0.25">
      <c r="A15" s="372"/>
      <c r="B15" s="380"/>
      <c r="C15" s="377"/>
      <c r="D15" s="378"/>
      <c r="E15" s="379"/>
      <c r="F15" s="379"/>
    </row>
    <row r="16" spans="1:6" ht="17.100000000000001" customHeight="1" x14ac:dyDescent="0.25">
      <c r="A16" s="372"/>
      <c r="B16" s="380"/>
      <c r="C16" s="377"/>
      <c r="D16" s="378"/>
      <c r="E16" s="379"/>
      <c r="F16" s="379"/>
    </row>
    <row r="17" spans="1:8" ht="20.25" customHeight="1" x14ac:dyDescent="0.25">
      <c r="A17" s="372"/>
      <c r="B17" s="382"/>
      <c r="C17" s="377"/>
      <c r="D17" s="378"/>
      <c r="E17" s="379"/>
      <c r="F17" s="379"/>
    </row>
    <row r="18" spans="1:8" ht="16.5" customHeight="1" x14ac:dyDescent="0.25">
      <c r="A18" s="372"/>
      <c r="B18" s="382"/>
      <c r="C18" s="384"/>
      <c r="D18" s="378"/>
      <c r="E18" s="379"/>
      <c r="F18" s="379"/>
    </row>
    <row r="19" spans="1:8" ht="17.100000000000001" customHeight="1" x14ac:dyDescent="0.25">
      <c r="A19" s="385"/>
      <c r="B19" s="385" t="s">
        <v>4</v>
      </c>
      <c r="C19" s="386">
        <f>SUM(C10:C18)</f>
        <v>0</v>
      </c>
      <c r="D19" s="387"/>
      <c r="E19" s="388"/>
      <c r="F19" s="388"/>
    </row>
    <row r="20" spans="1:8" ht="17.100000000000001" customHeight="1" x14ac:dyDescent="0.25">
      <c r="A20" s="389"/>
      <c r="B20" s="390"/>
      <c r="C20" s="391"/>
      <c r="D20" s="392"/>
      <c r="E20" s="393"/>
      <c r="F20" s="393"/>
    </row>
    <row r="21" spans="1:8" ht="17.100000000000001" customHeight="1" x14ac:dyDescent="0.25">
      <c r="A21" s="394"/>
      <c r="B21" s="395"/>
      <c r="C21" s="393"/>
      <c r="D21" s="392"/>
      <c r="E21" s="393"/>
      <c r="F21" s="393"/>
    </row>
    <row r="22" spans="1:8" ht="17.100000000000001" customHeight="1" x14ac:dyDescent="0.25">
      <c r="A22" s="394"/>
      <c r="B22" s="395"/>
      <c r="C22" s="393"/>
      <c r="D22" s="392"/>
      <c r="E22" s="393"/>
      <c r="F22" s="393"/>
    </row>
    <row r="23" spans="1:8" ht="17.100000000000001" customHeight="1" x14ac:dyDescent="0.25">
      <c r="A23" s="394"/>
      <c r="B23" s="395"/>
      <c r="C23" s="393"/>
      <c r="D23" s="392"/>
      <c r="E23" s="393"/>
      <c r="F23" s="393"/>
    </row>
    <row r="24" spans="1:8" ht="17.100000000000001" customHeight="1" x14ac:dyDescent="0.25">
      <c r="A24" s="396" t="s">
        <v>501</v>
      </c>
      <c r="B24" s="395"/>
      <c r="C24" s="393"/>
      <c r="D24" s="392"/>
      <c r="E24" s="393"/>
      <c r="F24" s="392"/>
    </row>
    <row r="25" spans="1:8" ht="14.25" customHeight="1" x14ac:dyDescent="0.25">
      <c r="A25" s="397"/>
      <c r="B25" s="395"/>
      <c r="C25" s="398"/>
      <c r="D25" s="392"/>
      <c r="E25" s="399"/>
    </row>
    <row r="26" spans="1:8" ht="17.100000000000001" customHeight="1" x14ac:dyDescent="0.25">
      <c r="A26" s="367" t="s">
        <v>492</v>
      </c>
      <c r="B26" s="390"/>
      <c r="C26" s="400"/>
      <c r="D26" s="401"/>
      <c r="E26" s="379"/>
      <c r="F26" s="363"/>
    </row>
    <row r="27" spans="1:8" ht="17.100000000000001" customHeight="1" x14ac:dyDescent="0.25">
      <c r="A27" s="402" t="s">
        <v>493</v>
      </c>
      <c r="B27" s="403" t="s">
        <v>494</v>
      </c>
      <c r="C27" s="404" t="s">
        <v>495</v>
      </c>
      <c r="D27" s="405"/>
      <c r="E27" s="379"/>
      <c r="F27" s="363"/>
      <c r="G27" s="363"/>
      <c r="H27" s="363"/>
    </row>
    <row r="28" spans="1:8" ht="17.100000000000001" hidden="1" customHeight="1" x14ac:dyDescent="0.25">
      <c r="A28" s="367"/>
      <c r="B28" s="390"/>
      <c r="C28" s="406"/>
      <c r="D28" s="407"/>
      <c r="E28" s="379"/>
      <c r="F28" s="363"/>
      <c r="G28" s="363"/>
      <c r="H28" s="363"/>
    </row>
    <row r="29" spans="1:8" ht="17.100000000000001" customHeight="1" x14ac:dyDescent="0.25">
      <c r="A29" s="372"/>
      <c r="B29" s="395" t="s">
        <v>502</v>
      </c>
      <c r="C29" s="408" t="s">
        <v>497</v>
      </c>
      <c r="D29" s="407"/>
      <c r="E29" s="379"/>
      <c r="F29" s="363"/>
      <c r="G29" s="409"/>
      <c r="H29" s="363"/>
    </row>
    <row r="30" spans="1:8" ht="17.100000000000001" customHeight="1" x14ac:dyDescent="0.25">
      <c r="A30" s="372"/>
      <c r="B30" s="395" t="s">
        <v>503</v>
      </c>
      <c r="C30" s="410" t="s">
        <v>497</v>
      </c>
      <c r="D30" s="407"/>
      <c r="E30" s="411"/>
      <c r="F30" s="363"/>
      <c r="G30" s="363"/>
      <c r="H30" s="363"/>
    </row>
    <row r="31" spans="1:8" ht="17.100000000000001" customHeight="1" x14ac:dyDescent="0.25">
      <c r="A31" s="372"/>
      <c r="B31" s="395" t="s">
        <v>504</v>
      </c>
      <c r="C31" s="408" t="s">
        <v>497</v>
      </c>
      <c r="D31" s="407"/>
      <c r="E31" s="412"/>
      <c r="F31" s="363"/>
      <c r="G31" s="363"/>
      <c r="H31" s="363"/>
    </row>
    <row r="32" spans="1:8" ht="17.100000000000001" customHeight="1" x14ac:dyDescent="0.25">
      <c r="A32" s="372"/>
      <c r="B32" s="413" t="s">
        <v>505</v>
      </c>
      <c r="C32" s="408" t="s">
        <v>497</v>
      </c>
      <c r="D32" s="409"/>
      <c r="E32" s="379"/>
      <c r="F32" s="363"/>
      <c r="G32" s="363"/>
      <c r="H32" s="363"/>
    </row>
    <row r="33" spans="1:8" ht="17.100000000000001" customHeight="1" x14ac:dyDescent="0.25">
      <c r="A33" s="372"/>
      <c r="B33" s="413"/>
      <c r="C33" s="408"/>
      <c r="D33" s="407"/>
      <c r="E33" s="379"/>
      <c r="F33" s="363"/>
      <c r="G33" s="363"/>
      <c r="H33" s="363"/>
    </row>
    <row r="34" spans="1:8" ht="17.100000000000001" customHeight="1" x14ac:dyDescent="0.25">
      <c r="A34" s="372"/>
      <c r="B34" s="413"/>
      <c r="C34" s="414"/>
      <c r="D34" s="407"/>
      <c r="E34" s="379"/>
      <c r="F34" s="363"/>
      <c r="G34" s="363"/>
      <c r="H34" s="363"/>
    </row>
    <row r="35" spans="1:8" s="361" customFormat="1" ht="17.100000000000001" customHeight="1" x14ac:dyDescent="0.25">
      <c r="A35" s="385"/>
      <c r="B35" s="415" t="s">
        <v>4</v>
      </c>
      <c r="C35" s="415">
        <f>SUM(C28:C34)</f>
        <v>0</v>
      </c>
      <c r="D35" s="401"/>
      <c r="E35" s="364"/>
      <c r="F35" s="364"/>
      <c r="G35" s="364"/>
      <c r="H35" s="364"/>
    </row>
    <row r="36" spans="1:8" ht="17.100000000000001" customHeight="1" x14ac:dyDescent="0.25">
      <c r="A36" s="389"/>
      <c r="B36" s="390"/>
      <c r="C36" s="416"/>
      <c r="D36" s="407"/>
      <c r="E36" s="363"/>
      <c r="F36" s="363"/>
      <c r="G36" s="363"/>
      <c r="H36" s="363"/>
    </row>
    <row r="37" spans="1:8" ht="17.100000000000001" customHeight="1" x14ac:dyDescent="0.25">
      <c r="A37" s="365"/>
      <c r="B37" s="365"/>
      <c r="C37" s="417"/>
      <c r="D37" s="417"/>
    </row>
    <row r="38" spans="1:8" ht="90.75" customHeight="1" x14ac:dyDescent="0.25">
      <c r="A38" s="561" t="s">
        <v>506</v>
      </c>
      <c r="B38" s="561"/>
      <c r="C38" s="561"/>
      <c r="D38" s="392"/>
      <c r="E38" s="393"/>
      <c r="F38" s="392"/>
    </row>
    <row r="39" spans="1:8" ht="14.25" customHeight="1" x14ac:dyDescent="0.25">
      <c r="A39" s="397"/>
      <c r="B39" s="395"/>
      <c r="C39" s="398"/>
      <c r="D39" s="392"/>
      <c r="E39" s="399"/>
    </row>
    <row r="40" spans="1:8" ht="17.100000000000001" customHeight="1" x14ac:dyDescent="0.25">
      <c r="A40" s="367" t="s">
        <v>492</v>
      </c>
      <c r="B40" s="390"/>
      <c r="C40" s="400"/>
      <c r="D40" s="401"/>
      <c r="E40" s="379"/>
      <c r="F40" s="363"/>
    </row>
    <row r="41" spans="1:8" ht="17.100000000000001" customHeight="1" x14ac:dyDescent="0.25">
      <c r="A41" s="402" t="s">
        <v>493</v>
      </c>
      <c r="B41" s="403" t="s">
        <v>494</v>
      </c>
      <c r="C41" s="404" t="s">
        <v>495</v>
      </c>
      <c r="D41" s="405"/>
      <c r="E41" s="379"/>
      <c r="F41" s="363"/>
      <c r="G41" s="363"/>
      <c r="H41" s="363"/>
    </row>
    <row r="42" spans="1:8" ht="17.100000000000001" hidden="1" customHeight="1" x14ac:dyDescent="0.25">
      <c r="A42" s="367"/>
      <c r="B42" s="390"/>
      <c r="C42" s="406"/>
      <c r="D42" s="407"/>
      <c r="E42" s="379"/>
      <c r="F42" s="363"/>
      <c r="G42" s="363"/>
      <c r="H42" s="363"/>
    </row>
    <row r="43" spans="1:8" ht="17.100000000000001" customHeight="1" x14ac:dyDescent="0.25">
      <c r="A43" s="372"/>
      <c r="B43" s="395" t="s">
        <v>507</v>
      </c>
      <c r="C43" s="408" t="s">
        <v>497</v>
      </c>
      <c r="D43" s="407"/>
      <c r="E43" s="379"/>
      <c r="F43" s="363"/>
      <c r="G43" s="409"/>
      <c r="H43" s="363"/>
    </row>
    <row r="44" spans="1:8" ht="17.100000000000001" customHeight="1" x14ac:dyDescent="0.25">
      <c r="A44" s="372"/>
      <c r="B44" s="395" t="s">
        <v>508</v>
      </c>
      <c r="C44" s="410" t="s">
        <v>497</v>
      </c>
      <c r="D44" s="407"/>
      <c r="E44" s="411"/>
      <c r="F44" s="363"/>
      <c r="G44" s="363"/>
      <c r="H44" s="363"/>
    </row>
    <row r="45" spans="1:8" ht="17.100000000000001" customHeight="1" x14ac:dyDescent="0.25">
      <c r="A45" s="372"/>
      <c r="B45" s="413" t="s">
        <v>509</v>
      </c>
      <c r="C45" s="408" t="s">
        <v>497</v>
      </c>
      <c r="D45" s="407"/>
      <c r="E45" s="412"/>
      <c r="F45" s="363"/>
      <c r="G45" s="363"/>
      <c r="H45" s="363"/>
    </row>
    <row r="46" spans="1:8" ht="17.100000000000001" customHeight="1" x14ac:dyDescent="0.25">
      <c r="A46" s="372"/>
      <c r="B46" s="413"/>
      <c r="C46" s="408"/>
      <c r="D46" s="409"/>
      <c r="E46" s="379"/>
      <c r="F46" s="363"/>
      <c r="G46" s="363"/>
      <c r="H46" s="363"/>
    </row>
    <row r="47" spans="1:8" ht="17.100000000000001" customHeight="1" x14ac:dyDescent="0.25">
      <c r="A47" s="372"/>
      <c r="B47" s="413"/>
      <c r="C47" s="408"/>
      <c r="D47" s="407"/>
      <c r="E47" s="379"/>
      <c r="F47" s="363"/>
      <c r="G47" s="363"/>
      <c r="H47" s="363"/>
    </row>
    <row r="48" spans="1:8" ht="17.100000000000001" customHeight="1" x14ac:dyDescent="0.25">
      <c r="A48" s="372"/>
      <c r="B48" s="413"/>
      <c r="C48" s="414"/>
      <c r="D48" s="407"/>
      <c r="E48" s="379"/>
      <c r="F48" s="363"/>
      <c r="G48" s="363"/>
      <c r="H48" s="363"/>
    </row>
    <row r="49" spans="1:8" s="361" customFormat="1" ht="17.100000000000001" customHeight="1" x14ac:dyDescent="0.25">
      <c r="A49" s="385"/>
      <c r="B49" s="415" t="s">
        <v>4</v>
      </c>
      <c r="C49" s="415">
        <f>SUM(C42:C48)</f>
        <v>0</v>
      </c>
      <c r="D49" s="401"/>
      <c r="E49" s="364"/>
      <c r="F49" s="364"/>
      <c r="G49" s="364"/>
      <c r="H49" s="364"/>
    </row>
    <row r="50" spans="1:8" ht="17.100000000000001" customHeight="1" x14ac:dyDescent="0.25">
      <c r="A50" s="365"/>
      <c r="B50" s="365"/>
      <c r="C50" s="417"/>
      <c r="D50" s="417"/>
    </row>
    <row r="51" spans="1:8" ht="17.100000000000001" customHeight="1" x14ac:dyDescent="0.25">
      <c r="A51" s="365"/>
      <c r="B51" s="365"/>
      <c r="C51" s="417"/>
      <c r="D51" s="417"/>
    </row>
    <row r="52" spans="1:8" ht="17.100000000000001" customHeight="1" x14ac:dyDescent="0.25">
      <c r="A52" s="396" t="s">
        <v>510</v>
      </c>
      <c r="B52" s="395"/>
      <c r="C52" s="393"/>
      <c r="D52" s="417"/>
    </row>
    <row r="53" spans="1:8" ht="17.100000000000001" customHeight="1" x14ac:dyDescent="0.25">
      <c r="A53" s="397"/>
      <c r="B53" s="395"/>
      <c r="C53" s="398"/>
      <c r="D53" s="417"/>
    </row>
    <row r="54" spans="1:8" ht="17.100000000000001" customHeight="1" x14ac:dyDescent="0.25">
      <c r="A54" s="367" t="s">
        <v>492</v>
      </c>
      <c r="B54" s="390"/>
      <c r="C54" s="400"/>
      <c r="D54" s="417"/>
    </row>
    <row r="55" spans="1:8" ht="17.100000000000001" customHeight="1" x14ac:dyDescent="0.25">
      <c r="A55" s="402" t="s">
        <v>493</v>
      </c>
      <c r="B55" s="403" t="s">
        <v>494</v>
      </c>
      <c r="C55" s="404" t="s">
        <v>495</v>
      </c>
      <c r="D55" s="417"/>
    </row>
    <row r="56" spans="1:8" ht="17.100000000000001" customHeight="1" x14ac:dyDescent="0.25">
      <c r="A56" s="367"/>
      <c r="B56" s="390"/>
      <c r="C56" s="406"/>
      <c r="D56" s="417"/>
    </row>
    <row r="57" spans="1:8" ht="17.100000000000001" customHeight="1" x14ac:dyDescent="0.25">
      <c r="A57" s="372"/>
      <c r="B57" s="395" t="s">
        <v>511</v>
      </c>
      <c r="C57" s="408" t="s">
        <v>497</v>
      </c>
      <c r="D57" s="417"/>
    </row>
    <row r="58" spans="1:8" ht="17.100000000000001" customHeight="1" x14ac:dyDescent="0.25">
      <c r="A58" s="372"/>
      <c r="B58" s="395" t="s">
        <v>512</v>
      </c>
      <c r="C58" s="410" t="s">
        <v>497</v>
      </c>
      <c r="D58" s="417"/>
    </row>
    <row r="59" spans="1:8" ht="17.100000000000001" customHeight="1" x14ac:dyDescent="0.25">
      <c r="A59" s="372"/>
      <c r="B59" s="395" t="s">
        <v>513</v>
      </c>
      <c r="C59" s="408" t="s">
        <v>497</v>
      </c>
      <c r="D59" s="417"/>
    </row>
    <row r="60" spans="1:8" ht="17.100000000000001" customHeight="1" x14ac:dyDescent="0.25">
      <c r="A60" s="372"/>
      <c r="B60" s="413"/>
      <c r="C60" s="408"/>
      <c r="D60" s="417"/>
    </row>
    <row r="61" spans="1:8" ht="17.100000000000001" customHeight="1" x14ac:dyDescent="0.25">
      <c r="A61" s="372"/>
      <c r="B61" s="413"/>
      <c r="C61" s="408"/>
      <c r="D61" s="417"/>
    </row>
    <row r="62" spans="1:8" ht="17.100000000000001" customHeight="1" x14ac:dyDescent="0.25">
      <c r="A62" s="372"/>
      <c r="B62" s="413"/>
      <c r="C62" s="414"/>
      <c r="D62" s="417"/>
    </row>
    <row r="63" spans="1:8" ht="17.100000000000001" customHeight="1" x14ac:dyDescent="0.25">
      <c r="A63" s="385"/>
      <c r="B63" s="415" t="s">
        <v>4</v>
      </c>
      <c r="C63" s="415">
        <f>SUM(C56:C62)</f>
        <v>0</v>
      </c>
      <c r="D63" s="417"/>
    </row>
    <row r="64" spans="1:8" ht="17.100000000000001" customHeight="1" x14ac:dyDescent="0.25">
      <c r="A64" s="365"/>
      <c r="B64" s="365"/>
      <c r="C64" s="417"/>
      <c r="D64" s="417"/>
    </row>
    <row r="65" spans="1:4" ht="17.100000000000001" customHeight="1" x14ac:dyDescent="0.25">
      <c r="A65" s="365"/>
      <c r="B65" s="365"/>
      <c r="C65" s="417"/>
      <c r="D65" s="417"/>
    </row>
    <row r="66" spans="1:4" ht="17.100000000000001" customHeight="1" x14ac:dyDescent="0.25">
      <c r="A66" s="396" t="s">
        <v>514</v>
      </c>
      <c r="B66" s="395"/>
      <c r="C66" s="393"/>
      <c r="D66" s="417"/>
    </row>
    <row r="67" spans="1:4" ht="17.100000000000001" customHeight="1" x14ac:dyDescent="0.25">
      <c r="A67" s="397"/>
      <c r="B67" s="395" t="s">
        <v>515</v>
      </c>
      <c r="C67" s="398"/>
      <c r="D67" s="417"/>
    </row>
    <row r="68" spans="1:4" ht="17.100000000000001" customHeight="1" x14ac:dyDescent="0.25">
      <c r="A68" s="367" t="s">
        <v>492</v>
      </c>
      <c r="B68" s="390"/>
      <c r="C68" s="400"/>
      <c r="D68" s="417"/>
    </row>
    <row r="69" spans="1:4" ht="17.100000000000001" customHeight="1" x14ac:dyDescent="0.25">
      <c r="A69" s="402" t="s">
        <v>493</v>
      </c>
      <c r="B69" s="403" t="s">
        <v>494</v>
      </c>
      <c r="C69" s="404" t="s">
        <v>495</v>
      </c>
      <c r="D69" s="417"/>
    </row>
    <row r="70" spans="1:4" ht="17.100000000000001" customHeight="1" x14ac:dyDescent="0.25">
      <c r="A70" s="367"/>
      <c r="B70" s="390"/>
      <c r="C70" s="406"/>
      <c r="D70" s="417"/>
    </row>
    <row r="71" spans="1:4" ht="17.100000000000001" customHeight="1" x14ac:dyDescent="0.25">
      <c r="A71" s="372"/>
      <c r="B71" s="395" t="s">
        <v>516</v>
      </c>
      <c r="C71" s="408" t="s">
        <v>497</v>
      </c>
      <c r="D71" s="417"/>
    </row>
    <row r="72" spans="1:4" ht="17.100000000000001" customHeight="1" x14ac:dyDescent="0.25">
      <c r="A72" s="372"/>
      <c r="B72" s="395"/>
      <c r="C72" s="410"/>
      <c r="D72" s="417"/>
    </row>
    <row r="73" spans="1:4" ht="17.100000000000001" customHeight="1" x14ac:dyDescent="0.25">
      <c r="A73" s="372"/>
      <c r="B73" s="395"/>
      <c r="C73" s="408"/>
      <c r="D73" s="417"/>
    </row>
    <row r="74" spans="1:4" ht="17.100000000000001" customHeight="1" x14ac:dyDescent="0.25">
      <c r="A74" s="372"/>
      <c r="B74" s="413"/>
      <c r="C74" s="408"/>
      <c r="D74" s="417"/>
    </row>
    <row r="75" spans="1:4" ht="17.100000000000001" customHeight="1" x14ac:dyDescent="0.25">
      <c r="A75" s="372"/>
      <c r="B75" s="413"/>
      <c r="C75" s="408"/>
      <c r="D75" s="417"/>
    </row>
    <row r="76" spans="1:4" ht="17.100000000000001" customHeight="1" x14ac:dyDescent="0.25">
      <c r="A76" s="372"/>
      <c r="B76" s="413"/>
      <c r="C76" s="414"/>
      <c r="D76" s="417"/>
    </row>
    <row r="77" spans="1:4" ht="17.100000000000001" customHeight="1" x14ac:dyDescent="0.25">
      <c r="A77" s="385"/>
      <c r="B77" s="415" t="s">
        <v>4</v>
      </c>
      <c r="C77" s="415">
        <f>SUM(C70:C76)</f>
        <v>0</v>
      </c>
      <c r="D77" s="417"/>
    </row>
    <row r="78" spans="1:4" ht="17.100000000000001" customHeight="1" x14ac:dyDescent="0.25">
      <c r="A78" s="365"/>
      <c r="B78" s="365"/>
      <c r="C78" s="417"/>
      <c r="D78" s="417"/>
    </row>
    <row r="79" spans="1:4" ht="17.100000000000001" customHeight="1" x14ac:dyDescent="0.25">
      <c r="A79" s="365"/>
      <c r="B79" s="365"/>
      <c r="C79" s="417"/>
      <c r="D79" s="417"/>
    </row>
    <row r="80" spans="1:4" ht="17.100000000000001" customHeight="1" x14ac:dyDescent="0.25">
      <c r="A80" s="361"/>
      <c r="B80" s="418" t="s">
        <v>517</v>
      </c>
      <c r="C80" s="417"/>
    </row>
    <row r="81" spans="1:4" ht="17.100000000000001" customHeight="1" x14ac:dyDescent="0.25">
      <c r="A81" s="365"/>
      <c r="B81" s="417"/>
      <c r="C81" s="417"/>
      <c r="D81" s="417"/>
    </row>
    <row r="82" spans="1:4" ht="17.100000000000001" customHeight="1" x14ac:dyDescent="0.25">
      <c r="A82" s="365"/>
      <c r="B82" s="417"/>
      <c r="C82" s="417"/>
      <c r="D82" s="417"/>
    </row>
    <row r="83" spans="1:4" ht="17.100000000000001" customHeight="1" x14ac:dyDescent="0.25">
      <c r="A83" s="365"/>
      <c r="B83" s="419" t="s">
        <v>518</v>
      </c>
      <c r="C83" s="419"/>
      <c r="D83" s="417"/>
    </row>
    <row r="84" spans="1:4" ht="17.100000000000001" customHeight="1" x14ac:dyDescent="0.25">
      <c r="A84" s="365"/>
      <c r="B84" s="365"/>
      <c r="C84" s="417"/>
      <c r="D84" s="417"/>
    </row>
    <row r="85" spans="1:4" ht="17.100000000000001" customHeight="1" x14ac:dyDescent="0.25">
      <c r="A85" s="365"/>
      <c r="B85" s="365"/>
      <c r="C85" s="417"/>
      <c r="D85" s="417"/>
    </row>
    <row r="86" spans="1:4" ht="17.100000000000001" customHeight="1" x14ac:dyDescent="0.25">
      <c r="A86" s="365"/>
      <c r="B86" s="365"/>
      <c r="C86" s="417"/>
      <c r="D86" s="417"/>
    </row>
    <row r="87" spans="1:4" ht="17.100000000000001" customHeight="1" x14ac:dyDescent="0.25">
      <c r="A87" s="365"/>
      <c r="B87" s="365"/>
      <c r="C87" s="417"/>
      <c r="D87" s="417"/>
    </row>
    <row r="88" spans="1:4" ht="17.100000000000001" customHeight="1" x14ac:dyDescent="0.25">
      <c r="A88" s="365"/>
      <c r="B88" s="365"/>
      <c r="C88" s="417"/>
      <c r="D88" s="417"/>
    </row>
    <row r="89" spans="1:4" ht="17.100000000000001" customHeight="1" x14ac:dyDescent="0.25">
      <c r="A89" s="365"/>
      <c r="B89" s="365"/>
      <c r="C89" s="417"/>
      <c r="D89" s="417"/>
    </row>
    <row r="90" spans="1:4" ht="17.100000000000001" customHeight="1" x14ac:dyDescent="0.25">
      <c r="A90" s="365"/>
      <c r="B90" s="365"/>
      <c r="C90" s="417"/>
      <c r="D90" s="417"/>
    </row>
    <row r="91" spans="1:4" ht="17.100000000000001" customHeight="1" x14ac:dyDescent="0.25">
      <c r="A91" s="365"/>
      <c r="B91" s="365"/>
      <c r="C91" s="417"/>
      <c r="D91" s="417"/>
    </row>
    <row r="92" spans="1:4" ht="17.100000000000001" customHeight="1" x14ac:dyDescent="0.25">
      <c r="A92" s="365"/>
      <c r="B92" s="365"/>
      <c r="C92" s="417"/>
      <c r="D92" s="417"/>
    </row>
    <row r="93" spans="1:4" ht="17.100000000000001" customHeight="1" x14ac:dyDescent="0.25">
      <c r="A93" s="365"/>
      <c r="B93" s="365"/>
      <c r="C93" s="417"/>
      <c r="D93" s="417"/>
    </row>
    <row r="94" spans="1:4" ht="17.100000000000001" customHeight="1" x14ac:dyDescent="0.25">
      <c r="A94" s="365"/>
      <c r="B94" s="365"/>
      <c r="C94" s="417"/>
      <c r="D94" s="417"/>
    </row>
    <row r="95" spans="1:4" ht="17.100000000000001" customHeight="1" x14ac:dyDescent="0.25">
      <c r="A95" s="365"/>
      <c r="B95" s="365"/>
      <c r="C95" s="417"/>
      <c r="D95" s="417"/>
    </row>
    <row r="96" spans="1:4" ht="17.100000000000001" customHeight="1" x14ac:dyDescent="0.25">
      <c r="A96" s="365"/>
      <c r="B96" s="365"/>
      <c r="C96" s="417"/>
      <c r="D96" s="417"/>
    </row>
    <row r="97" spans="1:4" ht="17.100000000000001" customHeight="1" x14ac:dyDescent="0.25">
      <c r="A97" s="365"/>
      <c r="B97" s="365"/>
      <c r="C97" s="417"/>
      <c r="D97" s="417"/>
    </row>
    <row r="98" spans="1:4" ht="17.100000000000001" customHeight="1" x14ac:dyDescent="0.25">
      <c r="A98" s="365"/>
      <c r="B98" s="365"/>
      <c r="C98" s="417"/>
      <c r="D98" s="417"/>
    </row>
    <row r="99" spans="1:4" ht="17.100000000000001" customHeight="1" x14ac:dyDescent="0.25">
      <c r="A99" s="365"/>
      <c r="B99" s="365"/>
      <c r="C99" s="417"/>
      <c r="D99" s="417"/>
    </row>
    <row r="100" spans="1:4" ht="17.100000000000001" customHeight="1" x14ac:dyDescent="0.25">
      <c r="A100" s="365"/>
      <c r="B100" s="365"/>
      <c r="C100" s="417"/>
      <c r="D100" s="417"/>
    </row>
    <row r="101" spans="1:4" ht="17.100000000000001" customHeight="1" x14ac:dyDescent="0.25">
      <c r="A101" s="365"/>
      <c r="B101" s="365"/>
      <c r="C101" s="417"/>
      <c r="D101" s="417"/>
    </row>
    <row r="102" spans="1:4" ht="17.100000000000001" customHeight="1" x14ac:dyDescent="0.25">
      <c r="A102" s="365"/>
      <c r="B102" s="365"/>
      <c r="C102" s="417"/>
      <c r="D102" s="417"/>
    </row>
    <row r="103" spans="1:4" ht="17.100000000000001" customHeight="1" x14ac:dyDescent="0.25">
      <c r="A103" s="365"/>
      <c r="B103" s="365"/>
      <c r="C103" s="417"/>
      <c r="D103" s="417"/>
    </row>
    <row r="104" spans="1:4" ht="17.100000000000001" customHeight="1" x14ac:dyDescent="0.25">
      <c r="A104" s="365"/>
      <c r="B104" s="365"/>
      <c r="C104" s="417"/>
      <c r="D104" s="417"/>
    </row>
    <row r="105" spans="1:4" ht="17.100000000000001" customHeight="1" x14ac:dyDescent="0.25">
      <c r="A105" s="365"/>
      <c r="B105" s="365"/>
      <c r="C105" s="417"/>
      <c r="D105" s="417"/>
    </row>
    <row r="106" spans="1:4" ht="17.100000000000001" customHeight="1" x14ac:dyDescent="0.25">
      <c r="A106" s="365"/>
      <c r="B106" s="365"/>
      <c r="C106" s="417"/>
      <c r="D106" s="417"/>
    </row>
    <row r="107" spans="1:4" ht="17.100000000000001" customHeight="1" x14ac:dyDescent="0.25">
      <c r="A107" s="365"/>
      <c r="B107" s="365"/>
      <c r="C107" s="417"/>
      <c r="D107" s="417"/>
    </row>
    <row r="108" spans="1:4" ht="17.100000000000001" customHeight="1" x14ac:dyDescent="0.25">
      <c r="A108" s="365"/>
      <c r="B108" s="365"/>
      <c r="C108" s="417"/>
      <c r="D108" s="417"/>
    </row>
    <row r="109" spans="1:4" ht="17.100000000000001" customHeight="1" x14ac:dyDescent="0.25">
      <c r="A109" s="365"/>
      <c r="B109" s="365"/>
      <c r="C109" s="417"/>
      <c r="D109" s="417"/>
    </row>
    <row r="110" spans="1:4" ht="17.100000000000001" customHeight="1" x14ac:dyDescent="0.25">
      <c r="A110" s="365"/>
      <c r="B110" s="365"/>
      <c r="C110" s="417"/>
      <c r="D110" s="417"/>
    </row>
    <row r="111" spans="1:4" ht="17.100000000000001" customHeight="1" x14ac:dyDescent="0.25">
      <c r="A111" s="365"/>
      <c r="B111" s="365"/>
      <c r="C111" s="417"/>
      <c r="D111" s="417"/>
    </row>
    <row r="112" spans="1:4" ht="17.100000000000001" customHeight="1" x14ac:dyDescent="0.25">
      <c r="A112" s="365"/>
      <c r="B112" s="365"/>
      <c r="C112" s="417"/>
      <c r="D112" s="417"/>
    </row>
    <row r="113" spans="1:4" ht="17.100000000000001" customHeight="1" x14ac:dyDescent="0.25">
      <c r="A113" s="365"/>
      <c r="B113" s="365"/>
      <c r="C113" s="417"/>
      <c r="D113" s="417"/>
    </row>
    <row r="114" spans="1:4" ht="17.100000000000001" customHeight="1" x14ac:dyDescent="0.25">
      <c r="A114" s="365"/>
      <c r="B114" s="365"/>
      <c r="C114" s="417"/>
      <c r="D114" s="417"/>
    </row>
    <row r="115" spans="1:4" ht="17.100000000000001" customHeight="1" x14ac:dyDescent="0.25">
      <c r="A115" s="365"/>
      <c r="B115" s="365"/>
      <c r="C115" s="417"/>
      <c r="D115" s="417"/>
    </row>
    <row r="116" spans="1:4" ht="17.100000000000001" customHeight="1" x14ac:dyDescent="0.25">
      <c r="A116" s="365"/>
      <c r="B116" s="365"/>
      <c r="C116" s="417"/>
      <c r="D116" s="417"/>
    </row>
    <row r="117" spans="1:4" ht="17.100000000000001" customHeight="1" x14ac:dyDescent="0.25">
      <c r="A117" s="365"/>
      <c r="B117" s="365"/>
      <c r="C117" s="417"/>
      <c r="D117" s="417"/>
    </row>
    <row r="118" spans="1:4" ht="17.100000000000001" customHeight="1" x14ac:dyDescent="0.25">
      <c r="A118" s="365"/>
      <c r="B118" s="365"/>
      <c r="C118" s="417"/>
      <c r="D118" s="417"/>
    </row>
    <row r="119" spans="1:4" ht="17.100000000000001" customHeight="1" x14ac:dyDescent="0.25">
      <c r="A119" s="365"/>
      <c r="B119" s="365"/>
      <c r="C119" s="417"/>
      <c r="D119" s="417"/>
    </row>
    <row r="120" spans="1:4" ht="17.100000000000001" customHeight="1" x14ac:dyDescent="0.25">
      <c r="A120" s="365"/>
      <c r="B120" s="365"/>
      <c r="C120" s="417"/>
      <c r="D120" s="417"/>
    </row>
    <row r="121" spans="1:4" ht="17.100000000000001" customHeight="1" x14ac:dyDescent="0.25">
      <c r="A121" s="365"/>
      <c r="B121" s="365"/>
      <c r="C121" s="417"/>
      <c r="D121" s="417"/>
    </row>
    <row r="122" spans="1:4" ht="17.100000000000001" customHeight="1" x14ac:dyDescent="0.25">
      <c r="A122" s="365"/>
      <c r="B122" s="365"/>
      <c r="C122" s="417"/>
      <c r="D122" s="417"/>
    </row>
    <row r="123" spans="1:4" ht="17.100000000000001" customHeight="1" x14ac:dyDescent="0.25">
      <c r="A123" s="365"/>
      <c r="B123" s="365"/>
      <c r="C123" s="417"/>
      <c r="D123" s="417"/>
    </row>
    <row r="124" spans="1:4" ht="17.100000000000001" customHeight="1" x14ac:dyDescent="0.25">
      <c r="A124" s="365"/>
      <c r="B124" s="365"/>
      <c r="C124" s="417"/>
      <c r="D124" s="417"/>
    </row>
    <row r="125" spans="1:4" ht="17.100000000000001" customHeight="1" x14ac:dyDescent="0.25">
      <c r="A125" s="365"/>
      <c r="B125" s="365"/>
      <c r="C125" s="417"/>
      <c r="D125" s="417"/>
    </row>
    <row r="126" spans="1:4" ht="17.100000000000001" customHeight="1" x14ac:dyDescent="0.25">
      <c r="A126" s="365"/>
      <c r="B126" s="365"/>
      <c r="C126" s="417"/>
      <c r="D126" s="417"/>
    </row>
    <row r="127" spans="1:4" ht="17.100000000000001" customHeight="1" x14ac:dyDescent="0.25">
      <c r="A127" s="365"/>
      <c r="B127" s="365"/>
      <c r="C127" s="417"/>
      <c r="D127" s="417"/>
    </row>
    <row r="128" spans="1:4" ht="17.100000000000001" customHeight="1" x14ac:dyDescent="0.25">
      <c r="A128" s="365"/>
      <c r="B128" s="365"/>
      <c r="C128" s="417"/>
      <c r="D128" s="417"/>
    </row>
    <row r="129" spans="1:4" ht="17.100000000000001" customHeight="1" x14ac:dyDescent="0.25">
      <c r="A129" s="365"/>
      <c r="B129" s="365"/>
      <c r="C129" s="417"/>
      <c r="D129" s="417"/>
    </row>
    <row r="130" spans="1:4" ht="17.100000000000001" customHeight="1" x14ac:dyDescent="0.25">
      <c r="A130" s="365"/>
      <c r="B130" s="365"/>
      <c r="C130" s="417"/>
      <c r="D130" s="417"/>
    </row>
    <row r="131" spans="1:4" ht="17.100000000000001" customHeight="1" x14ac:dyDescent="0.25">
      <c r="A131" s="365"/>
      <c r="B131" s="365"/>
      <c r="C131" s="417"/>
      <c r="D131" s="417"/>
    </row>
    <row r="132" spans="1:4" ht="17.100000000000001" customHeight="1" x14ac:dyDescent="0.25">
      <c r="A132" s="365"/>
      <c r="B132" s="365"/>
      <c r="C132" s="417"/>
      <c r="D132" s="417"/>
    </row>
    <row r="133" spans="1:4" ht="17.100000000000001" customHeight="1" x14ac:dyDescent="0.25">
      <c r="A133" s="365"/>
      <c r="B133" s="365"/>
      <c r="C133" s="417"/>
      <c r="D133" s="417"/>
    </row>
    <row r="134" spans="1:4" ht="17.100000000000001" customHeight="1" x14ac:dyDescent="0.25">
      <c r="A134" s="365"/>
      <c r="B134" s="365"/>
      <c r="C134" s="417"/>
      <c r="D134" s="417"/>
    </row>
    <row r="135" spans="1:4" ht="17.100000000000001" customHeight="1" x14ac:dyDescent="0.25">
      <c r="A135" s="365"/>
      <c r="B135" s="365"/>
      <c r="C135" s="417"/>
      <c r="D135" s="417"/>
    </row>
    <row r="136" spans="1:4" ht="17.100000000000001" customHeight="1" x14ac:dyDescent="0.25">
      <c r="A136" s="365"/>
      <c r="B136" s="365"/>
      <c r="C136" s="417"/>
      <c r="D136" s="417"/>
    </row>
    <row r="137" spans="1:4" ht="17.100000000000001" customHeight="1" x14ac:dyDescent="0.25">
      <c r="A137" s="365"/>
      <c r="B137" s="365"/>
      <c r="C137" s="417"/>
      <c r="D137" s="417"/>
    </row>
    <row r="138" spans="1:4" ht="17.100000000000001" customHeight="1" x14ac:dyDescent="0.25">
      <c r="A138" s="365"/>
      <c r="B138" s="365"/>
      <c r="C138" s="417"/>
      <c r="D138" s="417"/>
    </row>
    <row r="139" spans="1:4" ht="17.100000000000001" customHeight="1" x14ac:dyDescent="0.25">
      <c r="A139" s="365"/>
      <c r="B139" s="365"/>
      <c r="C139" s="417"/>
      <c r="D139" s="417"/>
    </row>
    <row r="140" spans="1:4" ht="17.100000000000001" customHeight="1" x14ac:dyDescent="0.25">
      <c r="A140" s="365"/>
      <c r="B140" s="365"/>
      <c r="C140" s="417"/>
      <c r="D140" s="417"/>
    </row>
    <row r="141" spans="1:4" ht="17.100000000000001" customHeight="1" x14ac:dyDescent="0.25">
      <c r="A141" s="365"/>
      <c r="B141" s="365"/>
      <c r="C141" s="417"/>
      <c r="D141" s="417"/>
    </row>
    <row r="142" spans="1:4" ht="17.100000000000001" customHeight="1" x14ac:dyDescent="0.25">
      <c r="A142" s="365"/>
      <c r="B142" s="365"/>
      <c r="C142" s="417"/>
      <c r="D142" s="417"/>
    </row>
    <row r="143" spans="1:4" ht="17.100000000000001" customHeight="1" x14ac:dyDescent="0.25">
      <c r="A143" s="365"/>
      <c r="B143" s="365"/>
      <c r="C143" s="417"/>
      <c r="D143" s="417"/>
    </row>
    <row r="144" spans="1:4" ht="17.100000000000001" customHeight="1" x14ac:dyDescent="0.25">
      <c r="A144" s="365"/>
      <c r="B144" s="365"/>
      <c r="C144" s="417"/>
      <c r="D144" s="417"/>
    </row>
    <row r="145" spans="1:4" ht="17.100000000000001" customHeight="1" x14ac:dyDescent="0.25">
      <c r="A145" s="365"/>
      <c r="B145" s="365"/>
      <c r="C145" s="417"/>
      <c r="D145" s="417"/>
    </row>
    <row r="146" spans="1:4" ht="17.100000000000001" customHeight="1" x14ac:dyDescent="0.25">
      <c r="A146" s="365"/>
      <c r="B146" s="365"/>
      <c r="C146" s="417"/>
      <c r="D146" s="417"/>
    </row>
    <row r="147" spans="1:4" ht="17.100000000000001" customHeight="1" x14ac:dyDescent="0.25">
      <c r="A147" s="365"/>
      <c r="B147" s="365"/>
      <c r="C147" s="417"/>
      <c r="D147" s="417"/>
    </row>
    <row r="148" spans="1:4" ht="17.100000000000001" customHeight="1" x14ac:dyDescent="0.25">
      <c r="A148" s="365"/>
      <c r="B148" s="365"/>
      <c r="C148" s="417"/>
      <c r="D148" s="417"/>
    </row>
    <row r="149" spans="1:4" ht="17.100000000000001" customHeight="1" x14ac:dyDescent="0.25">
      <c r="A149" s="365"/>
      <c r="B149" s="365"/>
      <c r="C149" s="417"/>
      <c r="D149" s="417"/>
    </row>
    <row r="150" spans="1:4" ht="17.100000000000001" customHeight="1" x14ac:dyDescent="0.25">
      <c r="A150" s="365"/>
      <c r="B150" s="365"/>
      <c r="C150" s="417"/>
      <c r="D150" s="417"/>
    </row>
    <row r="151" spans="1:4" ht="17.100000000000001" customHeight="1" x14ac:dyDescent="0.25">
      <c r="A151" s="365"/>
      <c r="B151" s="365"/>
      <c r="C151" s="417"/>
      <c r="D151" s="417"/>
    </row>
    <row r="152" spans="1:4" ht="17.100000000000001" customHeight="1" x14ac:dyDescent="0.25">
      <c r="A152" s="365"/>
      <c r="B152" s="365"/>
      <c r="C152" s="417"/>
      <c r="D152" s="417"/>
    </row>
    <row r="153" spans="1:4" ht="17.100000000000001" customHeight="1" x14ac:dyDescent="0.25">
      <c r="A153" s="365"/>
      <c r="B153" s="365"/>
      <c r="C153" s="417"/>
      <c r="D153" s="417"/>
    </row>
    <row r="154" spans="1:4" ht="17.100000000000001" customHeight="1" x14ac:dyDescent="0.25">
      <c r="A154" s="365"/>
      <c r="B154" s="365"/>
      <c r="C154" s="417"/>
      <c r="D154" s="417"/>
    </row>
    <row r="155" spans="1:4" ht="17.100000000000001" customHeight="1" x14ac:dyDescent="0.25">
      <c r="A155" s="365"/>
      <c r="B155" s="365"/>
      <c r="C155" s="417"/>
      <c r="D155" s="417"/>
    </row>
    <row r="156" spans="1:4" ht="17.100000000000001" customHeight="1" x14ac:dyDescent="0.25">
      <c r="A156" s="365"/>
      <c r="B156" s="365"/>
      <c r="C156" s="417"/>
      <c r="D156" s="417"/>
    </row>
    <row r="157" spans="1:4" ht="17.100000000000001" customHeight="1" x14ac:dyDescent="0.25">
      <c r="A157" s="365"/>
      <c r="B157" s="365"/>
      <c r="C157" s="417"/>
      <c r="D157" s="417"/>
    </row>
    <row r="158" spans="1:4" ht="17.100000000000001" customHeight="1" x14ac:dyDescent="0.25">
      <c r="A158" s="365"/>
      <c r="B158" s="365"/>
      <c r="C158" s="417"/>
      <c r="D158" s="417"/>
    </row>
    <row r="159" spans="1:4" ht="17.100000000000001" customHeight="1" x14ac:dyDescent="0.25">
      <c r="A159" s="365"/>
      <c r="B159" s="365"/>
      <c r="C159" s="417"/>
      <c r="D159" s="417"/>
    </row>
    <row r="160" spans="1:4" ht="17.100000000000001" customHeight="1" x14ac:dyDescent="0.25">
      <c r="A160" s="365"/>
      <c r="B160" s="365"/>
      <c r="C160" s="417"/>
      <c r="D160" s="417"/>
    </row>
    <row r="161" spans="1:4" ht="17.100000000000001" customHeight="1" x14ac:dyDescent="0.25">
      <c r="A161" s="365"/>
      <c r="B161" s="365"/>
      <c r="C161" s="417"/>
      <c r="D161" s="417"/>
    </row>
    <row r="162" spans="1:4" ht="17.100000000000001" customHeight="1" x14ac:dyDescent="0.25">
      <c r="A162" s="365"/>
      <c r="B162" s="365"/>
      <c r="C162" s="417"/>
      <c r="D162" s="417"/>
    </row>
    <row r="163" spans="1:4" ht="17.100000000000001" customHeight="1" x14ac:dyDescent="0.25">
      <c r="A163" s="365"/>
      <c r="B163" s="365"/>
      <c r="C163" s="417"/>
      <c r="D163" s="417"/>
    </row>
    <row r="164" spans="1:4" ht="17.100000000000001" customHeight="1" x14ac:dyDescent="0.25">
      <c r="A164" s="365"/>
      <c r="B164" s="365"/>
      <c r="C164" s="417"/>
      <c r="D164" s="417"/>
    </row>
    <row r="165" spans="1:4" ht="17.100000000000001" customHeight="1" x14ac:dyDescent="0.25">
      <c r="A165" s="365"/>
      <c r="B165" s="365"/>
      <c r="C165" s="417"/>
      <c r="D165" s="417"/>
    </row>
    <row r="166" spans="1:4" ht="17.100000000000001" customHeight="1" x14ac:dyDescent="0.25">
      <c r="A166" s="365"/>
      <c r="B166" s="365"/>
      <c r="C166" s="417"/>
      <c r="D166" s="417"/>
    </row>
    <row r="167" spans="1:4" ht="17.100000000000001" customHeight="1" x14ac:dyDescent="0.25">
      <c r="A167" s="365"/>
      <c r="B167" s="365"/>
      <c r="C167" s="417"/>
      <c r="D167" s="417"/>
    </row>
    <row r="168" spans="1:4" ht="17.100000000000001" customHeight="1" x14ac:dyDescent="0.25">
      <c r="A168" s="365"/>
      <c r="B168" s="365"/>
      <c r="C168" s="417"/>
      <c r="D168" s="417"/>
    </row>
    <row r="169" spans="1:4" ht="17.100000000000001" customHeight="1" x14ac:dyDescent="0.25">
      <c r="A169" s="365"/>
      <c r="B169" s="365"/>
      <c r="C169" s="417"/>
      <c r="D169" s="417"/>
    </row>
    <row r="170" spans="1:4" ht="17.100000000000001" customHeight="1" x14ac:dyDescent="0.25">
      <c r="A170" s="365"/>
      <c r="B170" s="365"/>
      <c r="C170" s="417"/>
      <c r="D170" s="417"/>
    </row>
    <row r="171" spans="1:4" ht="17.100000000000001" customHeight="1" x14ac:dyDescent="0.25">
      <c r="A171" s="365"/>
      <c r="B171" s="365"/>
      <c r="C171" s="417"/>
      <c r="D171" s="417"/>
    </row>
    <row r="172" spans="1:4" ht="17.100000000000001" customHeight="1" x14ac:dyDescent="0.25">
      <c r="A172" s="365"/>
      <c r="B172" s="365"/>
      <c r="C172" s="417"/>
      <c r="D172" s="417"/>
    </row>
    <row r="173" spans="1:4" ht="17.100000000000001" customHeight="1" x14ac:dyDescent="0.25">
      <c r="A173" s="365"/>
      <c r="B173" s="365"/>
      <c r="C173" s="417"/>
      <c r="D173" s="417"/>
    </row>
    <row r="174" spans="1:4" ht="17.100000000000001" customHeight="1" x14ac:dyDescent="0.25">
      <c r="A174" s="365"/>
      <c r="B174" s="365"/>
      <c r="C174" s="417"/>
      <c r="D174" s="417"/>
    </row>
    <row r="175" spans="1:4" ht="17.100000000000001" customHeight="1" x14ac:dyDescent="0.25">
      <c r="A175" s="365"/>
      <c r="B175" s="365"/>
      <c r="C175" s="417"/>
      <c r="D175" s="417"/>
    </row>
    <row r="176" spans="1:4" ht="17.100000000000001" customHeight="1" x14ac:dyDescent="0.25">
      <c r="A176" s="365"/>
      <c r="B176" s="365"/>
      <c r="C176" s="417"/>
      <c r="D176" s="417"/>
    </row>
    <row r="177" spans="1:4" ht="17.100000000000001" customHeight="1" x14ac:dyDescent="0.25">
      <c r="A177" s="365"/>
      <c r="B177" s="365"/>
      <c r="C177" s="417"/>
      <c r="D177" s="417"/>
    </row>
    <row r="178" spans="1:4" ht="17.100000000000001" customHeight="1" x14ac:dyDescent="0.25">
      <c r="A178" s="365"/>
      <c r="B178" s="365"/>
      <c r="C178" s="417"/>
      <c r="D178" s="417"/>
    </row>
    <row r="179" spans="1:4" ht="17.100000000000001" customHeight="1" x14ac:dyDescent="0.25">
      <c r="A179" s="365"/>
      <c r="B179" s="365"/>
      <c r="C179" s="417"/>
      <c r="D179" s="417"/>
    </row>
    <row r="180" spans="1:4" ht="17.100000000000001" customHeight="1" x14ac:dyDescent="0.25">
      <c r="A180" s="365"/>
      <c r="B180" s="365"/>
      <c r="C180" s="417"/>
      <c r="D180" s="417"/>
    </row>
    <row r="181" spans="1:4" ht="17.100000000000001" customHeight="1" x14ac:dyDescent="0.25">
      <c r="A181" s="365"/>
      <c r="B181" s="365"/>
      <c r="C181" s="417"/>
      <c r="D181" s="417"/>
    </row>
    <row r="182" spans="1:4" ht="17.100000000000001" customHeight="1" x14ac:dyDescent="0.25">
      <c r="A182" s="365"/>
      <c r="B182" s="365"/>
      <c r="C182" s="417"/>
      <c r="D182" s="417"/>
    </row>
    <row r="183" spans="1:4" ht="17.100000000000001" customHeight="1" x14ac:dyDescent="0.25">
      <c r="A183" s="365"/>
      <c r="B183" s="365"/>
      <c r="C183" s="417"/>
      <c r="D183" s="417"/>
    </row>
    <row r="184" spans="1:4" ht="17.100000000000001" customHeight="1" x14ac:dyDescent="0.25">
      <c r="A184" s="365"/>
      <c r="B184" s="365"/>
      <c r="C184" s="417"/>
      <c r="D184" s="417"/>
    </row>
    <row r="185" spans="1:4" ht="17.100000000000001" customHeight="1" x14ac:dyDescent="0.25">
      <c r="A185" s="365"/>
      <c r="B185" s="365"/>
      <c r="C185" s="417"/>
      <c r="D185" s="417"/>
    </row>
    <row r="186" spans="1:4" ht="17.100000000000001" customHeight="1" x14ac:dyDescent="0.25">
      <c r="A186" s="365"/>
      <c r="B186" s="365"/>
      <c r="C186" s="417"/>
      <c r="D186" s="417"/>
    </row>
    <row r="187" spans="1:4" ht="17.100000000000001" customHeight="1" x14ac:dyDescent="0.25">
      <c r="A187" s="365"/>
      <c r="B187" s="365"/>
      <c r="C187" s="417"/>
      <c r="D187" s="417"/>
    </row>
    <row r="188" spans="1:4" ht="17.100000000000001" customHeight="1" x14ac:dyDescent="0.25">
      <c r="A188" s="365"/>
      <c r="B188" s="365"/>
      <c r="C188" s="417"/>
      <c r="D188" s="417"/>
    </row>
    <row r="189" spans="1:4" ht="17.100000000000001" customHeight="1" x14ac:dyDescent="0.25">
      <c r="A189" s="365"/>
      <c r="B189" s="365"/>
      <c r="C189" s="417"/>
      <c r="D189" s="417"/>
    </row>
    <row r="190" spans="1:4" ht="17.100000000000001" customHeight="1" x14ac:dyDescent="0.25">
      <c r="A190" s="365"/>
      <c r="B190" s="365"/>
      <c r="C190" s="417"/>
      <c r="D190" s="417"/>
    </row>
    <row r="191" spans="1:4" ht="17.100000000000001" customHeight="1" x14ac:dyDescent="0.25">
      <c r="A191" s="365"/>
      <c r="B191" s="365"/>
      <c r="C191" s="417"/>
      <c r="D191" s="417"/>
    </row>
    <row r="192" spans="1:4" ht="17.100000000000001" customHeight="1" x14ac:dyDescent="0.25">
      <c r="A192" s="365"/>
      <c r="B192" s="365"/>
      <c r="C192" s="417"/>
      <c r="D192" s="417"/>
    </row>
    <row r="193" spans="1:4" ht="17.100000000000001" customHeight="1" x14ac:dyDescent="0.25">
      <c r="A193" s="365"/>
      <c r="B193" s="365"/>
      <c r="C193" s="417"/>
      <c r="D193" s="417"/>
    </row>
    <row r="194" spans="1:4" ht="17.100000000000001" customHeight="1" x14ac:dyDescent="0.25">
      <c r="A194" s="365"/>
      <c r="B194" s="365"/>
      <c r="C194" s="417"/>
      <c r="D194" s="417"/>
    </row>
    <row r="195" spans="1:4" ht="17.100000000000001" customHeight="1" x14ac:dyDescent="0.25">
      <c r="A195" s="365"/>
      <c r="B195" s="365"/>
      <c r="C195" s="417"/>
      <c r="D195" s="417"/>
    </row>
    <row r="196" spans="1:4" ht="17.100000000000001" customHeight="1" x14ac:dyDescent="0.25">
      <c r="A196" s="365"/>
      <c r="B196" s="365"/>
      <c r="C196" s="417"/>
      <c r="D196" s="417"/>
    </row>
    <row r="197" spans="1:4" ht="17.100000000000001" customHeight="1" x14ac:dyDescent="0.25">
      <c r="A197" s="365"/>
      <c r="B197" s="365"/>
      <c r="C197" s="417"/>
      <c r="D197" s="417"/>
    </row>
    <row r="198" spans="1:4" ht="17.100000000000001" customHeight="1" x14ac:dyDescent="0.25">
      <c r="A198" s="365"/>
      <c r="B198" s="365"/>
      <c r="C198" s="417"/>
      <c r="D198" s="417"/>
    </row>
    <row r="199" spans="1:4" ht="17.100000000000001" customHeight="1" x14ac:dyDescent="0.25">
      <c r="A199" s="365"/>
      <c r="B199" s="365"/>
      <c r="C199" s="417"/>
      <c r="D199" s="417"/>
    </row>
    <row r="200" spans="1:4" ht="17.100000000000001" customHeight="1" x14ac:dyDescent="0.25">
      <c r="A200" s="365"/>
      <c r="B200" s="365"/>
      <c r="C200" s="417"/>
      <c r="D200" s="417"/>
    </row>
    <row r="201" spans="1:4" ht="17.100000000000001" customHeight="1" x14ac:dyDescent="0.25">
      <c r="A201" s="365"/>
      <c r="B201" s="365"/>
      <c r="C201" s="417"/>
      <c r="D201" s="417"/>
    </row>
    <row r="202" spans="1:4" ht="17.100000000000001" customHeight="1" x14ac:dyDescent="0.25">
      <c r="A202" s="365"/>
      <c r="B202" s="365"/>
      <c r="C202" s="417"/>
      <c r="D202" s="417"/>
    </row>
    <row r="203" spans="1:4" ht="17.100000000000001" customHeight="1" x14ac:dyDescent="0.25">
      <c r="A203" s="365"/>
      <c r="B203" s="365"/>
      <c r="C203" s="417"/>
      <c r="D203" s="417"/>
    </row>
    <row r="204" spans="1:4" ht="17.100000000000001" customHeight="1" x14ac:dyDescent="0.25">
      <c r="A204" s="365"/>
      <c r="B204" s="365"/>
      <c r="C204" s="417"/>
      <c r="D204" s="417"/>
    </row>
    <row r="205" spans="1:4" ht="17.100000000000001" customHeight="1" x14ac:dyDescent="0.25">
      <c r="A205" s="365"/>
      <c r="B205" s="365"/>
      <c r="C205" s="417"/>
      <c r="D205" s="417"/>
    </row>
    <row r="206" spans="1:4" ht="17.100000000000001" customHeight="1" x14ac:dyDescent="0.25">
      <c r="A206" s="365"/>
      <c r="B206" s="365"/>
      <c r="C206" s="417"/>
      <c r="D206" s="417"/>
    </row>
    <row r="207" spans="1:4" ht="17.100000000000001" customHeight="1" x14ac:dyDescent="0.25">
      <c r="A207" s="365"/>
      <c r="B207" s="365"/>
      <c r="C207" s="417"/>
      <c r="D207" s="417"/>
    </row>
    <row r="208" spans="1:4" ht="17.100000000000001" customHeight="1" x14ac:dyDescent="0.25">
      <c r="A208" s="365"/>
      <c r="B208" s="365"/>
      <c r="C208" s="417"/>
      <c r="D208" s="417"/>
    </row>
    <row r="209" spans="1:4" ht="17.100000000000001" customHeight="1" x14ac:dyDescent="0.25">
      <c r="A209" s="365"/>
      <c r="B209" s="365"/>
      <c r="C209" s="417"/>
      <c r="D209" s="417"/>
    </row>
    <row r="210" spans="1:4" ht="17.100000000000001" customHeight="1" x14ac:dyDescent="0.25">
      <c r="A210" s="365"/>
      <c r="B210" s="365"/>
      <c r="C210" s="417"/>
      <c r="D210" s="417"/>
    </row>
    <row r="211" spans="1:4" ht="17.100000000000001" customHeight="1" x14ac:dyDescent="0.25">
      <c r="A211" s="365"/>
      <c r="B211" s="365"/>
      <c r="C211" s="417"/>
      <c r="D211" s="417"/>
    </row>
    <row r="212" spans="1:4" ht="17.100000000000001" customHeight="1" x14ac:dyDescent="0.25">
      <c r="A212" s="365"/>
      <c r="B212" s="365"/>
      <c r="C212" s="417"/>
      <c r="D212" s="417"/>
    </row>
    <row r="213" spans="1:4" ht="17.100000000000001" customHeight="1" x14ac:dyDescent="0.25">
      <c r="A213" s="365"/>
      <c r="B213" s="365"/>
      <c r="C213" s="417"/>
      <c r="D213" s="417"/>
    </row>
    <row r="214" spans="1:4" ht="17.100000000000001" customHeight="1" x14ac:dyDescent="0.25">
      <c r="A214" s="365"/>
      <c r="B214" s="365"/>
      <c r="C214" s="417"/>
      <c r="D214" s="417"/>
    </row>
    <row r="215" spans="1:4" ht="17.100000000000001" customHeight="1" x14ac:dyDescent="0.25">
      <c r="A215" s="365"/>
      <c r="B215" s="365"/>
      <c r="C215" s="417"/>
      <c r="D215" s="417"/>
    </row>
    <row r="216" spans="1:4" ht="17.100000000000001" customHeight="1" x14ac:dyDescent="0.25">
      <c r="A216" s="365"/>
      <c r="B216" s="365"/>
      <c r="C216" s="417"/>
      <c r="D216" s="417"/>
    </row>
    <row r="217" spans="1:4" ht="17.100000000000001" customHeight="1" x14ac:dyDescent="0.25">
      <c r="A217" s="365"/>
      <c r="B217" s="365"/>
      <c r="C217" s="417"/>
      <c r="D217" s="417"/>
    </row>
    <row r="218" spans="1:4" ht="17.100000000000001" customHeight="1" x14ac:dyDescent="0.25">
      <c r="A218" s="365"/>
      <c r="B218" s="365"/>
      <c r="C218" s="417"/>
      <c r="D218" s="417"/>
    </row>
    <row r="219" spans="1:4" ht="17.100000000000001" customHeight="1" x14ac:dyDescent="0.25">
      <c r="A219" s="365"/>
      <c r="B219" s="365"/>
      <c r="C219" s="417"/>
      <c r="D219" s="417"/>
    </row>
    <row r="220" spans="1:4" ht="17.100000000000001" customHeight="1" x14ac:dyDescent="0.25">
      <c r="A220" s="365"/>
      <c r="B220" s="365"/>
      <c r="C220" s="417"/>
      <c r="D220" s="417"/>
    </row>
    <row r="221" spans="1:4" ht="17.100000000000001" customHeight="1" x14ac:dyDescent="0.25">
      <c r="A221" s="365"/>
      <c r="B221" s="365"/>
      <c r="C221" s="417"/>
      <c r="D221" s="417"/>
    </row>
    <row r="222" spans="1:4" ht="17.100000000000001" customHeight="1" x14ac:dyDescent="0.25">
      <c r="A222" s="365"/>
      <c r="B222" s="365"/>
      <c r="C222" s="417"/>
      <c r="D222" s="417"/>
    </row>
    <row r="223" spans="1:4" ht="17.100000000000001" customHeight="1" x14ac:dyDescent="0.25">
      <c r="A223" s="365"/>
      <c r="B223" s="365"/>
      <c r="C223" s="417"/>
      <c r="D223" s="417"/>
    </row>
    <row r="224" spans="1:4" ht="17.100000000000001" customHeight="1" x14ac:dyDescent="0.25">
      <c r="A224" s="365"/>
      <c r="B224" s="365"/>
      <c r="C224" s="417"/>
      <c r="D224" s="417"/>
    </row>
    <row r="225" spans="1:4" ht="17.100000000000001" customHeight="1" x14ac:dyDescent="0.25">
      <c r="A225" s="365"/>
      <c r="B225" s="365"/>
      <c r="C225" s="417"/>
      <c r="D225" s="417"/>
    </row>
    <row r="226" spans="1:4" ht="17.100000000000001" customHeight="1" x14ac:dyDescent="0.25">
      <c r="A226" s="365"/>
      <c r="B226" s="365"/>
      <c r="C226" s="417"/>
      <c r="D226" s="417"/>
    </row>
    <row r="227" spans="1:4" ht="17.100000000000001" customHeight="1" x14ac:dyDescent="0.25">
      <c r="A227" s="365"/>
      <c r="B227" s="365"/>
      <c r="C227" s="417"/>
      <c r="D227" s="417"/>
    </row>
    <row r="228" spans="1:4" ht="17.100000000000001" customHeight="1" x14ac:dyDescent="0.25">
      <c r="A228" s="365"/>
      <c r="B228" s="365"/>
      <c r="C228" s="417"/>
      <c r="D228" s="417"/>
    </row>
    <row r="229" spans="1:4" ht="17.100000000000001" customHeight="1" x14ac:dyDescent="0.25">
      <c r="A229" s="365"/>
      <c r="B229" s="365"/>
      <c r="C229" s="417"/>
      <c r="D229" s="417"/>
    </row>
    <row r="230" spans="1:4" ht="17.100000000000001" customHeight="1" x14ac:dyDescent="0.25">
      <c r="A230" s="365"/>
      <c r="B230" s="365"/>
      <c r="C230" s="417"/>
      <c r="D230" s="417"/>
    </row>
    <row r="231" spans="1:4" ht="17.100000000000001" customHeight="1" x14ac:dyDescent="0.25">
      <c r="A231" s="365"/>
      <c r="B231" s="365"/>
      <c r="C231" s="417"/>
      <c r="D231" s="417"/>
    </row>
    <row r="232" spans="1:4" ht="17.100000000000001" customHeight="1" x14ac:dyDescent="0.25">
      <c r="A232" s="365"/>
      <c r="B232" s="365"/>
      <c r="C232" s="417"/>
      <c r="D232" s="417"/>
    </row>
    <row r="233" spans="1:4" ht="17.100000000000001" customHeight="1" x14ac:dyDescent="0.25">
      <c r="A233" s="365"/>
      <c r="B233" s="365"/>
      <c r="C233" s="417"/>
      <c r="D233" s="417"/>
    </row>
    <row r="234" spans="1:4" ht="17.100000000000001" customHeight="1" x14ac:dyDescent="0.25">
      <c r="A234" s="365"/>
      <c r="B234" s="365"/>
      <c r="C234" s="417"/>
      <c r="D234" s="417"/>
    </row>
    <row r="235" spans="1:4" ht="17.100000000000001" customHeight="1" x14ac:dyDescent="0.25">
      <c r="A235" s="365"/>
      <c r="B235" s="365"/>
      <c r="C235" s="417"/>
      <c r="D235" s="417"/>
    </row>
    <row r="236" spans="1:4" ht="17.100000000000001" customHeight="1" x14ac:dyDescent="0.25">
      <c r="A236" s="365"/>
      <c r="B236" s="365"/>
      <c r="C236" s="417"/>
      <c r="D236" s="417"/>
    </row>
    <row r="237" spans="1:4" ht="17.100000000000001" customHeight="1" x14ac:dyDescent="0.25">
      <c r="A237" s="365"/>
      <c r="B237" s="365"/>
      <c r="C237" s="417"/>
      <c r="D237" s="417"/>
    </row>
    <row r="238" spans="1:4" ht="17.100000000000001" customHeight="1" x14ac:dyDescent="0.25">
      <c r="A238" s="365"/>
      <c r="B238" s="365"/>
      <c r="C238" s="417"/>
      <c r="D238" s="417"/>
    </row>
    <row r="239" spans="1:4" ht="17.100000000000001" customHeight="1" x14ac:dyDescent="0.25">
      <c r="A239" s="365"/>
      <c r="B239" s="365"/>
      <c r="C239" s="417"/>
      <c r="D239" s="417"/>
    </row>
    <row r="240" spans="1:4" ht="17.100000000000001" customHeight="1" x14ac:dyDescent="0.25">
      <c r="A240" s="365"/>
      <c r="B240" s="365"/>
      <c r="C240" s="417"/>
      <c r="D240" s="417"/>
    </row>
    <row r="241" spans="1:4" ht="17.100000000000001" customHeight="1" x14ac:dyDescent="0.25">
      <c r="A241" s="365"/>
      <c r="B241" s="365"/>
      <c r="C241" s="417"/>
      <c r="D241" s="417"/>
    </row>
    <row r="242" spans="1:4" ht="17.100000000000001" customHeight="1" x14ac:dyDescent="0.25">
      <c r="A242" s="365"/>
      <c r="B242" s="365"/>
      <c r="C242" s="417"/>
      <c r="D242" s="417"/>
    </row>
    <row r="243" spans="1:4" ht="17.100000000000001" customHeight="1" x14ac:dyDescent="0.25">
      <c r="A243" s="365"/>
      <c r="B243" s="365"/>
      <c r="C243" s="417"/>
      <c r="D243" s="417"/>
    </row>
    <row r="244" spans="1:4" ht="17.100000000000001" customHeight="1" x14ac:dyDescent="0.25">
      <c r="A244" s="365"/>
      <c r="B244" s="365"/>
      <c r="C244" s="417"/>
      <c r="D244" s="417"/>
    </row>
    <row r="245" spans="1:4" ht="17.100000000000001" customHeight="1" x14ac:dyDescent="0.25">
      <c r="A245" s="365"/>
      <c r="B245" s="365"/>
      <c r="C245" s="417"/>
      <c r="D245" s="417"/>
    </row>
    <row r="246" spans="1:4" ht="17.100000000000001" customHeight="1" x14ac:dyDescent="0.25">
      <c r="A246" s="365"/>
      <c r="B246" s="365"/>
      <c r="C246" s="417"/>
      <c r="D246" s="417"/>
    </row>
    <row r="247" spans="1:4" ht="17.100000000000001" customHeight="1" x14ac:dyDescent="0.25">
      <c r="A247" s="365"/>
      <c r="B247" s="365"/>
      <c r="C247" s="417"/>
      <c r="D247" s="417"/>
    </row>
    <row r="248" spans="1:4" ht="17.100000000000001" customHeight="1" x14ac:dyDescent="0.25">
      <c r="A248" s="365"/>
      <c r="B248" s="365"/>
      <c r="C248" s="417"/>
      <c r="D248" s="417"/>
    </row>
    <row r="249" spans="1:4" ht="17.100000000000001" customHeight="1" x14ac:dyDescent="0.25">
      <c r="A249" s="365"/>
      <c r="B249" s="365"/>
      <c r="C249" s="417"/>
      <c r="D249" s="417"/>
    </row>
    <row r="250" spans="1:4" ht="17.100000000000001" customHeight="1" x14ac:dyDescent="0.25">
      <c r="A250" s="365"/>
      <c r="B250" s="365"/>
      <c r="C250" s="417"/>
      <c r="D250" s="417"/>
    </row>
    <row r="251" spans="1:4" ht="17.100000000000001" customHeight="1" x14ac:dyDescent="0.25">
      <c r="A251" s="365"/>
      <c r="B251" s="365"/>
      <c r="C251" s="417"/>
      <c r="D251" s="417"/>
    </row>
    <row r="252" spans="1:4" ht="17.100000000000001" customHeight="1" x14ac:dyDescent="0.25">
      <c r="A252" s="365"/>
      <c r="B252" s="365"/>
      <c r="C252" s="417"/>
      <c r="D252" s="417"/>
    </row>
    <row r="253" spans="1:4" ht="17.100000000000001" customHeight="1" x14ac:dyDescent="0.25">
      <c r="A253" s="365"/>
      <c r="B253" s="365"/>
      <c r="C253" s="417"/>
      <c r="D253" s="417"/>
    </row>
    <row r="254" spans="1:4" ht="17.100000000000001" customHeight="1" x14ac:dyDescent="0.25">
      <c r="A254" s="365"/>
      <c r="B254" s="365"/>
      <c r="C254" s="417"/>
      <c r="D254" s="417"/>
    </row>
    <row r="255" spans="1:4" ht="17.100000000000001" customHeight="1" x14ac:dyDescent="0.25">
      <c r="A255" s="365"/>
      <c r="B255" s="365"/>
      <c r="C255" s="417"/>
      <c r="D255" s="417"/>
    </row>
    <row r="256" spans="1:4" ht="17.100000000000001" customHeight="1" x14ac:dyDescent="0.25">
      <c r="A256" s="365"/>
      <c r="B256" s="365"/>
      <c r="C256" s="417"/>
      <c r="D256" s="417"/>
    </row>
    <row r="257" spans="1:4" ht="17.100000000000001" customHeight="1" x14ac:dyDescent="0.25">
      <c r="A257" s="365"/>
      <c r="B257" s="365"/>
      <c r="C257" s="417"/>
      <c r="D257" s="417"/>
    </row>
    <row r="258" spans="1:4" ht="17.100000000000001" customHeight="1" x14ac:dyDescent="0.25">
      <c r="A258" s="365"/>
      <c r="B258" s="365"/>
      <c r="C258" s="417"/>
      <c r="D258" s="417"/>
    </row>
    <row r="259" spans="1:4" ht="17.100000000000001" customHeight="1" x14ac:dyDescent="0.25">
      <c r="A259" s="365"/>
      <c r="B259" s="365"/>
      <c r="C259" s="417"/>
      <c r="D259" s="417"/>
    </row>
    <row r="260" spans="1:4" ht="17.100000000000001" customHeight="1" x14ac:dyDescent="0.25">
      <c r="A260" s="365"/>
      <c r="B260" s="365"/>
      <c r="C260" s="417"/>
      <c r="D260" s="417"/>
    </row>
  </sheetData>
  <mergeCells count="2">
    <mergeCell ref="A6:B6"/>
    <mergeCell ref="A38:C38"/>
  </mergeCells>
  <pageMargins left="0.25" right="1.38" top="0.75" bottom="0.75" header="0.3" footer="0.3"/>
  <pageSetup paperSize="14" scale="85" fitToHeight="0" orientation="portrait" horizontalDpi="0" verticalDpi="0" r:id="rId1"/>
  <headerFooter>
    <oddFooter>&amp;L&amp;P OF &amp;N</oddFooter>
  </headerFooter>
  <rowBreaks count="1" manualBreakCount="1">
    <brk id="50" max="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AB38-C355-47D6-97F9-7005FEC60700}">
  <sheetPr codeName="Sheet13">
    <tabColor rgb="FFFFFF00"/>
  </sheetPr>
  <dimension ref="A1:L210"/>
  <sheetViews>
    <sheetView view="pageBreakPreview" topLeftCell="A43" zoomScale="60" zoomScaleNormal="70" workbookViewId="0">
      <selection activeCell="E19" sqref="E19"/>
    </sheetView>
  </sheetViews>
  <sheetFormatPr defaultColWidth="14.42578125" defaultRowHeight="15" customHeight="1" x14ac:dyDescent="0.25"/>
  <cols>
    <col min="1" max="1" width="4.42578125" customWidth="1"/>
    <col min="2" max="2" width="12" customWidth="1"/>
    <col min="3" max="3" width="7" customWidth="1"/>
    <col min="4" max="4" width="76.42578125" customWidth="1"/>
    <col min="5" max="5" width="31.140625" customWidth="1"/>
    <col min="6" max="6" width="30.42578125" customWidth="1"/>
    <col min="7" max="7" width="29.140625" customWidth="1"/>
  </cols>
  <sheetData>
    <row r="1" spans="1:12" s="332" customFormat="1" ht="23.25" x14ac:dyDescent="0.35">
      <c r="A1" s="420"/>
      <c r="B1" s="420"/>
      <c r="C1" s="420"/>
      <c r="D1" s="420"/>
      <c r="E1" s="420"/>
      <c r="F1" s="420"/>
      <c r="G1" s="501" t="s">
        <v>519</v>
      </c>
    </row>
    <row r="2" spans="1:12" s="332" customFormat="1" x14ac:dyDescent="0.25">
      <c r="A2" s="420"/>
      <c r="B2" s="420"/>
      <c r="C2" s="420"/>
      <c r="D2" s="420"/>
      <c r="E2" s="420"/>
      <c r="F2" s="420"/>
      <c r="G2" s="420"/>
    </row>
    <row r="3" spans="1:12" s="332" customFormat="1" ht="20.25" x14ac:dyDescent="0.3">
      <c r="A3" s="568" t="s">
        <v>573</v>
      </c>
      <c r="B3" s="568"/>
      <c r="C3" s="568"/>
      <c r="D3" s="568"/>
      <c r="E3" s="496"/>
      <c r="F3" s="496"/>
      <c r="G3" s="421"/>
      <c r="I3" s="422"/>
      <c r="J3" s="504" t="s">
        <v>520</v>
      </c>
      <c r="K3" s="497"/>
      <c r="L3" s="423"/>
    </row>
    <row r="4" spans="1:12" s="332" customFormat="1" ht="20.25" x14ac:dyDescent="0.3">
      <c r="A4" s="499" t="s">
        <v>554</v>
      </c>
      <c r="B4" s="499"/>
      <c r="C4" s="499"/>
      <c r="D4" s="499"/>
      <c r="E4" s="424"/>
      <c r="F4" s="496"/>
      <c r="G4" s="421"/>
      <c r="I4" s="425"/>
      <c r="J4" s="504" t="s">
        <v>555</v>
      </c>
      <c r="K4" s="427"/>
      <c r="L4" s="426"/>
    </row>
    <row r="5" spans="1:12" s="332" customFormat="1" ht="20.25" x14ac:dyDescent="0.3">
      <c r="A5" s="500" t="s">
        <v>521</v>
      </c>
      <c r="B5" s="500"/>
      <c r="C5" s="500"/>
      <c r="D5" s="500"/>
      <c r="E5" s="496"/>
      <c r="F5" s="496"/>
      <c r="G5" s="421"/>
      <c r="I5" s="425"/>
      <c r="J5" s="504" t="s">
        <v>556</v>
      </c>
      <c r="K5" s="427"/>
      <c r="L5" s="427"/>
    </row>
    <row r="6" spans="1:12" s="332" customFormat="1" ht="20.25" x14ac:dyDescent="0.3">
      <c r="A6" s="568" t="s">
        <v>210</v>
      </c>
      <c r="B6" s="568"/>
      <c r="C6" s="568"/>
      <c r="D6" s="568"/>
      <c r="E6" s="496"/>
      <c r="F6" s="496"/>
      <c r="G6" s="421"/>
    </row>
    <row r="7" spans="1:12" s="332" customFormat="1" ht="20.25" x14ac:dyDescent="0.3">
      <c r="A7" s="500" t="s">
        <v>570</v>
      </c>
      <c r="B7" s="500"/>
      <c r="C7" s="500"/>
      <c r="D7" s="500"/>
      <c r="E7" s="496"/>
      <c r="F7" s="496"/>
      <c r="G7" s="421"/>
    </row>
    <row r="8" spans="1:12" ht="30.75" customHeight="1" thickBot="1" x14ac:dyDescent="0.35">
      <c r="A8" s="1"/>
      <c r="B8" s="2"/>
      <c r="C8" s="2"/>
      <c r="D8" s="2"/>
      <c r="E8" s="2"/>
      <c r="F8" s="2"/>
      <c r="G8" s="2"/>
    </row>
    <row r="9" spans="1:12" ht="24.75" customHeight="1" x14ac:dyDescent="0.25">
      <c r="A9" s="569" t="s">
        <v>1</v>
      </c>
      <c r="B9" s="570"/>
      <c r="C9" s="570"/>
      <c r="D9" s="571"/>
      <c r="E9" s="575" t="s">
        <v>2</v>
      </c>
      <c r="F9" s="577" t="s">
        <v>540</v>
      </c>
      <c r="G9" s="562" t="s">
        <v>3</v>
      </c>
    </row>
    <row r="10" spans="1:12" ht="64.5" customHeight="1" thickBot="1" x14ac:dyDescent="0.3">
      <c r="A10" s="572"/>
      <c r="B10" s="573"/>
      <c r="C10" s="573"/>
      <c r="D10" s="574"/>
      <c r="E10" s="576"/>
      <c r="F10" s="578"/>
      <c r="G10" s="563"/>
    </row>
    <row r="11" spans="1:12" ht="21" customHeight="1" x14ac:dyDescent="0.3">
      <c r="A11" s="3" t="s">
        <v>5</v>
      </c>
      <c r="B11" s="2"/>
      <c r="C11" s="4"/>
      <c r="D11" s="5"/>
      <c r="E11" s="6">
        <v>106</v>
      </c>
      <c r="F11" s="7">
        <v>3908</v>
      </c>
      <c r="G11" s="7">
        <f>+E11+F11</f>
        <v>4014</v>
      </c>
    </row>
    <row r="12" spans="1:12" ht="20.25" customHeight="1" x14ac:dyDescent="0.3">
      <c r="A12" s="3" t="s">
        <v>6</v>
      </c>
      <c r="B12" s="2"/>
      <c r="C12" s="4"/>
      <c r="D12" s="5"/>
      <c r="E12" s="8">
        <v>260</v>
      </c>
      <c r="F12" s="7">
        <v>5326</v>
      </c>
      <c r="G12" s="7">
        <f t="shared" ref="G12:G74" si="0">+E12+F12</f>
        <v>5586</v>
      </c>
    </row>
    <row r="13" spans="1:12" ht="19.5" customHeight="1" x14ac:dyDescent="0.3">
      <c r="A13" s="3" t="s">
        <v>7</v>
      </c>
      <c r="B13" s="2"/>
      <c r="C13" s="4"/>
      <c r="D13" s="5"/>
      <c r="E13" s="8">
        <v>0</v>
      </c>
      <c r="F13" s="7">
        <v>330</v>
      </c>
      <c r="G13" s="7">
        <f t="shared" si="0"/>
        <v>330</v>
      </c>
    </row>
    <row r="14" spans="1:12" ht="20.25" customHeight="1" thickBot="1" x14ac:dyDescent="0.35">
      <c r="A14" s="9" t="s">
        <v>8</v>
      </c>
      <c r="B14" s="10"/>
      <c r="C14" s="11"/>
      <c r="D14" s="12"/>
      <c r="E14" s="13">
        <v>0</v>
      </c>
      <c r="F14" s="14">
        <v>684</v>
      </c>
      <c r="G14" s="14">
        <f t="shared" si="0"/>
        <v>684</v>
      </c>
    </row>
    <row r="15" spans="1:12" ht="20.25" customHeight="1" x14ac:dyDescent="0.3">
      <c r="A15" s="15" t="s">
        <v>9</v>
      </c>
      <c r="B15" s="2" t="s">
        <v>10</v>
      </c>
      <c r="C15" s="2"/>
      <c r="D15" s="16"/>
      <c r="E15" s="8"/>
      <c r="F15" s="17"/>
      <c r="G15" s="17">
        <f t="shared" si="0"/>
        <v>0</v>
      </c>
    </row>
    <row r="16" spans="1:12" ht="23.25" customHeight="1" x14ac:dyDescent="0.3">
      <c r="A16" s="3"/>
      <c r="B16" s="2">
        <v>1</v>
      </c>
      <c r="C16" s="2" t="s">
        <v>11</v>
      </c>
      <c r="D16" s="16"/>
      <c r="E16" s="8"/>
      <c r="F16" s="17"/>
      <c r="G16" s="17">
        <f t="shared" si="0"/>
        <v>0</v>
      </c>
    </row>
    <row r="17" spans="1:7" ht="20.25" customHeight="1" x14ac:dyDescent="0.3">
      <c r="A17" s="3"/>
      <c r="B17" s="2"/>
      <c r="C17" s="2" t="s">
        <v>12</v>
      </c>
      <c r="D17" s="16"/>
      <c r="E17" s="5">
        <f>+SUM(E18:E19)</f>
        <v>114113212</v>
      </c>
      <c r="F17" s="5">
        <f t="shared" ref="F17:G17" si="1">+SUM(F18:F19)</f>
        <v>0</v>
      </c>
      <c r="G17" s="5">
        <f t="shared" si="1"/>
        <v>114113212</v>
      </c>
    </row>
    <row r="18" spans="1:7" ht="20.25" customHeight="1" x14ac:dyDescent="0.3">
      <c r="A18" s="3"/>
      <c r="B18" s="2"/>
      <c r="C18" s="2"/>
      <c r="D18" s="16" t="s">
        <v>13</v>
      </c>
      <c r="E18" s="8">
        <v>83335271</v>
      </c>
      <c r="F18" s="7">
        <v>0</v>
      </c>
      <c r="G18" s="7">
        <f t="shared" si="0"/>
        <v>83335271</v>
      </c>
    </row>
    <row r="19" spans="1:7" ht="20.25" customHeight="1" x14ac:dyDescent="0.3">
      <c r="A19" s="3"/>
      <c r="B19" s="2"/>
      <c r="C19" s="2"/>
      <c r="D19" s="16" t="s">
        <v>14</v>
      </c>
      <c r="E19" s="8">
        <v>30777941</v>
      </c>
      <c r="F19" s="7">
        <v>0</v>
      </c>
      <c r="G19" s="7">
        <f t="shared" si="0"/>
        <v>30777941</v>
      </c>
    </row>
    <row r="20" spans="1:7" ht="20.25" customHeight="1" x14ac:dyDescent="0.3">
      <c r="A20" s="3"/>
      <c r="B20" s="2"/>
      <c r="C20" s="2" t="s">
        <v>15</v>
      </c>
      <c r="D20" s="16"/>
      <c r="E20" s="8">
        <v>6166566</v>
      </c>
      <c r="F20" s="7">
        <v>0</v>
      </c>
      <c r="G20" s="7">
        <f t="shared" si="0"/>
        <v>6166566</v>
      </c>
    </row>
    <row r="21" spans="1:7" ht="20.25" customHeight="1" x14ac:dyDescent="0.3">
      <c r="A21" s="3"/>
      <c r="B21" s="1"/>
      <c r="C21" s="1" t="s">
        <v>16</v>
      </c>
      <c r="D21" s="18"/>
      <c r="E21" s="19">
        <f>+E17-E20</f>
        <v>107946646</v>
      </c>
      <c r="F21" s="19">
        <f t="shared" ref="F21:G21" si="2">+F17-F20</f>
        <v>0</v>
      </c>
      <c r="G21" s="19">
        <f t="shared" si="2"/>
        <v>107946646</v>
      </c>
    </row>
    <row r="22" spans="1:7" ht="20.25" customHeight="1" x14ac:dyDescent="0.3">
      <c r="A22" s="3"/>
      <c r="B22" s="2"/>
      <c r="C22" s="2" t="s">
        <v>17</v>
      </c>
      <c r="D22" s="16"/>
      <c r="E22" s="8">
        <v>83628090</v>
      </c>
      <c r="F22" s="7">
        <v>0</v>
      </c>
      <c r="G22" s="7">
        <f t="shared" si="0"/>
        <v>83628090</v>
      </c>
    </row>
    <row r="23" spans="1:7" ht="20.25" customHeight="1" x14ac:dyDescent="0.3">
      <c r="A23" s="3"/>
      <c r="B23" s="2"/>
      <c r="C23" s="1" t="s">
        <v>18</v>
      </c>
      <c r="D23" s="16"/>
      <c r="E23" s="20">
        <f>+SUM(E24:E30)</f>
        <v>993666600</v>
      </c>
      <c r="F23" s="20">
        <f t="shared" ref="F23:G23" si="3">+SUM(F24:F30)</f>
        <v>0</v>
      </c>
      <c r="G23" s="20">
        <f t="shared" si="3"/>
        <v>993666600</v>
      </c>
    </row>
    <row r="24" spans="1:7" ht="20.25" customHeight="1" x14ac:dyDescent="0.3">
      <c r="A24" s="3"/>
      <c r="B24" s="2"/>
      <c r="C24" s="2"/>
      <c r="D24" s="16" t="s">
        <v>19</v>
      </c>
      <c r="E24" s="8">
        <v>95000000</v>
      </c>
      <c r="F24" s="7">
        <v>0</v>
      </c>
      <c r="G24" s="7">
        <f t="shared" si="0"/>
        <v>95000000</v>
      </c>
    </row>
    <row r="25" spans="1:7" ht="20.25" customHeight="1" x14ac:dyDescent="0.3">
      <c r="A25" s="3"/>
      <c r="B25" s="2"/>
      <c r="C25" s="2"/>
      <c r="D25" s="16" t="s">
        <v>20</v>
      </c>
      <c r="E25" s="8">
        <v>574200000</v>
      </c>
      <c r="F25" s="7">
        <v>0</v>
      </c>
      <c r="G25" s="7">
        <f t="shared" si="0"/>
        <v>574200000</v>
      </c>
    </row>
    <row r="26" spans="1:7" ht="20.25" customHeight="1" x14ac:dyDescent="0.3">
      <c r="A26" s="3"/>
      <c r="B26" s="2"/>
      <c r="C26" s="2"/>
      <c r="D26" s="16" t="s">
        <v>21</v>
      </c>
      <c r="E26" s="8">
        <v>100000000</v>
      </c>
      <c r="F26" s="7">
        <v>0</v>
      </c>
      <c r="G26" s="7">
        <f t="shared" si="0"/>
        <v>100000000</v>
      </c>
    </row>
    <row r="27" spans="1:7" ht="20.25" customHeight="1" x14ac:dyDescent="0.3">
      <c r="A27" s="3"/>
      <c r="B27" s="2"/>
      <c r="C27" s="2"/>
      <c r="D27" s="21" t="s">
        <v>22</v>
      </c>
      <c r="E27" s="8">
        <v>600000</v>
      </c>
      <c r="F27" s="7">
        <v>0</v>
      </c>
      <c r="G27" s="7">
        <f t="shared" si="0"/>
        <v>600000</v>
      </c>
    </row>
    <row r="28" spans="1:7" ht="20.25" customHeight="1" x14ac:dyDescent="0.3">
      <c r="A28" s="3"/>
      <c r="B28" s="2"/>
      <c r="C28" s="2"/>
      <c r="D28" s="16" t="s">
        <v>23</v>
      </c>
      <c r="E28" s="8">
        <v>1866600</v>
      </c>
      <c r="F28" s="7">
        <v>0</v>
      </c>
      <c r="G28" s="7">
        <f t="shared" si="0"/>
        <v>1866600</v>
      </c>
    </row>
    <row r="29" spans="1:7" ht="20.25" customHeight="1" x14ac:dyDescent="0.3">
      <c r="A29" s="3"/>
      <c r="B29" s="2"/>
      <c r="C29" s="1"/>
      <c r="D29" s="16" t="s">
        <v>24</v>
      </c>
      <c r="E29" s="8">
        <v>133000000</v>
      </c>
      <c r="F29" s="7">
        <v>0</v>
      </c>
      <c r="G29" s="7">
        <f t="shared" si="0"/>
        <v>133000000</v>
      </c>
    </row>
    <row r="30" spans="1:7" ht="20.25" customHeight="1" x14ac:dyDescent="0.3">
      <c r="A30" s="3"/>
      <c r="B30" s="2"/>
      <c r="C30" s="1"/>
      <c r="D30" s="16" t="s">
        <v>25</v>
      </c>
      <c r="E30" s="8">
        <v>89000000</v>
      </c>
      <c r="F30" s="7">
        <v>0</v>
      </c>
      <c r="G30" s="7">
        <f t="shared" si="0"/>
        <v>89000000</v>
      </c>
    </row>
    <row r="31" spans="1:7" ht="20.25" customHeight="1" x14ac:dyDescent="0.3">
      <c r="A31" s="3"/>
      <c r="B31" s="2"/>
      <c r="C31" s="1" t="s">
        <v>26</v>
      </c>
      <c r="D31" s="16"/>
      <c r="E31" s="19">
        <f>+SUM(E32:E44)</f>
        <v>82790700</v>
      </c>
      <c r="F31" s="19">
        <f t="shared" ref="F31:G31" si="4">+SUM(F32:F44)</f>
        <v>0</v>
      </c>
      <c r="G31" s="19">
        <f t="shared" si="4"/>
        <v>82790700</v>
      </c>
    </row>
    <row r="32" spans="1:7" ht="20.25" customHeight="1" x14ac:dyDescent="0.3">
      <c r="A32" s="3"/>
      <c r="B32" s="1"/>
      <c r="C32" s="22"/>
      <c r="D32" s="16" t="s">
        <v>27</v>
      </c>
      <c r="E32" s="8">
        <v>0</v>
      </c>
      <c r="F32" s="7">
        <v>0</v>
      </c>
      <c r="G32" s="7">
        <f t="shared" si="0"/>
        <v>0</v>
      </c>
    </row>
    <row r="33" spans="1:7" ht="20.25" customHeight="1" x14ac:dyDescent="0.3">
      <c r="A33" s="3"/>
      <c r="B33" s="1"/>
      <c r="C33" s="22"/>
      <c r="D33" s="16" t="s">
        <v>28</v>
      </c>
      <c r="E33" s="8">
        <v>0</v>
      </c>
      <c r="F33" s="7">
        <v>0</v>
      </c>
      <c r="G33" s="7">
        <f t="shared" si="0"/>
        <v>0</v>
      </c>
    </row>
    <row r="34" spans="1:7" ht="20.25" customHeight="1" x14ac:dyDescent="0.3">
      <c r="A34" s="3"/>
      <c r="B34" s="2"/>
      <c r="C34" s="2"/>
      <c r="D34" s="21" t="s">
        <v>29</v>
      </c>
      <c r="E34" s="8">
        <v>15000000</v>
      </c>
      <c r="F34" s="7">
        <v>0</v>
      </c>
      <c r="G34" s="7">
        <f t="shared" si="0"/>
        <v>15000000</v>
      </c>
    </row>
    <row r="35" spans="1:7" ht="20.25" customHeight="1" x14ac:dyDescent="0.3">
      <c r="A35" s="3"/>
      <c r="B35" s="2"/>
      <c r="C35" s="2"/>
      <c r="D35" s="16" t="s">
        <v>30</v>
      </c>
      <c r="E35" s="8">
        <v>120000</v>
      </c>
      <c r="F35" s="7">
        <v>0</v>
      </c>
      <c r="G35" s="7">
        <f t="shared" si="0"/>
        <v>120000</v>
      </c>
    </row>
    <row r="36" spans="1:7" ht="20.25" customHeight="1" x14ac:dyDescent="0.3">
      <c r="A36" s="3"/>
      <c r="B36" s="2"/>
      <c r="C36" s="2"/>
      <c r="D36" s="16" t="s">
        <v>31</v>
      </c>
      <c r="E36" s="8">
        <v>8611100</v>
      </c>
      <c r="F36" s="7">
        <v>0</v>
      </c>
      <c r="G36" s="7">
        <f t="shared" si="0"/>
        <v>8611100</v>
      </c>
    </row>
    <row r="37" spans="1:7" ht="20.25" customHeight="1" x14ac:dyDescent="0.3">
      <c r="A37" s="3"/>
      <c r="B37" s="2"/>
      <c r="C37" s="2"/>
      <c r="D37" s="16" t="s">
        <v>32</v>
      </c>
      <c r="E37" s="8">
        <v>200000</v>
      </c>
      <c r="F37" s="7">
        <v>0</v>
      </c>
      <c r="G37" s="7">
        <f t="shared" si="0"/>
        <v>200000</v>
      </c>
    </row>
    <row r="38" spans="1:7" ht="20.25" customHeight="1" x14ac:dyDescent="0.3">
      <c r="A38" s="3"/>
      <c r="B38" s="2"/>
      <c r="C38" s="2"/>
      <c r="D38" s="16" t="s">
        <v>33</v>
      </c>
      <c r="E38" s="8">
        <v>7478310</v>
      </c>
      <c r="F38" s="7">
        <v>0</v>
      </c>
      <c r="G38" s="7">
        <f t="shared" si="0"/>
        <v>7478310</v>
      </c>
    </row>
    <row r="39" spans="1:7" ht="20.25" customHeight="1" x14ac:dyDescent="0.3">
      <c r="A39" s="3"/>
      <c r="B39" s="2"/>
      <c r="C39" s="2"/>
      <c r="D39" s="16" t="s">
        <v>34</v>
      </c>
      <c r="E39" s="8">
        <v>3126770</v>
      </c>
      <c r="F39" s="7">
        <v>0</v>
      </c>
      <c r="G39" s="7">
        <f t="shared" si="0"/>
        <v>3126770</v>
      </c>
    </row>
    <row r="40" spans="1:7" ht="20.25" customHeight="1" x14ac:dyDescent="0.3">
      <c r="A40" s="3"/>
      <c r="B40" s="2"/>
      <c r="C40" s="2"/>
      <c r="D40" s="16" t="s">
        <v>35</v>
      </c>
      <c r="E40" s="8">
        <v>1474000</v>
      </c>
      <c r="F40" s="7">
        <v>0</v>
      </c>
      <c r="G40" s="7">
        <f t="shared" si="0"/>
        <v>1474000</v>
      </c>
    </row>
    <row r="41" spans="1:7" ht="20.25" customHeight="1" x14ac:dyDescent="0.3">
      <c r="A41" s="3"/>
      <c r="B41" s="2"/>
      <c r="C41" s="2"/>
      <c r="D41" s="16" t="s">
        <v>36</v>
      </c>
      <c r="E41" s="8">
        <v>0</v>
      </c>
      <c r="F41" s="7">
        <v>0</v>
      </c>
      <c r="G41" s="7">
        <f t="shared" si="0"/>
        <v>0</v>
      </c>
    </row>
    <row r="42" spans="1:7" ht="20.25" customHeight="1" x14ac:dyDescent="0.3">
      <c r="A42" s="3"/>
      <c r="B42" s="2"/>
      <c r="C42" s="2"/>
      <c r="D42" s="16" t="s">
        <v>37</v>
      </c>
      <c r="E42" s="8">
        <v>11573050</v>
      </c>
      <c r="F42" s="7">
        <v>0</v>
      </c>
      <c r="G42" s="7">
        <f t="shared" si="0"/>
        <v>11573050</v>
      </c>
    </row>
    <row r="43" spans="1:7" ht="20.25" customHeight="1" x14ac:dyDescent="0.3">
      <c r="A43" s="3"/>
      <c r="B43" s="2"/>
      <c r="C43" s="2"/>
      <c r="D43" s="16" t="s">
        <v>38</v>
      </c>
      <c r="E43" s="8">
        <v>4347834</v>
      </c>
      <c r="F43" s="7">
        <v>0</v>
      </c>
      <c r="G43" s="7">
        <f t="shared" si="0"/>
        <v>4347834</v>
      </c>
    </row>
    <row r="44" spans="1:7" ht="20.25" customHeight="1" x14ac:dyDescent="0.3">
      <c r="A44" s="3"/>
      <c r="B44" s="2"/>
      <c r="C44" s="2"/>
      <c r="D44" s="16" t="s">
        <v>39</v>
      </c>
      <c r="E44" s="5">
        <f>+SUM(E45:E62)</f>
        <v>30859636</v>
      </c>
      <c r="F44" s="5">
        <f t="shared" ref="F44:G44" si="5">+SUM(F45:F62)</f>
        <v>0</v>
      </c>
      <c r="G44" s="5">
        <f t="shared" si="5"/>
        <v>30859636</v>
      </c>
    </row>
    <row r="45" spans="1:7" ht="20.25" customHeight="1" x14ac:dyDescent="0.3">
      <c r="A45" s="3"/>
      <c r="B45" s="2"/>
      <c r="C45" s="2"/>
      <c r="D45" s="16" t="s">
        <v>40</v>
      </c>
      <c r="E45" s="8">
        <v>566400</v>
      </c>
      <c r="F45" s="7">
        <v>0</v>
      </c>
      <c r="G45" s="7">
        <f t="shared" si="0"/>
        <v>566400</v>
      </c>
    </row>
    <row r="46" spans="1:7" ht="20.25" customHeight="1" x14ac:dyDescent="0.3">
      <c r="A46" s="3"/>
      <c r="B46" s="2"/>
      <c r="C46" s="2"/>
      <c r="D46" s="16" t="s">
        <v>41</v>
      </c>
      <c r="E46" s="8">
        <v>4620000</v>
      </c>
      <c r="F46" s="7">
        <v>0</v>
      </c>
      <c r="G46" s="7">
        <f t="shared" si="0"/>
        <v>4620000</v>
      </c>
    </row>
    <row r="47" spans="1:7" ht="20.25" customHeight="1" x14ac:dyDescent="0.3">
      <c r="A47" s="3"/>
      <c r="B47" s="2"/>
      <c r="C47" s="2"/>
      <c r="D47" s="16" t="s">
        <v>42</v>
      </c>
      <c r="E47" s="8">
        <v>1709224</v>
      </c>
      <c r="F47" s="7">
        <v>0</v>
      </c>
      <c r="G47" s="7">
        <f t="shared" si="0"/>
        <v>1709224</v>
      </c>
    </row>
    <row r="48" spans="1:7" ht="20.25" customHeight="1" x14ac:dyDescent="0.3">
      <c r="A48" s="3"/>
      <c r="B48" s="2"/>
      <c r="C48" s="2"/>
      <c r="D48" s="16" t="s">
        <v>43</v>
      </c>
      <c r="E48" s="8">
        <v>0</v>
      </c>
      <c r="F48" s="7">
        <v>0</v>
      </c>
      <c r="G48" s="7">
        <f t="shared" si="0"/>
        <v>0</v>
      </c>
    </row>
    <row r="49" spans="1:7" ht="20.25" customHeight="1" x14ac:dyDescent="0.3">
      <c r="A49" s="3"/>
      <c r="B49" s="2"/>
      <c r="C49" s="2"/>
      <c r="D49" s="16" t="s">
        <v>44</v>
      </c>
      <c r="E49" s="8">
        <v>350000</v>
      </c>
      <c r="F49" s="7">
        <v>0</v>
      </c>
      <c r="G49" s="7">
        <f t="shared" si="0"/>
        <v>350000</v>
      </c>
    </row>
    <row r="50" spans="1:7" ht="20.25" customHeight="1" x14ac:dyDescent="0.3">
      <c r="A50" s="3"/>
      <c r="B50" s="2"/>
      <c r="C50" s="2"/>
      <c r="D50" s="16" t="s">
        <v>45</v>
      </c>
      <c r="E50" s="8">
        <v>0</v>
      </c>
      <c r="F50" s="7">
        <v>0</v>
      </c>
      <c r="G50" s="7">
        <f t="shared" si="0"/>
        <v>0</v>
      </c>
    </row>
    <row r="51" spans="1:7" ht="20.25" customHeight="1" x14ac:dyDescent="0.3">
      <c r="A51" s="3"/>
      <c r="B51" s="2"/>
      <c r="C51" s="2"/>
      <c r="D51" s="16" t="s">
        <v>46</v>
      </c>
      <c r="E51" s="8">
        <v>1590000</v>
      </c>
      <c r="F51" s="7">
        <v>0</v>
      </c>
      <c r="G51" s="7">
        <f t="shared" si="0"/>
        <v>1590000</v>
      </c>
    </row>
    <row r="52" spans="1:7" ht="20.25" customHeight="1" x14ac:dyDescent="0.3">
      <c r="A52" s="3"/>
      <c r="B52" s="2"/>
      <c r="C52" s="2"/>
      <c r="D52" s="16" t="s">
        <v>47</v>
      </c>
      <c r="E52" s="8">
        <v>750000</v>
      </c>
      <c r="F52" s="7">
        <v>0</v>
      </c>
      <c r="G52" s="7">
        <f t="shared" si="0"/>
        <v>750000</v>
      </c>
    </row>
    <row r="53" spans="1:7" ht="20.25" customHeight="1" x14ac:dyDescent="0.3">
      <c r="A53" s="3"/>
      <c r="B53" s="2"/>
      <c r="C53" s="2"/>
      <c r="D53" s="16" t="s">
        <v>48</v>
      </c>
      <c r="E53" s="8">
        <v>0</v>
      </c>
      <c r="F53" s="7">
        <v>0</v>
      </c>
      <c r="G53" s="7">
        <f t="shared" si="0"/>
        <v>0</v>
      </c>
    </row>
    <row r="54" spans="1:7" ht="20.25" customHeight="1" x14ac:dyDescent="0.3">
      <c r="A54" s="3"/>
      <c r="B54" s="2"/>
      <c r="C54" s="2"/>
      <c r="D54" s="16" t="s">
        <v>49</v>
      </c>
      <c r="E54" s="8">
        <v>192000</v>
      </c>
      <c r="F54" s="7">
        <v>0</v>
      </c>
      <c r="G54" s="7">
        <f t="shared" si="0"/>
        <v>192000</v>
      </c>
    </row>
    <row r="55" spans="1:7" ht="20.25" customHeight="1" x14ac:dyDescent="0.3">
      <c r="A55" s="3"/>
      <c r="B55" s="2"/>
      <c r="C55" s="2"/>
      <c r="D55" s="16" t="s">
        <v>50</v>
      </c>
      <c r="E55" s="8">
        <v>96000</v>
      </c>
      <c r="F55" s="7">
        <v>0</v>
      </c>
      <c r="G55" s="7">
        <f t="shared" si="0"/>
        <v>96000</v>
      </c>
    </row>
    <row r="56" spans="1:7" ht="20.25" customHeight="1" x14ac:dyDescent="0.3">
      <c r="A56" s="3"/>
      <c r="B56" s="2"/>
      <c r="C56" s="2"/>
      <c r="D56" s="16" t="s">
        <v>51</v>
      </c>
      <c r="E56" s="8">
        <v>1500000</v>
      </c>
      <c r="F56" s="7">
        <v>0</v>
      </c>
      <c r="G56" s="7">
        <f t="shared" si="0"/>
        <v>1500000</v>
      </c>
    </row>
    <row r="57" spans="1:7" ht="20.25" customHeight="1" x14ac:dyDescent="0.3">
      <c r="A57" s="3"/>
      <c r="B57" s="2"/>
      <c r="C57" s="2"/>
      <c r="D57" s="16" t="s">
        <v>52</v>
      </c>
      <c r="E57" s="8">
        <v>348000</v>
      </c>
      <c r="F57" s="7">
        <v>0</v>
      </c>
      <c r="G57" s="7">
        <f t="shared" si="0"/>
        <v>348000</v>
      </c>
    </row>
    <row r="58" spans="1:7" ht="20.25" customHeight="1" x14ac:dyDescent="0.3">
      <c r="A58" s="3"/>
      <c r="B58" s="2"/>
      <c r="C58" s="2"/>
      <c r="D58" s="16" t="s">
        <v>53</v>
      </c>
      <c r="E58" s="8">
        <v>450000</v>
      </c>
      <c r="F58" s="7">
        <v>0</v>
      </c>
      <c r="G58" s="7">
        <f t="shared" si="0"/>
        <v>450000</v>
      </c>
    </row>
    <row r="59" spans="1:7" ht="20.25" customHeight="1" x14ac:dyDescent="0.3">
      <c r="A59" s="3"/>
      <c r="B59" s="2"/>
      <c r="C59" s="2"/>
      <c r="D59" s="16" t="s">
        <v>54</v>
      </c>
      <c r="E59" s="8">
        <v>0</v>
      </c>
      <c r="F59" s="7">
        <v>0</v>
      </c>
      <c r="G59" s="7">
        <f t="shared" si="0"/>
        <v>0</v>
      </c>
    </row>
    <row r="60" spans="1:7" ht="20.25" customHeight="1" x14ac:dyDescent="0.3">
      <c r="A60" s="3"/>
      <c r="B60" s="2"/>
      <c r="C60" s="2"/>
      <c r="D60" s="16" t="s">
        <v>55</v>
      </c>
      <c r="E60" s="8">
        <v>1500000</v>
      </c>
      <c r="F60" s="7">
        <v>0</v>
      </c>
      <c r="G60" s="7">
        <f t="shared" si="0"/>
        <v>1500000</v>
      </c>
    </row>
    <row r="61" spans="1:7" ht="20.25" customHeight="1" x14ac:dyDescent="0.3">
      <c r="A61" s="3"/>
      <c r="B61" s="2"/>
      <c r="C61" s="2"/>
      <c r="D61" s="16" t="s">
        <v>56</v>
      </c>
      <c r="E61" s="8">
        <v>906000</v>
      </c>
      <c r="F61" s="7">
        <v>0</v>
      </c>
      <c r="G61" s="7">
        <f t="shared" si="0"/>
        <v>906000</v>
      </c>
    </row>
    <row r="62" spans="1:7" ht="20.25" customHeight="1" x14ac:dyDescent="0.3">
      <c r="A62" s="3"/>
      <c r="B62" s="2"/>
      <c r="C62" s="2"/>
      <c r="D62" s="16" t="s">
        <v>57</v>
      </c>
      <c r="E62" s="8">
        <v>16282012</v>
      </c>
      <c r="F62" s="7">
        <v>0</v>
      </c>
      <c r="G62" s="7">
        <f t="shared" si="0"/>
        <v>16282012</v>
      </c>
    </row>
    <row r="63" spans="1:7" ht="20.25" customHeight="1" x14ac:dyDescent="0.25">
      <c r="A63" s="23"/>
      <c r="B63" s="24"/>
      <c r="C63" s="24"/>
      <c r="D63" s="25" t="s">
        <v>58</v>
      </c>
      <c r="E63" s="26">
        <f>+E21+E22+E23+E31</f>
        <v>1268032036</v>
      </c>
      <c r="F63" s="26">
        <f t="shared" ref="F63:G63" si="6">+F21+F22+F23+F31</f>
        <v>0</v>
      </c>
      <c r="G63" s="26">
        <f t="shared" si="6"/>
        <v>1268032036</v>
      </c>
    </row>
    <row r="64" spans="1:7" ht="20.25" customHeight="1" x14ac:dyDescent="0.25">
      <c r="A64" s="27"/>
      <c r="B64" s="498">
        <v>2</v>
      </c>
      <c r="C64" s="498" t="s">
        <v>59</v>
      </c>
      <c r="D64" s="28"/>
      <c r="E64" s="29"/>
      <c r="F64" s="17">
        <v>0</v>
      </c>
      <c r="G64" s="17">
        <f t="shared" si="0"/>
        <v>0</v>
      </c>
    </row>
    <row r="65" spans="1:7" ht="23.25" customHeight="1" x14ac:dyDescent="0.3">
      <c r="A65" s="3"/>
      <c r="B65" s="498"/>
      <c r="C65" s="498" t="s">
        <v>574</v>
      </c>
      <c r="D65" s="28"/>
      <c r="E65" s="30"/>
      <c r="F65" s="17"/>
      <c r="G65" s="17">
        <f t="shared" si="0"/>
        <v>0</v>
      </c>
    </row>
    <row r="66" spans="1:7" ht="20.25" customHeight="1" x14ac:dyDescent="0.3">
      <c r="A66" s="3"/>
      <c r="B66" s="498"/>
      <c r="C66" s="498" t="s">
        <v>60</v>
      </c>
      <c r="D66" s="31" t="s">
        <v>61</v>
      </c>
      <c r="E66" s="8">
        <v>0</v>
      </c>
      <c r="F66" s="7">
        <v>7303175999.5199995</v>
      </c>
      <c r="G66" s="7">
        <f t="shared" si="0"/>
        <v>7303175999.5199995</v>
      </c>
    </row>
    <row r="67" spans="1:7" ht="20.25" customHeight="1" x14ac:dyDescent="0.25">
      <c r="A67" s="32"/>
      <c r="B67" s="33"/>
      <c r="C67" s="33"/>
      <c r="D67" s="34" t="s">
        <v>62</v>
      </c>
      <c r="E67" s="35">
        <f>+E66</f>
        <v>0</v>
      </c>
      <c r="F67" s="35">
        <f t="shared" ref="F67:G67" si="7">+F66</f>
        <v>7303175999.5199995</v>
      </c>
      <c r="G67" s="35">
        <f t="shared" si="7"/>
        <v>7303175999.5199995</v>
      </c>
    </row>
    <row r="68" spans="1:7" ht="20.25" customHeight="1" x14ac:dyDescent="0.25">
      <c r="A68" s="36"/>
      <c r="B68" s="37"/>
      <c r="C68" s="38" t="s">
        <v>63</v>
      </c>
      <c r="D68" s="38"/>
      <c r="E68" s="39">
        <f>+E67+E63</f>
        <v>1268032036</v>
      </c>
      <c r="F68" s="39">
        <f t="shared" ref="F68:G68" si="8">+F67+F63</f>
        <v>7303175999.5199995</v>
      </c>
      <c r="G68" s="39">
        <f t="shared" si="8"/>
        <v>8571208035.5199995</v>
      </c>
    </row>
    <row r="69" spans="1:7" ht="20.25" customHeight="1" x14ac:dyDescent="0.3">
      <c r="A69" s="3" t="s">
        <v>64</v>
      </c>
      <c r="B69" s="2" t="s">
        <v>65</v>
      </c>
      <c r="C69" s="4"/>
      <c r="D69" s="16"/>
      <c r="E69" s="16"/>
      <c r="F69" s="7"/>
      <c r="G69" s="7">
        <f t="shared" si="0"/>
        <v>0</v>
      </c>
    </row>
    <row r="70" spans="1:7" ht="20.25" customHeight="1" x14ac:dyDescent="0.3">
      <c r="A70" s="3" t="s">
        <v>66</v>
      </c>
      <c r="B70" s="2" t="s">
        <v>67</v>
      </c>
      <c r="C70" s="4"/>
      <c r="D70" s="16"/>
      <c r="E70" s="16"/>
      <c r="F70" s="7"/>
      <c r="G70" s="7">
        <f t="shared" si="0"/>
        <v>0</v>
      </c>
    </row>
    <row r="71" spans="1:7" ht="20.25" customHeight="1" x14ac:dyDescent="0.3">
      <c r="A71" s="3" t="s">
        <v>68</v>
      </c>
      <c r="B71" s="2" t="s">
        <v>69</v>
      </c>
      <c r="C71" s="4"/>
      <c r="D71" s="16"/>
      <c r="E71" s="16"/>
      <c r="F71" s="7"/>
      <c r="G71" s="7">
        <f t="shared" si="0"/>
        <v>0</v>
      </c>
    </row>
    <row r="72" spans="1:7" ht="20.25" customHeight="1" x14ac:dyDescent="0.3">
      <c r="A72" s="40"/>
      <c r="B72" s="1">
        <v>1</v>
      </c>
      <c r="C72" s="41" t="s">
        <v>70</v>
      </c>
      <c r="D72" s="16"/>
      <c r="E72" s="18">
        <f>+SUM(E73:E74)</f>
        <v>89749164</v>
      </c>
      <c r="F72" s="18">
        <f t="shared" ref="F72:G72" si="9">+SUM(F73:F74)</f>
        <v>3099200532</v>
      </c>
      <c r="G72" s="18">
        <f t="shared" si="9"/>
        <v>3188949696</v>
      </c>
    </row>
    <row r="73" spans="1:7" ht="20.25" customHeight="1" x14ac:dyDescent="0.3">
      <c r="A73" s="3"/>
      <c r="B73" s="2"/>
      <c r="C73" s="42" t="s">
        <v>60</v>
      </c>
      <c r="D73" s="16" t="s">
        <v>71</v>
      </c>
      <c r="E73" s="8">
        <v>30231996</v>
      </c>
      <c r="F73" s="7">
        <v>1443815376</v>
      </c>
      <c r="G73" s="7">
        <f t="shared" si="0"/>
        <v>1474047372</v>
      </c>
    </row>
    <row r="74" spans="1:7" ht="20.25" customHeight="1" x14ac:dyDescent="0.3">
      <c r="A74" s="3"/>
      <c r="B74" s="2"/>
      <c r="C74" s="42" t="s">
        <v>72</v>
      </c>
      <c r="D74" s="16" t="s">
        <v>73</v>
      </c>
      <c r="E74" s="8">
        <v>59517168</v>
      </c>
      <c r="F74" s="7">
        <v>1655385156</v>
      </c>
      <c r="G74" s="7">
        <f t="shared" si="0"/>
        <v>1714902324</v>
      </c>
    </row>
    <row r="75" spans="1:7" ht="20.25" customHeight="1" x14ac:dyDescent="0.3">
      <c r="A75" s="3"/>
      <c r="B75" s="1">
        <v>2</v>
      </c>
      <c r="C75" s="1" t="s">
        <v>74</v>
      </c>
      <c r="D75" s="16"/>
      <c r="E75" s="18">
        <f>+SUM(E76:E93)</f>
        <v>30398194</v>
      </c>
      <c r="F75" s="18">
        <f t="shared" ref="F75:G75" si="10">+SUM(F76:F93)</f>
        <v>974391550</v>
      </c>
      <c r="G75" s="18">
        <f t="shared" si="10"/>
        <v>1004789744</v>
      </c>
    </row>
    <row r="76" spans="1:7" ht="20.25" customHeight="1" x14ac:dyDescent="0.3">
      <c r="A76" s="3"/>
      <c r="B76" s="2"/>
      <c r="C76" s="42" t="s">
        <v>60</v>
      </c>
      <c r="D76" s="16" t="s">
        <v>75</v>
      </c>
      <c r="E76" s="8">
        <v>8784000</v>
      </c>
      <c r="F76" s="7">
        <v>221616000</v>
      </c>
      <c r="G76" s="7">
        <f t="shared" ref="G76:G140" si="11">+E76+F76</f>
        <v>230400000</v>
      </c>
    </row>
    <row r="77" spans="1:7" ht="20.25" customHeight="1" x14ac:dyDescent="0.3">
      <c r="A77" s="3"/>
      <c r="B77" s="2"/>
      <c r="C77" s="42" t="s">
        <v>72</v>
      </c>
      <c r="D77" s="16" t="s">
        <v>76</v>
      </c>
      <c r="E77" s="8">
        <v>60000</v>
      </c>
      <c r="F77" s="7">
        <v>9978000</v>
      </c>
      <c r="G77" s="7">
        <f t="shared" si="11"/>
        <v>10038000</v>
      </c>
    </row>
    <row r="78" spans="1:7" ht="20.25" customHeight="1" x14ac:dyDescent="0.3">
      <c r="A78" s="3"/>
      <c r="B78" s="2"/>
      <c r="C78" s="42" t="s">
        <v>77</v>
      </c>
      <c r="D78" s="16" t="s">
        <v>78</v>
      </c>
      <c r="E78" s="8">
        <v>60000</v>
      </c>
      <c r="F78" s="7">
        <v>9978000</v>
      </c>
      <c r="G78" s="7">
        <f t="shared" si="11"/>
        <v>10038000</v>
      </c>
    </row>
    <row r="79" spans="1:7" ht="20.25" customHeight="1" x14ac:dyDescent="0.3">
      <c r="A79" s="3"/>
      <c r="B79" s="2"/>
      <c r="C79" s="502" t="s">
        <v>79</v>
      </c>
      <c r="D79" s="53" t="s">
        <v>80</v>
      </c>
      <c r="E79" s="8"/>
      <c r="F79" s="7"/>
      <c r="G79" s="7">
        <f t="shared" si="11"/>
        <v>0</v>
      </c>
    </row>
    <row r="80" spans="1:7" ht="20.25" customHeight="1" thickBot="1" x14ac:dyDescent="0.35">
      <c r="A80" s="9"/>
      <c r="B80" s="10"/>
      <c r="C80" s="513" t="s">
        <v>81</v>
      </c>
      <c r="D80" s="66" t="s">
        <v>82</v>
      </c>
      <c r="E80" s="13">
        <v>2196000</v>
      </c>
      <c r="F80" s="14">
        <v>55404000</v>
      </c>
      <c r="G80" s="14">
        <f t="shared" si="11"/>
        <v>57600000</v>
      </c>
    </row>
    <row r="81" spans="1:7" ht="20.25" customHeight="1" x14ac:dyDescent="0.3">
      <c r="A81" s="3"/>
      <c r="B81" s="2"/>
      <c r="C81" s="502" t="s">
        <v>83</v>
      </c>
      <c r="D81" s="16" t="s">
        <v>84</v>
      </c>
      <c r="E81" s="8">
        <v>0</v>
      </c>
      <c r="F81" s="7">
        <v>118800</v>
      </c>
      <c r="G81" s="7">
        <f t="shared" si="11"/>
        <v>118800</v>
      </c>
    </row>
    <row r="82" spans="1:7" ht="20.25" customHeight="1" x14ac:dyDescent="0.3">
      <c r="A82" s="3"/>
      <c r="B82" s="2"/>
      <c r="C82" s="502" t="s">
        <v>85</v>
      </c>
      <c r="D82" s="16" t="s">
        <v>86</v>
      </c>
      <c r="E82" s="8">
        <v>0</v>
      </c>
      <c r="F82" s="7">
        <v>1641600</v>
      </c>
      <c r="G82" s="7">
        <f t="shared" si="11"/>
        <v>1641600</v>
      </c>
    </row>
    <row r="83" spans="1:7" ht="20.25" customHeight="1" x14ac:dyDescent="0.3">
      <c r="A83" s="3"/>
      <c r="B83" s="2"/>
      <c r="C83" s="502" t="s">
        <v>87</v>
      </c>
      <c r="D83" s="16" t="s">
        <v>88</v>
      </c>
      <c r="E83" s="8">
        <v>0</v>
      </c>
      <c r="F83" s="7">
        <v>541728</v>
      </c>
      <c r="G83" s="7">
        <f t="shared" si="11"/>
        <v>541728</v>
      </c>
    </row>
    <row r="84" spans="1:7" ht="20.25" x14ac:dyDescent="0.3">
      <c r="A84" s="3"/>
      <c r="B84" s="2"/>
      <c r="C84" s="502" t="s">
        <v>89</v>
      </c>
      <c r="D84" s="16" t="s">
        <v>90</v>
      </c>
      <c r="E84" s="8">
        <v>0</v>
      </c>
      <c r="F84" s="7">
        <v>7794000</v>
      </c>
      <c r="G84" s="7">
        <f t="shared" si="11"/>
        <v>7794000</v>
      </c>
    </row>
    <row r="85" spans="1:7" ht="20.25" customHeight="1" x14ac:dyDescent="0.3">
      <c r="A85" s="3"/>
      <c r="B85" s="2"/>
      <c r="C85" s="502" t="s">
        <v>91</v>
      </c>
      <c r="D85" s="16" t="s">
        <v>92</v>
      </c>
      <c r="E85" s="8">
        <v>0</v>
      </c>
      <c r="F85" s="7">
        <v>96000</v>
      </c>
      <c r="G85" s="7">
        <f t="shared" si="11"/>
        <v>96000</v>
      </c>
    </row>
    <row r="86" spans="1:7" ht="20.25" customHeight="1" x14ac:dyDescent="0.3">
      <c r="A86" s="3"/>
      <c r="B86" s="2"/>
      <c r="C86" s="502" t="s">
        <v>93</v>
      </c>
      <c r="D86" s="16" t="s">
        <v>94</v>
      </c>
      <c r="E86" s="8">
        <v>280000</v>
      </c>
      <c r="F86" s="7">
        <v>2370000</v>
      </c>
      <c r="G86" s="7">
        <f t="shared" si="11"/>
        <v>2650000</v>
      </c>
    </row>
    <row r="87" spans="1:7" ht="20.25" customHeight="1" x14ac:dyDescent="0.3">
      <c r="A87" s="3"/>
      <c r="B87" s="2"/>
      <c r="C87" s="502" t="s">
        <v>95</v>
      </c>
      <c r="D87" s="16" t="s">
        <v>96</v>
      </c>
      <c r="E87" s="8">
        <v>0</v>
      </c>
      <c r="F87" s="7">
        <v>25000000</v>
      </c>
      <c r="G87" s="7">
        <f t="shared" si="11"/>
        <v>25000000</v>
      </c>
    </row>
    <row r="88" spans="1:7" ht="20.25" customHeight="1" x14ac:dyDescent="0.3">
      <c r="A88" s="3"/>
      <c r="B88" s="2"/>
      <c r="C88" s="502" t="s">
        <v>97</v>
      </c>
      <c r="D88" s="16" t="s">
        <v>98</v>
      </c>
      <c r="E88" s="8">
        <v>0</v>
      </c>
      <c r="F88" s="7">
        <v>1380000</v>
      </c>
      <c r="G88" s="7">
        <f t="shared" si="11"/>
        <v>1380000</v>
      </c>
    </row>
    <row r="89" spans="1:7" ht="20.25" customHeight="1" x14ac:dyDescent="0.3">
      <c r="A89" s="3"/>
      <c r="B89" s="2"/>
      <c r="C89" s="502" t="s">
        <v>99</v>
      </c>
      <c r="D89" s="53" t="s">
        <v>522</v>
      </c>
      <c r="E89" s="8">
        <v>2030000</v>
      </c>
      <c r="F89" s="7">
        <v>45970000</v>
      </c>
      <c r="G89" s="7">
        <f t="shared" si="11"/>
        <v>48000000</v>
      </c>
    </row>
    <row r="90" spans="1:7" ht="20.25" customHeight="1" x14ac:dyDescent="0.3">
      <c r="A90" s="3"/>
      <c r="B90" s="2"/>
      <c r="C90" s="502" t="s">
        <v>101</v>
      </c>
      <c r="D90" s="16" t="s">
        <v>102</v>
      </c>
      <c r="E90" s="8">
        <v>2030000</v>
      </c>
      <c r="F90" s="7">
        <v>45970000</v>
      </c>
      <c r="G90" s="7">
        <f t="shared" si="11"/>
        <v>48000000</v>
      </c>
    </row>
    <row r="91" spans="1:7" ht="20.25" customHeight="1" x14ac:dyDescent="0.3">
      <c r="A91" s="3"/>
      <c r="B91" s="2"/>
      <c r="C91" s="502" t="s">
        <v>103</v>
      </c>
      <c r="D91" s="16" t="s">
        <v>104</v>
      </c>
      <c r="E91" s="8">
        <v>14958194</v>
      </c>
      <c r="F91" s="7">
        <v>516533422</v>
      </c>
      <c r="G91" s="7">
        <f t="shared" si="11"/>
        <v>531491616</v>
      </c>
    </row>
    <row r="92" spans="1:7" ht="20.25" customHeight="1" x14ac:dyDescent="0.3">
      <c r="A92" s="3"/>
      <c r="B92" s="2"/>
      <c r="C92" s="502" t="s">
        <v>105</v>
      </c>
      <c r="D92" s="16" t="s">
        <v>106</v>
      </c>
      <c r="E92" s="8">
        <v>0</v>
      </c>
      <c r="F92" s="7">
        <v>0</v>
      </c>
      <c r="G92" s="7">
        <f t="shared" si="11"/>
        <v>0</v>
      </c>
    </row>
    <row r="93" spans="1:7" ht="20.25" customHeight="1" x14ac:dyDescent="0.3">
      <c r="A93" s="3"/>
      <c r="B93" s="2"/>
      <c r="C93" s="502" t="s">
        <v>558</v>
      </c>
      <c r="D93" s="16" t="s">
        <v>107</v>
      </c>
      <c r="E93" s="8">
        <v>0</v>
      </c>
      <c r="F93" s="7">
        <v>30000000</v>
      </c>
      <c r="G93" s="7">
        <f t="shared" si="11"/>
        <v>30000000</v>
      </c>
    </row>
    <row r="94" spans="1:7" ht="20.25" customHeight="1" x14ac:dyDescent="0.3">
      <c r="A94" s="40"/>
      <c r="B94" s="1">
        <v>3</v>
      </c>
      <c r="C94" s="1" t="s">
        <v>108</v>
      </c>
      <c r="D94" s="18"/>
      <c r="E94" s="18">
        <f>+SUM(E95:E96)</f>
        <v>0</v>
      </c>
      <c r="F94" s="18">
        <f t="shared" ref="F94:G94" si="12">+SUM(F95:F96)</f>
        <v>32996434</v>
      </c>
      <c r="G94" s="18">
        <f t="shared" si="12"/>
        <v>32996434</v>
      </c>
    </row>
    <row r="95" spans="1:7" ht="20.25" customHeight="1" x14ac:dyDescent="0.3">
      <c r="A95" s="3"/>
      <c r="B95" s="2"/>
      <c r="C95" s="42" t="s">
        <v>60</v>
      </c>
      <c r="D95" s="16" t="s">
        <v>109</v>
      </c>
      <c r="E95" s="8">
        <v>0</v>
      </c>
      <c r="F95" s="7">
        <v>0</v>
      </c>
      <c r="G95" s="7">
        <f t="shared" si="11"/>
        <v>0</v>
      </c>
    </row>
    <row r="96" spans="1:7" ht="20.25" customHeight="1" x14ac:dyDescent="0.3">
      <c r="A96" s="3"/>
      <c r="B96" s="2"/>
      <c r="C96" s="42" t="s">
        <v>72</v>
      </c>
      <c r="D96" s="16" t="s">
        <v>110</v>
      </c>
      <c r="E96" s="8">
        <v>0</v>
      </c>
      <c r="F96" s="7">
        <v>32996434</v>
      </c>
      <c r="G96" s="7">
        <f t="shared" si="11"/>
        <v>32996434</v>
      </c>
    </row>
    <row r="97" spans="1:7" ht="20.25" customHeight="1" x14ac:dyDescent="0.3">
      <c r="A97" s="40"/>
      <c r="B97" s="1">
        <v>4</v>
      </c>
      <c r="C97" s="1" t="s">
        <v>111</v>
      </c>
      <c r="D97" s="18"/>
      <c r="E97" s="18">
        <f>+SUM(E98:E101)</f>
        <v>13844555</v>
      </c>
      <c r="F97" s="18">
        <f t="shared" ref="F97:G97" si="13">+SUM(F98:F101)</f>
        <v>471021183.52000004</v>
      </c>
      <c r="G97" s="18">
        <f t="shared" si="13"/>
        <v>484865738.52000004</v>
      </c>
    </row>
    <row r="98" spans="1:7" ht="20.25" customHeight="1" x14ac:dyDescent="0.3">
      <c r="A98" s="3"/>
      <c r="B98" s="2"/>
      <c r="C98" s="42" t="s">
        <v>60</v>
      </c>
      <c r="D98" s="16" t="s">
        <v>112</v>
      </c>
      <c r="E98" s="8">
        <v>10769900</v>
      </c>
      <c r="F98" s="7">
        <v>371904063.52000004</v>
      </c>
      <c r="G98" s="7">
        <f t="shared" si="11"/>
        <v>382673963.52000004</v>
      </c>
    </row>
    <row r="99" spans="1:7" ht="20.25" customHeight="1" x14ac:dyDescent="0.3">
      <c r="A99" s="3"/>
      <c r="B99" s="2"/>
      <c r="C99" s="42" t="s">
        <v>72</v>
      </c>
      <c r="D99" s="16" t="s">
        <v>113</v>
      </c>
      <c r="E99" s="8">
        <v>439200</v>
      </c>
      <c r="F99" s="7">
        <v>11080800</v>
      </c>
      <c r="G99" s="7">
        <f t="shared" si="11"/>
        <v>11520000</v>
      </c>
    </row>
    <row r="100" spans="1:7" ht="20.25" customHeight="1" x14ac:dyDescent="0.3">
      <c r="A100" s="3"/>
      <c r="B100" s="2"/>
      <c r="C100" s="42" t="s">
        <v>77</v>
      </c>
      <c r="D100" s="16" t="s">
        <v>114</v>
      </c>
      <c r="E100" s="8">
        <v>2196255</v>
      </c>
      <c r="F100" s="7">
        <v>76955520</v>
      </c>
      <c r="G100" s="7">
        <f t="shared" si="11"/>
        <v>79151775</v>
      </c>
    </row>
    <row r="101" spans="1:7" ht="20.25" customHeight="1" x14ac:dyDescent="0.3">
      <c r="A101" s="3"/>
      <c r="B101" s="2"/>
      <c r="C101" s="42" t="s">
        <v>79</v>
      </c>
      <c r="D101" s="16" t="s">
        <v>115</v>
      </c>
      <c r="E101" s="8">
        <v>439200</v>
      </c>
      <c r="F101" s="7">
        <v>11080800</v>
      </c>
      <c r="G101" s="7">
        <f t="shared" si="11"/>
        <v>11520000</v>
      </c>
    </row>
    <row r="102" spans="1:7" ht="20.25" customHeight="1" x14ac:dyDescent="0.3">
      <c r="A102" s="3"/>
      <c r="B102" s="1">
        <v>5</v>
      </c>
      <c r="C102" s="564" t="s">
        <v>116</v>
      </c>
      <c r="D102" s="565"/>
      <c r="E102" s="8">
        <v>0</v>
      </c>
      <c r="F102" s="7">
        <v>0</v>
      </c>
      <c r="G102" s="7">
        <f t="shared" si="11"/>
        <v>0</v>
      </c>
    </row>
    <row r="103" spans="1:7" ht="20.25" customHeight="1" thickBot="1" x14ac:dyDescent="0.35">
      <c r="A103" s="43"/>
      <c r="B103" s="44"/>
      <c r="C103" s="44"/>
      <c r="D103" s="45" t="s">
        <v>69</v>
      </c>
      <c r="E103" s="46">
        <f>+E72+E75+E94+E97+E102</f>
        <v>133991913</v>
      </c>
      <c r="F103" s="46">
        <f t="shared" ref="F103:G103" si="14">+F72+F75+F94+F97+F102</f>
        <v>4577609699.5200005</v>
      </c>
      <c r="G103" s="46">
        <f t="shared" si="14"/>
        <v>4711601612.5200005</v>
      </c>
    </row>
    <row r="104" spans="1:7" ht="20.25" customHeight="1" x14ac:dyDescent="0.3">
      <c r="A104" s="47" t="s">
        <v>117</v>
      </c>
      <c r="B104" s="48"/>
      <c r="C104" s="48"/>
      <c r="D104" s="49"/>
      <c r="E104" s="50"/>
      <c r="F104" s="7"/>
      <c r="G104" s="7">
        <f t="shared" si="11"/>
        <v>0</v>
      </c>
    </row>
    <row r="105" spans="1:7" ht="20.25" customHeight="1" x14ac:dyDescent="0.3">
      <c r="A105" s="3"/>
      <c r="B105" s="2">
        <v>1</v>
      </c>
      <c r="C105" s="2" t="s">
        <v>118</v>
      </c>
      <c r="D105" s="16"/>
      <c r="E105" s="8">
        <v>650000</v>
      </c>
      <c r="F105" s="7">
        <v>94434400</v>
      </c>
      <c r="G105" s="7">
        <f t="shared" si="11"/>
        <v>95084400</v>
      </c>
    </row>
    <row r="106" spans="1:7" ht="20.25" customHeight="1" x14ac:dyDescent="0.3">
      <c r="A106" s="3"/>
      <c r="B106" s="2">
        <v>2</v>
      </c>
      <c r="C106" s="2" t="s">
        <v>119</v>
      </c>
      <c r="D106" s="16"/>
      <c r="E106" s="8">
        <v>1000000</v>
      </c>
      <c r="F106" s="7">
        <v>105294000</v>
      </c>
      <c r="G106" s="7">
        <f t="shared" si="11"/>
        <v>106294000</v>
      </c>
    </row>
    <row r="107" spans="1:7" ht="20.25" customHeight="1" x14ac:dyDescent="0.3">
      <c r="A107" s="40"/>
      <c r="B107" s="1">
        <v>3</v>
      </c>
      <c r="C107" s="1" t="s">
        <v>120</v>
      </c>
      <c r="D107" s="18"/>
      <c r="E107" s="51">
        <f>+SUM(E108:E116)</f>
        <v>13823708</v>
      </c>
      <c r="F107" s="51">
        <f t="shared" ref="F107:G107" si="15">+SUM(F108:F116)</f>
        <v>409997800</v>
      </c>
      <c r="G107" s="51">
        <f t="shared" si="15"/>
        <v>423821508</v>
      </c>
    </row>
    <row r="108" spans="1:7" ht="20.25" customHeight="1" x14ac:dyDescent="0.3">
      <c r="A108" s="3"/>
      <c r="B108" s="2"/>
      <c r="C108" s="42" t="s">
        <v>60</v>
      </c>
      <c r="D108" s="16" t="s">
        <v>121</v>
      </c>
      <c r="E108" s="8">
        <v>1414454</v>
      </c>
      <c r="F108" s="7">
        <v>128833574</v>
      </c>
      <c r="G108" s="7">
        <f t="shared" si="11"/>
        <v>130248028</v>
      </c>
    </row>
    <row r="109" spans="1:7" ht="20.25" customHeight="1" x14ac:dyDescent="0.3">
      <c r="A109" s="3"/>
      <c r="B109" s="2"/>
      <c r="C109" s="42" t="s">
        <v>72</v>
      </c>
      <c r="D109" s="16" t="s">
        <v>122</v>
      </c>
      <c r="E109" s="8">
        <v>50000</v>
      </c>
      <c r="F109" s="7">
        <v>4034900</v>
      </c>
      <c r="G109" s="7">
        <f t="shared" si="11"/>
        <v>4084900</v>
      </c>
    </row>
    <row r="110" spans="1:7" ht="20.25" customHeight="1" x14ac:dyDescent="0.3">
      <c r="A110" s="3"/>
      <c r="B110" s="2"/>
      <c r="C110" s="42" t="s">
        <v>77</v>
      </c>
      <c r="D110" s="16" t="s">
        <v>123</v>
      </c>
      <c r="E110" s="8">
        <v>200000</v>
      </c>
      <c r="F110" s="7">
        <v>14718204</v>
      </c>
      <c r="G110" s="7">
        <f t="shared" si="11"/>
        <v>14918204</v>
      </c>
    </row>
    <row r="111" spans="1:7" ht="20.25" customHeight="1" x14ac:dyDescent="0.3">
      <c r="A111" s="3"/>
      <c r="B111" s="2"/>
      <c r="C111" s="42" t="s">
        <v>79</v>
      </c>
      <c r="D111" s="16" t="s">
        <v>124</v>
      </c>
      <c r="E111" s="8">
        <v>120000</v>
      </c>
      <c r="F111" s="7">
        <v>13206600</v>
      </c>
      <c r="G111" s="7">
        <f t="shared" si="11"/>
        <v>13326600</v>
      </c>
    </row>
    <row r="112" spans="1:7" ht="20.25" customHeight="1" x14ac:dyDescent="0.3">
      <c r="A112" s="3"/>
      <c r="B112" s="2"/>
      <c r="C112" s="42" t="s">
        <v>81</v>
      </c>
      <c r="D112" s="16" t="s">
        <v>125</v>
      </c>
      <c r="E112" s="8">
        <v>7735223</v>
      </c>
      <c r="F112" s="7">
        <v>150653600</v>
      </c>
      <c r="G112" s="7">
        <f t="shared" si="11"/>
        <v>158388823</v>
      </c>
    </row>
    <row r="113" spans="1:7" ht="20.25" customHeight="1" x14ac:dyDescent="0.3">
      <c r="A113" s="3"/>
      <c r="B113" s="2"/>
      <c r="C113" s="42" t="s">
        <v>83</v>
      </c>
      <c r="D113" s="16" t="s">
        <v>126</v>
      </c>
      <c r="E113" s="8">
        <v>200000</v>
      </c>
      <c r="F113" s="7">
        <v>23953522</v>
      </c>
      <c r="G113" s="7">
        <f t="shared" si="11"/>
        <v>24153522</v>
      </c>
    </row>
    <row r="114" spans="1:7" ht="20.25" customHeight="1" x14ac:dyDescent="0.3">
      <c r="A114" s="3"/>
      <c r="B114" s="2"/>
      <c r="C114" s="42" t="s">
        <v>85</v>
      </c>
      <c r="D114" s="16" t="s">
        <v>127</v>
      </c>
      <c r="E114" s="8">
        <v>200000</v>
      </c>
      <c r="F114" s="7">
        <v>15920000</v>
      </c>
      <c r="G114" s="7">
        <f t="shared" si="11"/>
        <v>16120000</v>
      </c>
    </row>
    <row r="115" spans="1:7" ht="20.25" customHeight="1" x14ac:dyDescent="0.3">
      <c r="A115" s="3"/>
      <c r="B115" s="2"/>
      <c r="C115" s="42" t="s">
        <v>87</v>
      </c>
      <c r="D115" s="16" t="s">
        <v>128</v>
      </c>
      <c r="E115" s="8">
        <v>30000</v>
      </c>
      <c r="F115" s="7">
        <v>1128600</v>
      </c>
      <c r="G115" s="7">
        <f t="shared" si="11"/>
        <v>1158600</v>
      </c>
    </row>
    <row r="116" spans="1:7" ht="20.25" customHeight="1" x14ac:dyDescent="0.3">
      <c r="A116" s="3"/>
      <c r="B116" s="2"/>
      <c r="C116" s="42" t="s">
        <v>89</v>
      </c>
      <c r="D116" s="16" t="s">
        <v>129</v>
      </c>
      <c r="E116" s="8">
        <v>3874031</v>
      </c>
      <c r="F116" s="7">
        <v>57548800</v>
      </c>
      <c r="G116" s="7">
        <f t="shared" si="11"/>
        <v>61422831</v>
      </c>
    </row>
    <row r="117" spans="1:7" ht="20.25" customHeight="1" x14ac:dyDescent="0.3">
      <c r="A117" s="40"/>
      <c r="B117" s="1">
        <v>4</v>
      </c>
      <c r="C117" s="1" t="s">
        <v>130</v>
      </c>
      <c r="D117" s="18"/>
      <c r="E117" s="18">
        <f>+SUM(E118:E119)</f>
        <v>900000</v>
      </c>
      <c r="F117" s="18">
        <f t="shared" ref="F117:G117" si="16">+SUM(F118:F119)</f>
        <v>202392800</v>
      </c>
      <c r="G117" s="18">
        <f t="shared" si="16"/>
        <v>203292800</v>
      </c>
    </row>
    <row r="118" spans="1:7" ht="20.25" customHeight="1" x14ac:dyDescent="0.3">
      <c r="A118" s="3"/>
      <c r="B118" s="2"/>
      <c r="C118" s="42" t="s">
        <v>60</v>
      </c>
      <c r="D118" s="16" t="s">
        <v>131</v>
      </c>
      <c r="E118" s="8">
        <v>0</v>
      </c>
      <c r="F118" s="7">
        <v>20653800</v>
      </c>
      <c r="G118" s="7">
        <f t="shared" si="11"/>
        <v>20653800</v>
      </c>
    </row>
    <row r="119" spans="1:7" ht="20.25" customHeight="1" x14ac:dyDescent="0.3">
      <c r="A119" s="3"/>
      <c r="B119" s="2"/>
      <c r="C119" s="42" t="s">
        <v>72</v>
      </c>
      <c r="D119" s="16" t="s">
        <v>132</v>
      </c>
      <c r="E119" s="8">
        <v>900000</v>
      </c>
      <c r="F119" s="7">
        <v>181739000</v>
      </c>
      <c r="G119" s="7">
        <f t="shared" si="11"/>
        <v>182639000</v>
      </c>
    </row>
    <row r="120" spans="1:7" ht="20.25" customHeight="1" x14ac:dyDescent="0.3">
      <c r="A120" s="40"/>
      <c r="B120" s="1">
        <v>5</v>
      </c>
      <c r="C120" s="1" t="s">
        <v>133</v>
      </c>
      <c r="D120" s="18"/>
      <c r="E120" s="20">
        <f>+SUM(E121:E125)</f>
        <v>381000</v>
      </c>
      <c r="F120" s="20">
        <f t="shared" ref="F120:G120" si="17">+SUM(F121:F125)</f>
        <v>45740750</v>
      </c>
      <c r="G120" s="20">
        <f t="shared" si="17"/>
        <v>46121750</v>
      </c>
    </row>
    <row r="121" spans="1:7" ht="20.25" customHeight="1" x14ac:dyDescent="0.3">
      <c r="A121" s="3"/>
      <c r="B121" s="2"/>
      <c r="C121" s="42" t="s">
        <v>60</v>
      </c>
      <c r="D121" s="16" t="s">
        <v>134</v>
      </c>
      <c r="E121" s="8">
        <v>0</v>
      </c>
      <c r="F121" s="7">
        <v>3296700</v>
      </c>
      <c r="G121" s="7">
        <f t="shared" si="11"/>
        <v>3296700</v>
      </c>
    </row>
    <row r="122" spans="1:7" ht="20.25" customHeight="1" x14ac:dyDescent="0.3">
      <c r="A122" s="3"/>
      <c r="B122" s="2"/>
      <c r="C122" s="42" t="s">
        <v>72</v>
      </c>
      <c r="D122" s="16" t="s">
        <v>135</v>
      </c>
      <c r="E122" s="8">
        <v>381000</v>
      </c>
      <c r="F122" s="7">
        <v>14289050</v>
      </c>
      <c r="G122" s="7">
        <f t="shared" si="11"/>
        <v>14670050</v>
      </c>
    </row>
    <row r="123" spans="1:7" ht="20.25" customHeight="1" x14ac:dyDescent="0.3">
      <c r="A123" s="3"/>
      <c r="B123" s="2"/>
      <c r="C123" s="42" t="s">
        <v>77</v>
      </c>
      <c r="D123" s="16" t="s">
        <v>136</v>
      </c>
      <c r="E123" s="8">
        <v>0</v>
      </c>
      <c r="F123" s="7">
        <v>5838200</v>
      </c>
      <c r="G123" s="7">
        <f t="shared" si="11"/>
        <v>5838200</v>
      </c>
    </row>
    <row r="124" spans="1:7" ht="20.25" customHeight="1" x14ac:dyDescent="0.3">
      <c r="A124" s="3"/>
      <c r="B124" s="2"/>
      <c r="C124" s="42" t="s">
        <v>79</v>
      </c>
      <c r="D124" s="16" t="s">
        <v>137</v>
      </c>
      <c r="E124" s="8">
        <v>0</v>
      </c>
      <c r="F124" s="7">
        <v>20171000</v>
      </c>
      <c r="G124" s="7">
        <f t="shared" si="11"/>
        <v>20171000</v>
      </c>
    </row>
    <row r="125" spans="1:7" ht="20.25" customHeight="1" x14ac:dyDescent="0.3">
      <c r="A125" s="3"/>
      <c r="B125" s="2"/>
      <c r="C125" s="42" t="s">
        <v>81</v>
      </c>
      <c r="D125" s="16" t="s">
        <v>138</v>
      </c>
      <c r="E125" s="8">
        <v>0</v>
      </c>
      <c r="F125" s="7">
        <v>2145800</v>
      </c>
      <c r="G125" s="7">
        <f t="shared" si="11"/>
        <v>2145800</v>
      </c>
    </row>
    <row r="126" spans="1:7" ht="20.25" customHeight="1" x14ac:dyDescent="0.3">
      <c r="A126" s="40"/>
      <c r="B126" s="1">
        <v>6</v>
      </c>
      <c r="C126" s="1" t="s">
        <v>139</v>
      </c>
      <c r="D126" s="18"/>
      <c r="E126" s="8">
        <v>0</v>
      </c>
      <c r="F126" s="7">
        <v>2176000</v>
      </c>
      <c r="G126" s="7">
        <f t="shared" si="11"/>
        <v>2176000</v>
      </c>
    </row>
    <row r="127" spans="1:7" ht="20.25" customHeight="1" x14ac:dyDescent="0.3">
      <c r="A127" s="40"/>
      <c r="B127" s="1">
        <v>7</v>
      </c>
      <c r="C127" s="1" t="s">
        <v>140</v>
      </c>
      <c r="D127" s="18"/>
      <c r="E127" s="18">
        <f>+SUM(E128:E131)</f>
        <v>220000</v>
      </c>
      <c r="F127" s="18">
        <f t="shared" ref="F127:G127" si="18">+SUM(F128:F131)</f>
        <v>127683300</v>
      </c>
      <c r="G127" s="18">
        <f t="shared" si="18"/>
        <v>127903300</v>
      </c>
    </row>
    <row r="128" spans="1:7" ht="20.25" customHeight="1" x14ac:dyDescent="0.3">
      <c r="A128" s="3"/>
      <c r="B128" s="2"/>
      <c r="C128" s="42" t="s">
        <v>60</v>
      </c>
      <c r="D128" s="16" t="s">
        <v>141</v>
      </c>
      <c r="E128" s="8">
        <v>20000</v>
      </c>
      <c r="F128" s="7">
        <v>4371300</v>
      </c>
      <c r="G128" s="7">
        <f t="shared" si="11"/>
        <v>4391300</v>
      </c>
    </row>
    <row r="129" spans="1:7" ht="20.25" customHeight="1" x14ac:dyDescent="0.3">
      <c r="A129" s="3"/>
      <c r="B129" s="2"/>
      <c r="C129" s="42" t="s">
        <v>72</v>
      </c>
      <c r="D129" s="16" t="s">
        <v>142</v>
      </c>
      <c r="E129" s="8">
        <v>200000</v>
      </c>
      <c r="F129" s="7">
        <v>115576000</v>
      </c>
      <c r="G129" s="7">
        <f t="shared" si="11"/>
        <v>115776000</v>
      </c>
    </row>
    <row r="130" spans="1:7" ht="20.25" customHeight="1" x14ac:dyDescent="0.3">
      <c r="A130" s="3"/>
      <c r="B130" s="2"/>
      <c r="C130" s="42" t="s">
        <v>77</v>
      </c>
      <c r="D130" s="16" t="s">
        <v>143</v>
      </c>
      <c r="E130" s="8">
        <v>0</v>
      </c>
      <c r="F130" s="7">
        <v>3880000</v>
      </c>
      <c r="G130" s="7">
        <f t="shared" si="11"/>
        <v>3880000</v>
      </c>
    </row>
    <row r="131" spans="1:7" ht="20.25" customHeight="1" x14ac:dyDescent="0.3">
      <c r="A131" s="3"/>
      <c r="B131" s="2"/>
      <c r="C131" s="42" t="s">
        <v>79</v>
      </c>
      <c r="D131" s="16" t="s">
        <v>144</v>
      </c>
      <c r="E131" s="8">
        <v>0</v>
      </c>
      <c r="F131" s="7">
        <v>3856000</v>
      </c>
      <c r="G131" s="7">
        <f t="shared" si="11"/>
        <v>3856000</v>
      </c>
    </row>
    <row r="132" spans="1:7" ht="20.25" customHeight="1" x14ac:dyDescent="0.3">
      <c r="A132" s="3"/>
      <c r="B132" s="1">
        <v>8</v>
      </c>
      <c r="C132" s="1" t="s">
        <v>145</v>
      </c>
      <c r="D132" s="18"/>
      <c r="E132" s="52">
        <f>+SUM(E133:E134)</f>
        <v>0</v>
      </c>
      <c r="F132" s="52">
        <f t="shared" ref="F132:G132" si="19">+SUM(F133:F134)</f>
        <v>34801000</v>
      </c>
      <c r="G132" s="52">
        <f t="shared" si="19"/>
        <v>34801000</v>
      </c>
    </row>
    <row r="133" spans="1:7" ht="20.25" customHeight="1" x14ac:dyDescent="0.3">
      <c r="A133" s="3"/>
      <c r="B133" s="2"/>
      <c r="C133" s="42" t="s">
        <v>60</v>
      </c>
      <c r="D133" s="16" t="s">
        <v>146</v>
      </c>
      <c r="E133" s="8">
        <v>0</v>
      </c>
      <c r="F133" s="7">
        <v>20613000</v>
      </c>
      <c r="G133" s="7">
        <f t="shared" si="11"/>
        <v>20613000</v>
      </c>
    </row>
    <row r="134" spans="1:7" ht="20.25" customHeight="1" x14ac:dyDescent="0.3">
      <c r="A134" s="3"/>
      <c r="B134" s="2"/>
      <c r="C134" s="42" t="s">
        <v>72</v>
      </c>
      <c r="D134" s="16" t="s">
        <v>147</v>
      </c>
      <c r="E134" s="8">
        <v>0</v>
      </c>
      <c r="F134" s="7">
        <v>14188000</v>
      </c>
      <c r="G134" s="7">
        <f t="shared" si="11"/>
        <v>14188000</v>
      </c>
    </row>
    <row r="135" spans="1:7" ht="20.25" customHeight="1" x14ac:dyDescent="0.3">
      <c r="A135" s="40"/>
      <c r="B135" s="1">
        <v>9</v>
      </c>
      <c r="C135" s="1" t="s">
        <v>148</v>
      </c>
      <c r="D135" s="18"/>
      <c r="E135" s="18">
        <f>+SUM(E136:E142)</f>
        <v>5880000</v>
      </c>
      <c r="F135" s="18">
        <f t="shared" ref="F135:G135" si="20">+SUM(F136:F142)</f>
        <v>403393629</v>
      </c>
      <c r="G135" s="18">
        <f t="shared" si="20"/>
        <v>409273629</v>
      </c>
    </row>
    <row r="136" spans="1:7" ht="20.25" customHeight="1" x14ac:dyDescent="0.3">
      <c r="A136" s="3"/>
      <c r="B136" s="2"/>
      <c r="C136" s="42" t="s">
        <v>60</v>
      </c>
      <c r="D136" s="16" t="s">
        <v>149</v>
      </c>
      <c r="E136" s="8">
        <v>260000</v>
      </c>
      <c r="F136" s="7">
        <v>11296000</v>
      </c>
      <c r="G136" s="7">
        <f t="shared" si="11"/>
        <v>11556000</v>
      </c>
    </row>
    <row r="137" spans="1:7" ht="20.25" customHeight="1" x14ac:dyDescent="0.3">
      <c r="A137" s="3"/>
      <c r="B137" s="2"/>
      <c r="C137" s="42" t="s">
        <v>72</v>
      </c>
      <c r="D137" s="16" t="s">
        <v>150</v>
      </c>
      <c r="E137" s="8">
        <v>830000</v>
      </c>
      <c r="F137" s="7">
        <v>140363903</v>
      </c>
      <c r="G137" s="7">
        <f t="shared" si="11"/>
        <v>141193903</v>
      </c>
    </row>
    <row r="138" spans="1:7" ht="20.25" customHeight="1" x14ac:dyDescent="0.3">
      <c r="A138" s="3"/>
      <c r="B138" s="2"/>
      <c r="C138" s="42" t="s">
        <v>77</v>
      </c>
      <c r="D138" s="53" t="s">
        <v>151</v>
      </c>
      <c r="E138" s="8">
        <v>2890000</v>
      </c>
      <c r="F138" s="7">
        <v>146114466</v>
      </c>
      <c r="G138" s="7">
        <f t="shared" si="11"/>
        <v>149004466</v>
      </c>
    </row>
    <row r="139" spans="1:7" ht="20.25" customHeight="1" x14ac:dyDescent="0.3">
      <c r="A139" s="3"/>
      <c r="B139" s="2"/>
      <c r="C139" s="42" t="s">
        <v>79</v>
      </c>
      <c r="D139" s="16" t="s">
        <v>152</v>
      </c>
      <c r="E139" s="8">
        <v>900000</v>
      </c>
      <c r="F139" s="7">
        <v>92465760</v>
      </c>
      <c r="G139" s="7">
        <f t="shared" si="11"/>
        <v>93365760</v>
      </c>
    </row>
    <row r="140" spans="1:7" ht="20.25" customHeight="1" x14ac:dyDescent="0.3">
      <c r="A140" s="3"/>
      <c r="B140" s="2"/>
      <c r="C140" s="42" t="s">
        <v>81</v>
      </c>
      <c r="D140" s="16" t="s">
        <v>153</v>
      </c>
      <c r="E140" s="53">
        <v>0</v>
      </c>
      <c r="F140" s="53">
        <v>7650000</v>
      </c>
      <c r="G140" s="53">
        <f t="shared" si="11"/>
        <v>7650000</v>
      </c>
    </row>
    <row r="141" spans="1:7" ht="20.25" customHeight="1" x14ac:dyDescent="0.3">
      <c r="A141" s="3"/>
      <c r="B141" s="2"/>
      <c r="C141" s="42" t="s">
        <v>83</v>
      </c>
      <c r="D141" s="16" t="s">
        <v>154</v>
      </c>
      <c r="E141" s="8">
        <v>0</v>
      </c>
      <c r="F141" s="7">
        <v>5503500</v>
      </c>
      <c r="G141" s="7">
        <f t="shared" ref="G141:G194" si="21">+E141+F141</f>
        <v>5503500</v>
      </c>
    </row>
    <row r="142" spans="1:7" ht="20.25" customHeight="1" x14ac:dyDescent="0.3">
      <c r="A142" s="3"/>
      <c r="B142" s="2"/>
      <c r="C142" s="42" t="s">
        <v>85</v>
      </c>
      <c r="D142" s="16" t="s">
        <v>155</v>
      </c>
      <c r="E142" s="8">
        <v>1000000</v>
      </c>
      <c r="F142" s="7">
        <v>0</v>
      </c>
      <c r="G142" s="7">
        <f t="shared" si="21"/>
        <v>1000000</v>
      </c>
    </row>
    <row r="143" spans="1:7" ht="20.25" customHeight="1" x14ac:dyDescent="0.3">
      <c r="A143" s="3"/>
      <c r="B143" s="1">
        <v>10</v>
      </c>
      <c r="C143" s="1" t="s">
        <v>156</v>
      </c>
      <c r="D143" s="18"/>
      <c r="E143" s="8">
        <v>0</v>
      </c>
      <c r="F143" s="7">
        <v>739800</v>
      </c>
      <c r="G143" s="7">
        <f t="shared" si="21"/>
        <v>739800</v>
      </c>
    </row>
    <row r="144" spans="1:7" ht="20.25" customHeight="1" x14ac:dyDescent="0.3">
      <c r="A144" s="3"/>
      <c r="B144" s="1">
        <v>11</v>
      </c>
      <c r="C144" s="1" t="s">
        <v>157</v>
      </c>
      <c r="D144" s="18"/>
      <c r="E144" s="52">
        <f>+SUM(E145:E146)</f>
        <v>0</v>
      </c>
      <c r="F144" s="52">
        <f t="shared" ref="F144:G144" si="22">+SUM(F145:F146)</f>
        <v>548000</v>
      </c>
      <c r="G144" s="52">
        <f t="shared" si="22"/>
        <v>548000</v>
      </c>
    </row>
    <row r="145" spans="1:7" ht="20.25" customHeight="1" x14ac:dyDescent="0.3">
      <c r="A145" s="3"/>
      <c r="B145" s="2"/>
      <c r="C145" s="42" t="s">
        <v>60</v>
      </c>
      <c r="D145" s="16" t="s">
        <v>158</v>
      </c>
      <c r="E145" s="8">
        <v>0</v>
      </c>
      <c r="F145" s="7">
        <v>260000</v>
      </c>
      <c r="G145" s="7">
        <f t="shared" si="21"/>
        <v>260000</v>
      </c>
    </row>
    <row r="146" spans="1:7" ht="20.25" customHeight="1" x14ac:dyDescent="0.3">
      <c r="A146" s="3"/>
      <c r="B146" s="2"/>
      <c r="C146" s="42" t="s">
        <v>72</v>
      </c>
      <c r="D146" s="16" t="s">
        <v>159</v>
      </c>
      <c r="E146" s="8">
        <v>0</v>
      </c>
      <c r="F146" s="7">
        <v>288000</v>
      </c>
      <c r="G146" s="7">
        <f t="shared" si="21"/>
        <v>288000</v>
      </c>
    </row>
    <row r="147" spans="1:7" ht="20.25" customHeight="1" x14ac:dyDescent="0.3">
      <c r="A147" s="40"/>
      <c r="B147" s="1">
        <v>12</v>
      </c>
      <c r="C147" s="1" t="s">
        <v>160</v>
      </c>
      <c r="D147" s="18"/>
      <c r="E147" s="20">
        <f>+SUM(E148:E150)</f>
        <v>600000</v>
      </c>
      <c r="F147" s="20">
        <f t="shared" ref="F147:G147" si="23">+SUM(F148:F150)</f>
        <v>71232525</v>
      </c>
      <c r="G147" s="20">
        <f t="shared" si="23"/>
        <v>71832525</v>
      </c>
    </row>
    <row r="148" spans="1:7" ht="20.25" customHeight="1" x14ac:dyDescent="0.3">
      <c r="A148" s="3"/>
      <c r="B148" s="2"/>
      <c r="C148" s="42" t="s">
        <v>60</v>
      </c>
      <c r="D148" s="16" t="s">
        <v>161</v>
      </c>
      <c r="E148" s="8">
        <v>600000</v>
      </c>
      <c r="F148" s="7">
        <v>15071400</v>
      </c>
      <c r="G148" s="7">
        <f t="shared" si="21"/>
        <v>15671400</v>
      </c>
    </row>
    <row r="149" spans="1:7" ht="20.25" customHeight="1" x14ac:dyDescent="0.3">
      <c r="A149" s="3"/>
      <c r="B149" s="2"/>
      <c r="C149" s="42" t="s">
        <v>72</v>
      </c>
      <c r="D149" s="16" t="s">
        <v>162</v>
      </c>
      <c r="E149" s="8">
        <v>0</v>
      </c>
      <c r="F149" s="7">
        <v>11313225</v>
      </c>
      <c r="G149" s="7">
        <f t="shared" si="21"/>
        <v>11313225</v>
      </c>
    </row>
    <row r="150" spans="1:7" ht="20.25" customHeight="1" thickBot="1" x14ac:dyDescent="0.35">
      <c r="A150" s="9"/>
      <c r="B150" s="10"/>
      <c r="C150" s="514" t="s">
        <v>77</v>
      </c>
      <c r="D150" s="66" t="s">
        <v>163</v>
      </c>
      <c r="E150" s="13">
        <v>0</v>
      </c>
      <c r="F150" s="14">
        <v>44847900</v>
      </c>
      <c r="G150" s="14">
        <f t="shared" si="21"/>
        <v>44847900</v>
      </c>
    </row>
    <row r="151" spans="1:7" ht="20.25" customHeight="1" x14ac:dyDescent="0.3">
      <c r="A151" s="3"/>
      <c r="B151" s="1">
        <v>13</v>
      </c>
      <c r="C151" s="1" t="s">
        <v>0</v>
      </c>
      <c r="D151" s="18"/>
      <c r="E151" s="18">
        <f>+SUM(E152:E159)</f>
        <v>3006377</v>
      </c>
      <c r="F151" s="18">
        <f t="shared" ref="F151:G151" si="24">+SUM(F152:F159)</f>
        <v>430683715</v>
      </c>
      <c r="G151" s="18">
        <f t="shared" si="24"/>
        <v>433690092</v>
      </c>
    </row>
    <row r="152" spans="1:7" ht="20.25" customHeight="1" x14ac:dyDescent="0.3">
      <c r="A152" s="3"/>
      <c r="B152" s="2"/>
      <c r="C152" s="42" t="s">
        <v>60</v>
      </c>
      <c r="D152" s="16" t="s">
        <v>164</v>
      </c>
      <c r="E152" s="8">
        <v>12000</v>
      </c>
      <c r="F152" s="7">
        <v>5753700</v>
      </c>
      <c r="G152" s="7">
        <f t="shared" si="21"/>
        <v>5765700</v>
      </c>
    </row>
    <row r="153" spans="1:7" ht="20.25" customHeight="1" x14ac:dyDescent="0.3">
      <c r="A153" s="3"/>
      <c r="B153" s="2"/>
      <c r="C153" s="42" t="s">
        <v>72</v>
      </c>
      <c r="D153" s="16" t="s">
        <v>165</v>
      </c>
      <c r="E153" s="8">
        <v>55000</v>
      </c>
      <c r="F153" s="7">
        <v>9967500</v>
      </c>
      <c r="G153" s="7">
        <f t="shared" si="21"/>
        <v>10022500</v>
      </c>
    </row>
    <row r="154" spans="1:7" ht="20.25" customHeight="1" x14ac:dyDescent="0.3">
      <c r="A154" s="3"/>
      <c r="B154" s="2"/>
      <c r="C154" s="42" t="s">
        <v>77</v>
      </c>
      <c r="D154" s="16" t="s">
        <v>166</v>
      </c>
      <c r="E154" s="8">
        <v>1398000</v>
      </c>
      <c r="F154" s="7">
        <v>78842400</v>
      </c>
      <c r="G154" s="7">
        <f t="shared" si="21"/>
        <v>80240400</v>
      </c>
    </row>
    <row r="155" spans="1:7" ht="20.25" customHeight="1" x14ac:dyDescent="0.3">
      <c r="A155" s="3"/>
      <c r="B155" s="2"/>
      <c r="C155" s="42" t="s">
        <v>79</v>
      </c>
      <c r="D155" s="16" t="s">
        <v>167</v>
      </c>
      <c r="E155" s="8">
        <v>5000</v>
      </c>
      <c r="F155" s="7">
        <v>2400480</v>
      </c>
      <c r="G155" s="7">
        <f t="shared" si="21"/>
        <v>2405480</v>
      </c>
    </row>
    <row r="156" spans="1:7" ht="20.25" customHeight="1" x14ac:dyDescent="0.3">
      <c r="A156" s="3"/>
      <c r="B156" s="2"/>
      <c r="C156" s="42" t="s">
        <v>81</v>
      </c>
      <c r="D156" s="16" t="s">
        <v>168</v>
      </c>
      <c r="E156" s="8">
        <v>210000</v>
      </c>
      <c r="F156" s="7">
        <v>6130800</v>
      </c>
      <c r="G156" s="7">
        <f t="shared" si="21"/>
        <v>6340800</v>
      </c>
    </row>
    <row r="157" spans="1:7" ht="20.25" customHeight="1" x14ac:dyDescent="0.3">
      <c r="A157" s="3"/>
      <c r="B157" s="2"/>
      <c r="C157" s="42" t="s">
        <v>83</v>
      </c>
      <c r="D157" s="16" t="s">
        <v>169</v>
      </c>
      <c r="E157" s="8">
        <v>5000</v>
      </c>
      <c r="F157" s="7">
        <v>1162000</v>
      </c>
      <c r="G157" s="7">
        <f t="shared" si="21"/>
        <v>1167000</v>
      </c>
    </row>
    <row r="158" spans="1:7" ht="20.25" customHeight="1" x14ac:dyDescent="0.3">
      <c r="A158" s="3"/>
      <c r="B158" s="2"/>
      <c r="C158" s="42" t="s">
        <v>85</v>
      </c>
      <c r="D158" s="2" t="s">
        <v>170</v>
      </c>
      <c r="E158" s="8">
        <v>5000</v>
      </c>
      <c r="F158" s="7">
        <v>11832000</v>
      </c>
      <c r="G158" s="7">
        <f t="shared" si="21"/>
        <v>11837000</v>
      </c>
    </row>
    <row r="159" spans="1:7" ht="20.25" customHeight="1" x14ac:dyDescent="0.3">
      <c r="A159" s="3"/>
      <c r="B159" s="2"/>
      <c r="C159" s="42" t="s">
        <v>87</v>
      </c>
      <c r="D159" s="53" t="s">
        <v>561</v>
      </c>
      <c r="E159" s="8">
        <f>+SUM(E160:E172)</f>
        <v>1316377</v>
      </c>
      <c r="F159" s="8">
        <f t="shared" ref="F159:G159" si="25">+SUM(F160:F172)</f>
        <v>314594835</v>
      </c>
      <c r="G159" s="8">
        <f t="shared" si="25"/>
        <v>315911212</v>
      </c>
    </row>
    <row r="160" spans="1:7" ht="20.25" customHeight="1" x14ac:dyDescent="0.3">
      <c r="A160" s="3"/>
      <c r="B160" s="2"/>
      <c r="C160" s="42"/>
      <c r="D160" s="16" t="s">
        <v>171</v>
      </c>
      <c r="E160" s="8">
        <v>0</v>
      </c>
      <c r="F160" s="7">
        <v>100438577</v>
      </c>
      <c r="G160" s="7">
        <f t="shared" si="21"/>
        <v>100438577</v>
      </c>
    </row>
    <row r="161" spans="1:7" ht="20.25" customHeight="1" x14ac:dyDescent="0.3">
      <c r="A161" s="3"/>
      <c r="B161" s="2"/>
      <c r="C161" s="42"/>
      <c r="D161" s="54" t="s">
        <v>172</v>
      </c>
      <c r="E161" s="8">
        <v>0</v>
      </c>
      <c r="F161" s="7">
        <v>0</v>
      </c>
      <c r="G161" s="7">
        <f t="shared" si="21"/>
        <v>0</v>
      </c>
    </row>
    <row r="162" spans="1:7" ht="20.25" customHeight="1" x14ac:dyDescent="0.3">
      <c r="A162" s="3"/>
      <c r="B162" s="2"/>
      <c r="C162" s="42"/>
      <c r="D162" s="16" t="s">
        <v>173</v>
      </c>
      <c r="E162" s="8">
        <v>0</v>
      </c>
      <c r="F162" s="7">
        <v>22778000</v>
      </c>
      <c r="G162" s="7">
        <f t="shared" si="21"/>
        <v>22778000</v>
      </c>
    </row>
    <row r="163" spans="1:7" ht="20.25" customHeight="1" x14ac:dyDescent="0.3">
      <c r="A163" s="3"/>
      <c r="B163" s="2"/>
      <c r="C163" s="42"/>
      <c r="D163" s="16" t="s">
        <v>174</v>
      </c>
      <c r="E163" s="8">
        <v>0</v>
      </c>
      <c r="F163" s="7">
        <v>0</v>
      </c>
      <c r="G163" s="7">
        <f t="shared" si="21"/>
        <v>0</v>
      </c>
    </row>
    <row r="164" spans="1:7" ht="20.25" customHeight="1" x14ac:dyDescent="0.3">
      <c r="A164" s="3"/>
      <c r="B164" s="2"/>
      <c r="C164" s="42"/>
      <c r="D164" s="16" t="s">
        <v>175</v>
      </c>
      <c r="E164" s="8">
        <v>400000</v>
      </c>
      <c r="F164" s="7">
        <v>16048800</v>
      </c>
      <c r="G164" s="7">
        <f t="shared" si="21"/>
        <v>16448800</v>
      </c>
    </row>
    <row r="165" spans="1:7" ht="20.25" customHeight="1" x14ac:dyDescent="0.3">
      <c r="A165" s="3"/>
      <c r="B165" s="2"/>
      <c r="C165" s="42"/>
      <c r="D165" s="16" t="s">
        <v>176</v>
      </c>
      <c r="E165" s="8">
        <v>201000</v>
      </c>
      <c r="F165" s="7">
        <v>30073200</v>
      </c>
      <c r="G165" s="7">
        <f t="shared" si="21"/>
        <v>30274200</v>
      </c>
    </row>
    <row r="166" spans="1:7" ht="20.25" customHeight="1" x14ac:dyDescent="0.3">
      <c r="A166" s="3"/>
      <c r="B166" s="2"/>
      <c r="C166" s="42"/>
      <c r="D166" s="16" t="s">
        <v>177</v>
      </c>
      <c r="E166" s="8">
        <v>0</v>
      </c>
      <c r="F166" s="7">
        <v>2462400</v>
      </c>
      <c r="G166" s="7">
        <f t="shared" si="21"/>
        <v>2462400</v>
      </c>
    </row>
    <row r="167" spans="1:7" ht="20.25" customHeight="1" x14ac:dyDescent="0.3">
      <c r="A167" s="3"/>
      <c r="B167" s="2"/>
      <c r="C167" s="42"/>
      <c r="D167" s="16" t="s">
        <v>178</v>
      </c>
      <c r="E167" s="8">
        <v>0</v>
      </c>
      <c r="F167" s="7">
        <v>0</v>
      </c>
      <c r="G167" s="7">
        <f t="shared" si="21"/>
        <v>0</v>
      </c>
    </row>
    <row r="168" spans="1:7" ht="20.25" customHeight="1" x14ac:dyDescent="0.3">
      <c r="A168" s="3"/>
      <c r="B168" s="2"/>
      <c r="C168" s="42"/>
      <c r="D168" s="16" t="s">
        <v>179</v>
      </c>
      <c r="E168" s="8">
        <v>0</v>
      </c>
      <c r="F168" s="7">
        <v>8825200</v>
      </c>
      <c r="G168" s="7">
        <f t="shared" si="21"/>
        <v>8825200</v>
      </c>
    </row>
    <row r="169" spans="1:7" ht="20.25" customHeight="1" x14ac:dyDescent="0.3">
      <c r="A169" s="3"/>
      <c r="B169" s="2"/>
      <c r="C169" s="42"/>
      <c r="D169" s="16" t="s">
        <v>0</v>
      </c>
      <c r="E169" s="8">
        <v>515377</v>
      </c>
      <c r="F169" s="7">
        <v>105750258</v>
      </c>
      <c r="G169" s="7">
        <f t="shared" si="21"/>
        <v>106265635</v>
      </c>
    </row>
    <row r="170" spans="1:7" ht="20.25" customHeight="1" x14ac:dyDescent="0.3">
      <c r="A170" s="3"/>
      <c r="B170" s="2"/>
      <c r="C170" s="42"/>
      <c r="D170" s="16" t="s">
        <v>180</v>
      </c>
      <c r="E170" s="8"/>
      <c r="F170" s="7">
        <v>10000000</v>
      </c>
      <c r="G170" s="7">
        <f t="shared" si="21"/>
        <v>10000000</v>
      </c>
    </row>
    <row r="171" spans="1:7" ht="20.25" customHeight="1" x14ac:dyDescent="0.3">
      <c r="A171" s="3"/>
      <c r="B171" s="2"/>
      <c r="C171" s="42"/>
      <c r="D171" s="16" t="s">
        <v>181</v>
      </c>
      <c r="E171" s="8">
        <v>0</v>
      </c>
      <c r="F171" s="7">
        <v>348000</v>
      </c>
      <c r="G171" s="7">
        <f t="shared" si="21"/>
        <v>348000</v>
      </c>
    </row>
    <row r="172" spans="1:7" ht="20.25" customHeight="1" x14ac:dyDescent="0.3">
      <c r="A172" s="3"/>
      <c r="B172" s="2"/>
      <c r="C172" s="2"/>
      <c r="D172" s="16" t="s">
        <v>182</v>
      </c>
      <c r="E172" s="8">
        <v>200000</v>
      </c>
      <c r="F172" s="7">
        <v>17870400</v>
      </c>
      <c r="G172" s="7">
        <f t="shared" si="21"/>
        <v>18070400</v>
      </c>
    </row>
    <row r="173" spans="1:7" ht="20.25" customHeight="1" x14ac:dyDescent="0.3">
      <c r="A173" s="3"/>
      <c r="B173" s="1">
        <v>14</v>
      </c>
      <c r="C173" s="1" t="s">
        <v>183</v>
      </c>
      <c r="D173" s="18"/>
      <c r="E173" s="52">
        <f>+SUM(E174:E175)</f>
        <v>0</v>
      </c>
      <c r="F173" s="52">
        <f t="shared" ref="F173:G173" si="26">+SUM(F174:F175)</f>
        <v>525000</v>
      </c>
      <c r="G173" s="52">
        <f t="shared" si="26"/>
        <v>525000</v>
      </c>
    </row>
    <row r="174" spans="1:7" ht="20.25" customHeight="1" x14ac:dyDescent="0.3">
      <c r="A174" s="3"/>
      <c r="B174" s="2"/>
      <c r="C174" s="42" t="s">
        <v>60</v>
      </c>
      <c r="D174" s="16" t="s">
        <v>184</v>
      </c>
      <c r="E174" s="8">
        <v>0</v>
      </c>
      <c r="F174" s="7">
        <v>435000</v>
      </c>
      <c r="G174" s="7">
        <f t="shared" si="21"/>
        <v>435000</v>
      </c>
    </row>
    <row r="175" spans="1:7" ht="20.25" customHeight="1" thickBot="1" x14ac:dyDescent="0.35">
      <c r="A175" s="3"/>
      <c r="B175" s="2"/>
      <c r="C175" s="42" t="s">
        <v>72</v>
      </c>
      <c r="D175" s="16" t="s">
        <v>185</v>
      </c>
      <c r="E175" s="8">
        <v>0</v>
      </c>
      <c r="F175" s="7">
        <v>90000</v>
      </c>
      <c r="G175" s="7">
        <f t="shared" si="21"/>
        <v>90000</v>
      </c>
    </row>
    <row r="176" spans="1:7" ht="20.25" customHeight="1" thickBot="1" x14ac:dyDescent="0.3">
      <c r="A176" s="55" t="s">
        <v>186</v>
      </c>
      <c r="B176" s="56"/>
      <c r="C176" s="57"/>
      <c r="D176" s="57"/>
      <c r="E176" s="58">
        <f>+E105+E106+E107+E117+E120+E126+E127+E132+E135+E143+E144+E147+E151+E173</f>
        <v>26461085</v>
      </c>
      <c r="F176" s="58">
        <f>+F105+F106+F107+F117+F120+F126+F127+F132+F135+F143+F144+F147+F151+F173</f>
        <v>1929642719</v>
      </c>
      <c r="G176" s="58">
        <f>+G105+G106+G107+G117+G120+G126+G127+G132+G135+G143+G144+G147+G151+G173</f>
        <v>1956103804</v>
      </c>
    </row>
    <row r="177" spans="1:7" ht="44.25" customHeight="1" x14ac:dyDescent="0.3">
      <c r="A177" s="59" t="s">
        <v>187</v>
      </c>
      <c r="B177" s="2"/>
      <c r="C177" s="566" t="s">
        <v>564</v>
      </c>
      <c r="D177" s="567"/>
      <c r="E177" s="60"/>
      <c r="F177" s="7"/>
      <c r="G177" s="7">
        <f t="shared" si="21"/>
        <v>0</v>
      </c>
    </row>
    <row r="178" spans="1:7" ht="20.25" customHeight="1" x14ac:dyDescent="0.3">
      <c r="A178" s="3"/>
      <c r="B178" s="2"/>
      <c r="C178" s="2" t="s">
        <v>188</v>
      </c>
      <c r="D178" s="16"/>
      <c r="E178" s="8">
        <v>0</v>
      </c>
      <c r="F178" s="7">
        <v>287960301</v>
      </c>
      <c r="G178" s="7">
        <f t="shared" si="21"/>
        <v>287960301</v>
      </c>
    </row>
    <row r="179" spans="1:7" ht="20.25" customHeight="1" x14ac:dyDescent="0.3">
      <c r="A179" s="3"/>
      <c r="B179" s="2"/>
      <c r="C179" s="2" t="s">
        <v>189</v>
      </c>
      <c r="D179" s="16"/>
      <c r="E179" s="8">
        <v>0</v>
      </c>
      <c r="F179" s="7">
        <v>199314770</v>
      </c>
      <c r="G179" s="7">
        <f t="shared" si="21"/>
        <v>199314770</v>
      </c>
    </row>
    <row r="180" spans="1:7" ht="20.25" customHeight="1" x14ac:dyDescent="0.3">
      <c r="A180" s="61"/>
      <c r="B180" s="24"/>
      <c r="C180" s="25" t="s">
        <v>190</v>
      </c>
      <c r="D180" s="25"/>
      <c r="E180" s="62">
        <f>+SUM(E178:E179)</f>
        <v>0</v>
      </c>
      <c r="F180" s="62">
        <f t="shared" ref="F180:G180" si="27">+SUM(F178:F179)</f>
        <v>487275071</v>
      </c>
      <c r="G180" s="62">
        <f t="shared" si="27"/>
        <v>487275071</v>
      </c>
    </row>
    <row r="181" spans="1:7" ht="20.25" customHeight="1" x14ac:dyDescent="0.25">
      <c r="A181" s="26" t="s">
        <v>191</v>
      </c>
      <c r="B181" s="63"/>
      <c r="C181" s="25"/>
      <c r="D181" s="25"/>
      <c r="E181" s="64">
        <f>+E180+E176</f>
        <v>26461085</v>
      </c>
      <c r="F181" s="64">
        <f t="shared" ref="F181:G181" si="28">+F180+F176</f>
        <v>2416917790</v>
      </c>
      <c r="G181" s="64">
        <f t="shared" si="28"/>
        <v>2443378875</v>
      </c>
    </row>
    <row r="182" spans="1:7" ht="20.25" customHeight="1" x14ac:dyDescent="0.25">
      <c r="A182" s="26" t="s">
        <v>192</v>
      </c>
      <c r="B182" s="63"/>
      <c r="C182" s="25"/>
      <c r="D182" s="25"/>
      <c r="E182" s="64">
        <f>+E181</f>
        <v>26461085</v>
      </c>
      <c r="F182" s="64">
        <f t="shared" ref="F182:G182" si="29">+F181</f>
        <v>2416917790</v>
      </c>
      <c r="G182" s="64">
        <f t="shared" si="29"/>
        <v>2443378875</v>
      </c>
    </row>
    <row r="183" spans="1:7" ht="20.25" customHeight="1" x14ac:dyDescent="0.3">
      <c r="A183" s="3"/>
      <c r="B183" s="2"/>
      <c r="C183" s="2"/>
      <c r="D183" s="16"/>
      <c r="E183" s="16">
        <v>0</v>
      </c>
      <c r="F183" s="7">
        <v>0</v>
      </c>
      <c r="G183" s="7">
        <f t="shared" si="21"/>
        <v>0</v>
      </c>
    </row>
    <row r="184" spans="1:7" ht="20.25" customHeight="1" x14ac:dyDescent="0.3">
      <c r="A184" s="3" t="s">
        <v>193</v>
      </c>
      <c r="B184" s="2" t="s">
        <v>194</v>
      </c>
      <c r="C184" s="2"/>
      <c r="D184" s="16"/>
      <c r="E184" s="16"/>
      <c r="F184" s="7"/>
      <c r="G184" s="7">
        <f t="shared" si="21"/>
        <v>0</v>
      </c>
    </row>
    <row r="185" spans="1:7" ht="20.25" customHeight="1" x14ac:dyDescent="0.3">
      <c r="A185" s="3"/>
      <c r="B185" s="1" t="s">
        <v>60</v>
      </c>
      <c r="C185" s="2" t="s">
        <v>195</v>
      </c>
      <c r="D185" s="16"/>
      <c r="E185" s="8">
        <v>31763116</v>
      </c>
      <c r="F185" s="7">
        <v>20071406</v>
      </c>
      <c r="G185" s="7">
        <f t="shared" si="21"/>
        <v>51834522</v>
      </c>
    </row>
    <row r="186" spans="1:7" ht="20.25" customHeight="1" x14ac:dyDescent="0.3">
      <c r="A186" s="3"/>
      <c r="B186" s="1" t="s">
        <v>72</v>
      </c>
      <c r="C186" s="2" t="s">
        <v>196</v>
      </c>
      <c r="D186" s="16"/>
      <c r="E186" s="8">
        <v>114141209</v>
      </c>
      <c r="F186" s="7">
        <v>46047980</v>
      </c>
      <c r="G186" s="7">
        <f t="shared" si="21"/>
        <v>160189189</v>
      </c>
    </row>
    <row r="187" spans="1:7" ht="20.25" customHeight="1" x14ac:dyDescent="0.3">
      <c r="A187" s="3"/>
      <c r="B187" s="1" t="s">
        <v>77</v>
      </c>
      <c r="C187" s="16" t="s">
        <v>197</v>
      </c>
      <c r="D187" s="16"/>
      <c r="E187" s="8">
        <v>0</v>
      </c>
      <c r="F187" s="7">
        <v>0</v>
      </c>
      <c r="G187" s="7">
        <f t="shared" si="21"/>
        <v>0</v>
      </c>
    </row>
    <row r="188" spans="1:7" ht="20.25" customHeight="1" x14ac:dyDescent="0.3">
      <c r="A188" s="3"/>
      <c r="B188" s="1" t="s">
        <v>79</v>
      </c>
      <c r="C188" s="16" t="s">
        <v>151</v>
      </c>
      <c r="D188" s="16"/>
      <c r="E188" s="8">
        <v>0</v>
      </c>
      <c r="F188" s="7">
        <v>0</v>
      </c>
      <c r="G188" s="7">
        <f t="shared" si="21"/>
        <v>0</v>
      </c>
    </row>
    <row r="189" spans="1:7" ht="20.25" customHeight="1" x14ac:dyDescent="0.3">
      <c r="A189" s="3"/>
      <c r="B189" s="1" t="s">
        <v>81</v>
      </c>
      <c r="C189" s="16" t="s">
        <v>198</v>
      </c>
      <c r="D189" s="16"/>
      <c r="E189" s="8">
        <v>7490311</v>
      </c>
      <c r="F189" s="7">
        <v>30000000</v>
      </c>
      <c r="G189" s="7">
        <f t="shared" si="21"/>
        <v>37490311</v>
      </c>
    </row>
    <row r="190" spans="1:7" ht="20.25" customHeight="1" x14ac:dyDescent="0.3">
      <c r="A190" s="3"/>
      <c r="B190" s="1" t="s">
        <v>83</v>
      </c>
      <c r="C190" s="2" t="s">
        <v>199</v>
      </c>
      <c r="D190" s="16"/>
      <c r="E190" s="8">
        <v>0</v>
      </c>
      <c r="F190" s="7">
        <v>0</v>
      </c>
      <c r="G190" s="7">
        <f t="shared" si="21"/>
        <v>0</v>
      </c>
    </row>
    <row r="191" spans="1:7" ht="20.25" customHeight="1" x14ac:dyDescent="0.3">
      <c r="A191" s="3"/>
      <c r="B191" s="1"/>
      <c r="C191" s="2" t="s">
        <v>200</v>
      </c>
      <c r="D191" s="16"/>
      <c r="E191" s="8">
        <v>200000000</v>
      </c>
      <c r="F191" s="7">
        <v>0</v>
      </c>
      <c r="G191" s="7">
        <f t="shared" si="21"/>
        <v>200000000</v>
      </c>
    </row>
    <row r="192" spans="1:7" ht="20.25" customHeight="1" x14ac:dyDescent="0.3">
      <c r="A192" s="3"/>
      <c r="B192" s="503" t="s">
        <v>85</v>
      </c>
      <c r="C192" s="65" t="s">
        <v>201</v>
      </c>
      <c r="D192" s="18"/>
      <c r="E192" s="8">
        <v>0</v>
      </c>
      <c r="F192" s="7">
        <v>0</v>
      </c>
      <c r="G192" s="7">
        <f t="shared" si="21"/>
        <v>0</v>
      </c>
    </row>
    <row r="193" spans="1:7" ht="20.25" customHeight="1" x14ac:dyDescent="0.3">
      <c r="A193" s="3"/>
      <c r="B193" s="2"/>
      <c r="C193" s="65" t="s">
        <v>202</v>
      </c>
      <c r="D193" s="16"/>
      <c r="E193" s="8">
        <v>754184402</v>
      </c>
      <c r="F193" s="7">
        <v>212529124</v>
      </c>
      <c r="G193" s="7">
        <f t="shared" si="21"/>
        <v>966713526</v>
      </c>
    </row>
    <row r="194" spans="1:7" ht="21" customHeight="1" thickBot="1" x14ac:dyDescent="0.35">
      <c r="A194" s="9"/>
      <c r="B194" s="10"/>
      <c r="C194" s="10"/>
      <c r="D194" s="66"/>
      <c r="E194" s="7"/>
      <c r="F194" s="7"/>
      <c r="G194" s="7">
        <f t="shared" si="21"/>
        <v>0</v>
      </c>
    </row>
    <row r="195" spans="1:7" ht="20.25" customHeight="1" thickBot="1" x14ac:dyDescent="0.3">
      <c r="A195" s="55" t="s">
        <v>203</v>
      </c>
      <c r="B195" s="67"/>
      <c r="C195" s="56"/>
      <c r="D195" s="57"/>
      <c r="E195" s="55">
        <f>+SUM(E185:E193)</f>
        <v>1107579038</v>
      </c>
      <c r="F195" s="55">
        <f t="shared" ref="F195:G195" si="30">+SUM(F185:F193)</f>
        <v>308648510</v>
      </c>
      <c r="G195" s="55">
        <f t="shared" si="30"/>
        <v>1416227548</v>
      </c>
    </row>
    <row r="196" spans="1:7" ht="20.25" customHeight="1" thickBot="1" x14ac:dyDescent="0.3">
      <c r="A196" s="68" t="s">
        <v>204</v>
      </c>
      <c r="B196" s="69"/>
      <c r="C196" s="69"/>
      <c r="D196" s="70"/>
      <c r="E196" s="71">
        <f>+E195+E182+E103</f>
        <v>1268032036</v>
      </c>
      <c r="F196" s="71">
        <f t="shared" ref="F196:G196" si="31">+F195+F182+F103</f>
        <v>7303175999.5200005</v>
      </c>
      <c r="G196" s="71">
        <f t="shared" si="31"/>
        <v>8571208035.5200005</v>
      </c>
    </row>
    <row r="197" spans="1:7" ht="20.25" customHeight="1" thickBot="1" x14ac:dyDescent="0.3">
      <c r="A197" s="68" t="s">
        <v>205</v>
      </c>
      <c r="B197" s="69"/>
      <c r="C197" s="69"/>
      <c r="D197" s="70"/>
      <c r="E197" s="71">
        <f>+E68-E196</f>
        <v>0</v>
      </c>
      <c r="F197" s="71">
        <f t="shared" ref="F197:G197" si="32">+F68-F196</f>
        <v>0</v>
      </c>
      <c r="G197" s="71">
        <f t="shared" si="32"/>
        <v>0</v>
      </c>
    </row>
    <row r="198" spans="1:7" ht="20.25" customHeight="1" x14ac:dyDescent="0.3">
      <c r="A198" s="72"/>
      <c r="B198" s="72"/>
      <c r="C198" s="72"/>
      <c r="D198" s="73"/>
      <c r="E198" s="74"/>
      <c r="F198" s="74"/>
      <c r="G198" s="1"/>
    </row>
    <row r="199" spans="1:7" s="510" customFormat="1" ht="21" x14ac:dyDescent="0.35">
      <c r="A199" s="505"/>
      <c r="B199" s="506" t="s">
        <v>520</v>
      </c>
      <c r="C199" s="506"/>
      <c r="D199" s="507"/>
      <c r="E199" s="508"/>
      <c r="F199" s="508"/>
      <c r="G199" s="509"/>
    </row>
    <row r="200" spans="1:7" s="510" customFormat="1" ht="21" x14ac:dyDescent="0.35">
      <c r="A200" s="505"/>
      <c r="B200" s="506" t="s">
        <v>565</v>
      </c>
      <c r="C200" s="511"/>
      <c r="D200" s="507"/>
      <c r="E200" s="509"/>
      <c r="F200" s="508"/>
      <c r="G200" s="509"/>
    </row>
    <row r="201" spans="1:7" s="510" customFormat="1" ht="21" x14ac:dyDescent="0.35">
      <c r="A201" s="505"/>
      <c r="B201" s="506" t="s">
        <v>556</v>
      </c>
      <c r="C201" s="511"/>
      <c r="D201" s="511"/>
      <c r="E201" s="512"/>
      <c r="F201" s="508"/>
      <c r="G201" s="509"/>
    </row>
    <row r="202" spans="1:7" ht="20.25" customHeight="1" x14ac:dyDescent="0.3">
      <c r="A202" s="72"/>
      <c r="B202" s="72"/>
      <c r="C202" s="72"/>
      <c r="D202" s="73"/>
      <c r="E202" s="1"/>
      <c r="F202" s="1"/>
      <c r="G202" s="1"/>
    </row>
    <row r="203" spans="1:7" ht="20.25" customHeight="1" x14ac:dyDescent="0.3">
      <c r="A203" s="72"/>
      <c r="B203" s="72"/>
      <c r="C203" s="72"/>
      <c r="D203" s="73"/>
      <c r="E203" s="1"/>
      <c r="F203" s="1"/>
      <c r="G203" s="1"/>
    </row>
    <row r="204" spans="1:7" ht="20.25" customHeight="1" x14ac:dyDescent="0.3">
      <c r="A204" s="72"/>
      <c r="B204" s="72"/>
      <c r="C204" s="72"/>
      <c r="D204" s="73"/>
      <c r="E204" s="1"/>
      <c r="F204" s="1"/>
      <c r="G204" s="1"/>
    </row>
    <row r="205" spans="1:7" ht="20.25" customHeight="1" x14ac:dyDescent="0.3">
      <c r="A205" s="72"/>
      <c r="B205" s="72"/>
      <c r="C205" s="72"/>
      <c r="D205" s="73"/>
      <c r="E205" s="1"/>
      <c r="F205" s="1"/>
      <c r="G205" s="1"/>
    </row>
    <row r="206" spans="1:7" ht="20.25" customHeight="1" x14ac:dyDescent="0.3">
      <c r="A206" s="72"/>
      <c r="B206" s="72"/>
      <c r="C206" s="72"/>
      <c r="D206" s="73"/>
      <c r="E206" s="1"/>
      <c r="F206" s="1"/>
      <c r="G206" s="1"/>
    </row>
    <row r="207" spans="1:7" ht="20.25" customHeight="1" x14ac:dyDescent="0.3">
      <c r="A207" s="72"/>
      <c r="B207" s="72"/>
      <c r="C207" s="72"/>
      <c r="D207" s="73"/>
      <c r="E207" s="1"/>
      <c r="F207" s="1"/>
      <c r="G207" s="1"/>
    </row>
    <row r="208" spans="1:7" ht="20.25" customHeight="1" x14ac:dyDescent="0.3">
      <c r="A208" s="48"/>
      <c r="B208" s="48"/>
      <c r="C208" s="48"/>
      <c r="D208" s="48"/>
      <c r="E208" s="48"/>
      <c r="F208" s="48"/>
      <c r="G208" s="48"/>
    </row>
    <row r="209" spans="1:7" ht="20.25" customHeight="1" x14ac:dyDescent="0.3">
      <c r="A209" s="48"/>
      <c r="B209" s="48"/>
      <c r="C209" s="48"/>
      <c r="D209" s="48"/>
      <c r="E209" s="48"/>
      <c r="F209" s="48"/>
      <c r="G209" s="48"/>
    </row>
    <row r="210" spans="1:7" ht="20.25" customHeight="1" x14ac:dyDescent="0.3">
      <c r="A210" s="48"/>
      <c r="B210" s="48"/>
      <c r="C210" s="48"/>
      <c r="D210" s="48"/>
      <c r="E210" s="48"/>
      <c r="F210" s="48"/>
      <c r="G210" s="48"/>
    </row>
  </sheetData>
  <mergeCells count="8">
    <mergeCell ref="G9:G10"/>
    <mergeCell ref="C102:D102"/>
    <mergeCell ref="C177:D177"/>
    <mergeCell ref="A3:D3"/>
    <mergeCell ref="A6:D6"/>
    <mergeCell ref="E9:E10"/>
    <mergeCell ref="F9:F10"/>
    <mergeCell ref="A9:D10"/>
  </mergeCells>
  <printOptions horizontalCentered="1"/>
  <pageMargins left="0.5" right="0.5" top="0.25" bottom="1.25" header="0" footer="0"/>
  <pageSetup paperSize="14" scale="51" orientation="portrait" r:id="rId1"/>
  <rowBreaks count="2" manualBreakCount="2">
    <brk id="80" max="6" man="1"/>
    <brk id="150" max="6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0BD7-172A-4DDC-8E71-871B4ED7D875}">
  <sheetPr codeName="Sheet10">
    <tabColor rgb="FFFFFF00"/>
  </sheetPr>
  <dimension ref="A1:I89"/>
  <sheetViews>
    <sheetView topLeftCell="A13" workbookViewId="0">
      <selection activeCell="A8" sqref="A8"/>
    </sheetView>
  </sheetViews>
  <sheetFormatPr defaultColWidth="8.7109375" defaultRowHeight="23.25" customHeight="1" x14ac:dyDescent="0.25"/>
  <cols>
    <col min="1" max="1" width="11.85546875" style="129" customWidth="1"/>
    <col min="2" max="2" width="36.7109375" style="129" customWidth="1"/>
    <col min="3" max="3" width="8" style="129" customWidth="1"/>
    <col min="4" max="4" width="12.42578125" style="129" customWidth="1"/>
    <col min="5" max="5" width="8" style="129" customWidth="1"/>
    <col min="6" max="6" width="12.42578125" style="129" customWidth="1"/>
    <col min="7" max="7" width="34.5703125" style="129" customWidth="1"/>
    <col min="8" max="9" width="17.140625" style="129" customWidth="1"/>
    <col min="10" max="258" width="8.7109375" style="129"/>
    <col min="259" max="259" width="11.85546875" style="129" customWidth="1"/>
    <col min="260" max="260" width="36.7109375" style="129" customWidth="1"/>
    <col min="261" max="261" width="8" style="129" customWidth="1"/>
    <col min="262" max="262" width="12.42578125" style="129" customWidth="1"/>
    <col min="263" max="263" width="34.5703125" style="129" customWidth="1"/>
    <col min="264" max="265" width="17.140625" style="129" customWidth="1"/>
    <col min="266" max="514" width="8.7109375" style="129"/>
    <col min="515" max="515" width="11.85546875" style="129" customWidth="1"/>
    <col min="516" max="516" width="36.7109375" style="129" customWidth="1"/>
    <col min="517" max="517" width="8" style="129" customWidth="1"/>
    <col min="518" max="518" width="12.42578125" style="129" customWidth="1"/>
    <col min="519" max="519" width="34.5703125" style="129" customWidth="1"/>
    <col min="520" max="521" width="17.140625" style="129" customWidth="1"/>
    <col min="522" max="770" width="8.7109375" style="129"/>
    <col min="771" max="771" width="11.85546875" style="129" customWidth="1"/>
    <col min="772" max="772" width="36.7109375" style="129" customWidth="1"/>
    <col min="773" max="773" width="8" style="129" customWidth="1"/>
    <col min="774" max="774" width="12.42578125" style="129" customWidth="1"/>
    <col min="775" max="775" width="34.5703125" style="129" customWidth="1"/>
    <col min="776" max="777" width="17.140625" style="129" customWidth="1"/>
    <col min="778" max="1026" width="8.7109375" style="129"/>
    <col min="1027" max="1027" width="11.85546875" style="129" customWidth="1"/>
    <col min="1028" max="1028" width="36.7109375" style="129" customWidth="1"/>
    <col min="1029" max="1029" width="8" style="129" customWidth="1"/>
    <col min="1030" max="1030" width="12.42578125" style="129" customWidth="1"/>
    <col min="1031" max="1031" width="34.5703125" style="129" customWidth="1"/>
    <col min="1032" max="1033" width="17.140625" style="129" customWidth="1"/>
    <col min="1034" max="1282" width="8.7109375" style="129"/>
    <col min="1283" max="1283" width="11.85546875" style="129" customWidth="1"/>
    <col min="1284" max="1284" width="36.7109375" style="129" customWidth="1"/>
    <col min="1285" max="1285" width="8" style="129" customWidth="1"/>
    <col min="1286" max="1286" width="12.42578125" style="129" customWidth="1"/>
    <col min="1287" max="1287" width="34.5703125" style="129" customWidth="1"/>
    <col min="1288" max="1289" width="17.140625" style="129" customWidth="1"/>
    <col min="1290" max="1538" width="8.7109375" style="129"/>
    <col min="1539" max="1539" width="11.85546875" style="129" customWidth="1"/>
    <col min="1540" max="1540" width="36.7109375" style="129" customWidth="1"/>
    <col min="1541" max="1541" width="8" style="129" customWidth="1"/>
    <col min="1542" max="1542" width="12.42578125" style="129" customWidth="1"/>
    <col min="1543" max="1543" width="34.5703125" style="129" customWidth="1"/>
    <col min="1544" max="1545" width="17.140625" style="129" customWidth="1"/>
    <col min="1546" max="1794" width="8.7109375" style="129"/>
    <col min="1795" max="1795" width="11.85546875" style="129" customWidth="1"/>
    <col min="1796" max="1796" width="36.7109375" style="129" customWidth="1"/>
    <col min="1797" max="1797" width="8" style="129" customWidth="1"/>
    <col min="1798" max="1798" width="12.42578125" style="129" customWidth="1"/>
    <col min="1799" max="1799" width="34.5703125" style="129" customWidth="1"/>
    <col min="1800" max="1801" width="17.140625" style="129" customWidth="1"/>
    <col min="1802" max="2050" width="8.7109375" style="129"/>
    <col min="2051" max="2051" width="11.85546875" style="129" customWidth="1"/>
    <col min="2052" max="2052" width="36.7109375" style="129" customWidth="1"/>
    <col min="2053" max="2053" width="8" style="129" customWidth="1"/>
    <col min="2054" max="2054" width="12.42578125" style="129" customWidth="1"/>
    <col min="2055" max="2055" width="34.5703125" style="129" customWidth="1"/>
    <col min="2056" max="2057" width="17.140625" style="129" customWidth="1"/>
    <col min="2058" max="2306" width="8.7109375" style="129"/>
    <col min="2307" max="2307" width="11.85546875" style="129" customWidth="1"/>
    <col min="2308" max="2308" width="36.7109375" style="129" customWidth="1"/>
    <col min="2309" max="2309" width="8" style="129" customWidth="1"/>
    <col min="2310" max="2310" width="12.42578125" style="129" customWidth="1"/>
    <col min="2311" max="2311" width="34.5703125" style="129" customWidth="1"/>
    <col min="2312" max="2313" width="17.140625" style="129" customWidth="1"/>
    <col min="2314" max="2562" width="8.7109375" style="129"/>
    <col min="2563" max="2563" width="11.85546875" style="129" customWidth="1"/>
    <col min="2564" max="2564" width="36.7109375" style="129" customWidth="1"/>
    <col min="2565" max="2565" width="8" style="129" customWidth="1"/>
    <col min="2566" max="2566" width="12.42578125" style="129" customWidth="1"/>
    <col min="2567" max="2567" width="34.5703125" style="129" customWidth="1"/>
    <col min="2568" max="2569" width="17.140625" style="129" customWidth="1"/>
    <col min="2570" max="2818" width="8.7109375" style="129"/>
    <col min="2819" max="2819" width="11.85546875" style="129" customWidth="1"/>
    <col min="2820" max="2820" width="36.7109375" style="129" customWidth="1"/>
    <col min="2821" max="2821" width="8" style="129" customWidth="1"/>
    <col min="2822" max="2822" width="12.42578125" style="129" customWidth="1"/>
    <col min="2823" max="2823" width="34.5703125" style="129" customWidth="1"/>
    <col min="2824" max="2825" width="17.140625" style="129" customWidth="1"/>
    <col min="2826" max="3074" width="8.7109375" style="129"/>
    <col min="3075" max="3075" width="11.85546875" style="129" customWidth="1"/>
    <col min="3076" max="3076" width="36.7109375" style="129" customWidth="1"/>
    <col min="3077" max="3077" width="8" style="129" customWidth="1"/>
    <col min="3078" max="3078" width="12.42578125" style="129" customWidth="1"/>
    <col min="3079" max="3079" width="34.5703125" style="129" customWidth="1"/>
    <col min="3080" max="3081" width="17.140625" style="129" customWidth="1"/>
    <col min="3082" max="3330" width="8.7109375" style="129"/>
    <col min="3331" max="3331" width="11.85546875" style="129" customWidth="1"/>
    <col min="3332" max="3332" width="36.7109375" style="129" customWidth="1"/>
    <col min="3333" max="3333" width="8" style="129" customWidth="1"/>
    <col min="3334" max="3334" width="12.42578125" style="129" customWidth="1"/>
    <col min="3335" max="3335" width="34.5703125" style="129" customWidth="1"/>
    <col min="3336" max="3337" width="17.140625" style="129" customWidth="1"/>
    <col min="3338" max="3586" width="8.7109375" style="129"/>
    <col min="3587" max="3587" width="11.85546875" style="129" customWidth="1"/>
    <col min="3588" max="3588" width="36.7109375" style="129" customWidth="1"/>
    <col min="3589" max="3589" width="8" style="129" customWidth="1"/>
    <col min="3590" max="3590" width="12.42578125" style="129" customWidth="1"/>
    <col min="3591" max="3591" width="34.5703125" style="129" customWidth="1"/>
    <col min="3592" max="3593" width="17.140625" style="129" customWidth="1"/>
    <col min="3594" max="3842" width="8.7109375" style="129"/>
    <col min="3843" max="3843" width="11.85546875" style="129" customWidth="1"/>
    <col min="3844" max="3844" width="36.7109375" style="129" customWidth="1"/>
    <col min="3845" max="3845" width="8" style="129" customWidth="1"/>
    <col min="3846" max="3846" width="12.42578125" style="129" customWidth="1"/>
    <col min="3847" max="3847" width="34.5703125" style="129" customWidth="1"/>
    <col min="3848" max="3849" width="17.140625" style="129" customWidth="1"/>
    <col min="3850" max="4098" width="8.7109375" style="129"/>
    <col min="4099" max="4099" width="11.85546875" style="129" customWidth="1"/>
    <col min="4100" max="4100" width="36.7109375" style="129" customWidth="1"/>
    <col min="4101" max="4101" width="8" style="129" customWidth="1"/>
    <col min="4102" max="4102" width="12.42578125" style="129" customWidth="1"/>
    <col min="4103" max="4103" width="34.5703125" style="129" customWidth="1"/>
    <col min="4104" max="4105" width="17.140625" style="129" customWidth="1"/>
    <col min="4106" max="4354" width="8.7109375" style="129"/>
    <col min="4355" max="4355" width="11.85546875" style="129" customWidth="1"/>
    <col min="4356" max="4356" width="36.7109375" style="129" customWidth="1"/>
    <col min="4357" max="4357" width="8" style="129" customWidth="1"/>
    <col min="4358" max="4358" width="12.42578125" style="129" customWidth="1"/>
    <col min="4359" max="4359" width="34.5703125" style="129" customWidth="1"/>
    <col min="4360" max="4361" width="17.140625" style="129" customWidth="1"/>
    <col min="4362" max="4610" width="8.7109375" style="129"/>
    <col min="4611" max="4611" width="11.85546875" style="129" customWidth="1"/>
    <col min="4612" max="4612" width="36.7109375" style="129" customWidth="1"/>
    <col min="4613" max="4613" width="8" style="129" customWidth="1"/>
    <col min="4614" max="4614" width="12.42578125" style="129" customWidth="1"/>
    <col min="4615" max="4615" width="34.5703125" style="129" customWidth="1"/>
    <col min="4616" max="4617" width="17.140625" style="129" customWidth="1"/>
    <col min="4618" max="4866" width="8.7109375" style="129"/>
    <col min="4867" max="4867" width="11.85546875" style="129" customWidth="1"/>
    <col min="4868" max="4868" width="36.7109375" style="129" customWidth="1"/>
    <col min="4869" max="4869" width="8" style="129" customWidth="1"/>
    <col min="4870" max="4870" width="12.42578125" style="129" customWidth="1"/>
    <col min="4871" max="4871" width="34.5703125" style="129" customWidth="1"/>
    <col min="4872" max="4873" width="17.140625" style="129" customWidth="1"/>
    <col min="4874" max="5122" width="8.7109375" style="129"/>
    <col min="5123" max="5123" width="11.85546875" style="129" customWidth="1"/>
    <col min="5124" max="5124" width="36.7109375" style="129" customWidth="1"/>
    <col min="5125" max="5125" width="8" style="129" customWidth="1"/>
    <col min="5126" max="5126" width="12.42578125" style="129" customWidth="1"/>
    <col min="5127" max="5127" width="34.5703125" style="129" customWidth="1"/>
    <col min="5128" max="5129" width="17.140625" style="129" customWidth="1"/>
    <col min="5130" max="5378" width="8.7109375" style="129"/>
    <col min="5379" max="5379" width="11.85546875" style="129" customWidth="1"/>
    <col min="5380" max="5380" width="36.7109375" style="129" customWidth="1"/>
    <col min="5381" max="5381" width="8" style="129" customWidth="1"/>
    <col min="5382" max="5382" width="12.42578125" style="129" customWidth="1"/>
    <col min="5383" max="5383" width="34.5703125" style="129" customWidth="1"/>
    <col min="5384" max="5385" width="17.140625" style="129" customWidth="1"/>
    <col min="5386" max="5634" width="8.7109375" style="129"/>
    <col min="5635" max="5635" width="11.85546875" style="129" customWidth="1"/>
    <col min="5636" max="5636" width="36.7109375" style="129" customWidth="1"/>
    <col min="5637" max="5637" width="8" style="129" customWidth="1"/>
    <col min="5638" max="5638" width="12.42578125" style="129" customWidth="1"/>
    <col min="5639" max="5639" width="34.5703125" style="129" customWidth="1"/>
    <col min="5640" max="5641" width="17.140625" style="129" customWidth="1"/>
    <col min="5642" max="5890" width="8.7109375" style="129"/>
    <col min="5891" max="5891" width="11.85546875" style="129" customWidth="1"/>
    <col min="5892" max="5892" width="36.7109375" style="129" customWidth="1"/>
    <col min="5893" max="5893" width="8" style="129" customWidth="1"/>
    <col min="5894" max="5894" width="12.42578125" style="129" customWidth="1"/>
    <col min="5895" max="5895" width="34.5703125" style="129" customWidth="1"/>
    <col min="5896" max="5897" width="17.140625" style="129" customWidth="1"/>
    <col min="5898" max="6146" width="8.7109375" style="129"/>
    <col min="6147" max="6147" width="11.85546875" style="129" customWidth="1"/>
    <col min="6148" max="6148" width="36.7109375" style="129" customWidth="1"/>
    <col min="6149" max="6149" width="8" style="129" customWidth="1"/>
    <col min="6150" max="6150" width="12.42578125" style="129" customWidth="1"/>
    <col min="6151" max="6151" width="34.5703125" style="129" customWidth="1"/>
    <col min="6152" max="6153" width="17.140625" style="129" customWidth="1"/>
    <col min="6154" max="6402" width="8.7109375" style="129"/>
    <col min="6403" max="6403" width="11.85546875" style="129" customWidth="1"/>
    <col min="6404" max="6404" width="36.7109375" style="129" customWidth="1"/>
    <col min="6405" max="6405" width="8" style="129" customWidth="1"/>
    <col min="6406" max="6406" width="12.42578125" style="129" customWidth="1"/>
    <col min="6407" max="6407" width="34.5703125" style="129" customWidth="1"/>
    <col min="6408" max="6409" width="17.140625" style="129" customWidth="1"/>
    <col min="6410" max="6658" width="8.7109375" style="129"/>
    <col min="6659" max="6659" width="11.85546875" style="129" customWidth="1"/>
    <col min="6660" max="6660" width="36.7109375" style="129" customWidth="1"/>
    <col min="6661" max="6661" width="8" style="129" customWidth="1"/>
    <col min="6662" max="6662" width="12.42578125" style="129" customWidth="1"/>
    <col min="6663" max="6663" width="34.5703125" style="129" customWidth="1"/>
    <col min="6664" max="6665" width="17.140625" style="129" customWidth="1"/>
    <col min="6666" max="6914" width="8.7109375" style="129"/>
    <col min="6915" max="6915" width="11.85546875" style="129" customWidth="1"/>
    <col min="6916" max="6916" width="36.7109375" style="129" customWidth="1"/>
    <col min="6917" max="6917" width="8" style="129" customWidth="1"/>
    <col min="6918" max="6918" width="12.42578125" style="129" customWidth="1"/>
    <col min="6919" max="6919" width="34.5703125" style="129" customWidth="1"/>
    <col min="6920" max="6921" width="17.140625" style="129" customWidth="1"/>
    <col min="6922" max="7170" width="8.7109375" style="129"/>
    <col min="7171" max="7171" width="11.85546875" style="129" customWidth="1"/>
    <col min="7172" max="7172" width="36.7109375" style="129" customWidth="1"/>
    <col min="7173" max="7173" width="8" style="129" customWidth="1"/>
    <col min="7174" max="7174" width="12.42578125" style="129" customWidth="1"/>
    <col min="7175" max="7175" width="34.5703125" style="129" customWidth="1"/>
    <col min="7176" max="7177" width="17.140625" style="129" customWidth="1"/>
    <col min="7178" max="7426" width="8.7109375" style="129"/>
    <col min="7427" max="7427" width="11.85546875" style="129" customWidth="1"/>
    <col min="7428" max="7428" width="36.7109375" style="129" customWidth="1"/>
    <col min="7429" max="7429" width="8" style="129" customWidth="1"/>
    <col min="7430" max="7430" width="12.42578125" style="129" customWidth="1"/>
    <col min="7431" max="7431" width="34.5703125" style="129" customWidth="1"/>
    <col min="7432" max="7433" width="17.140625" style="129" customWidth="1"/>
    <col min="7434" max="7682" width="8.7109375" style="129"/>
    <col min="7683" max="7683" width="11.85546875" style="129" customWidth="1"/>
    <col min="7684" max="7684" width="36.7109375" style="129" customWidth="1"/>
    <col min="7685" max="7685" width="8" style="129" customWidth="1"/>
    <col min="7686" max="7686" width="12.42578125" style="129" customWidth="1"/>
    <col min="7687" max="7687" width="34.5703125" style="129" customWidth="1"/>
    <col min="7688" max="7689" width="17.140625" style="129" customWidth="1"/>
    <col min="7690" max="7938" width="8.7109375" style="129"/>
    <col min="7939" max="7939" width="11.85546875" style="129" customWidth="1"/>
    <col min="7940" max="7940" width="36.7109375" style="129" customWidth="1"/>
    <col min="7941" max="7941" width="8" style="129" customWidth="1"/>
    <col min="7942" max="7942" width="12.42578125" style="129" customWidth="1"/>
    <col min="7943" max="7943" width="34.5703125" style="129" customWidth="1"/>
    <col min="7944" max="7945" width="17.140625" style="129" customWidth="1"/>
    <col min="7946" max="8194" width="8.7109375" style="129"/>
    <col min="8195" max="8195" width="11.85546875" style="129" customWidth="1"/>
    <col min="8196" max="8196" width="36.7109375" style="129" customWidth="1"/>
    <col min="8197" max="8197" width="8" style="129" customWidth="1"/>
    <col min="8198" max="8198" width="12.42578125" style="129" customWidth="1"/>
    <col min="8199" max="8199" width="34.5703125" style="129" customWidth="1"/>
    <col min="8200" max="8201" width="17.140625" style="129" customWidth="1"/>
    <col min="8202" max="8450" width="8.7109375" style="129"/>
    <col min="8451" max="8451" width="11.85546875" style="129" customWidth="1"/>
    <col min="8452" max="8452" width="36.7109375" style="129" customWidth="1"/>
    <col min="8453" max="8453" width="8" style="129" customWidth="1"/>
    <col min="8454" max="8454" width="12.42578125" style="129" customWidth="1"/>
    <col min="8455" max="8455" width="34.5703125" style="129" customWidth="1"/>
    <col min="8456" max="8457" width="17.140625" style="129" customWidth="1"/>
    <col min="8458" max="8706" width="8.7109375" style="129"/>
    <col min="8707" max="8707" width="11.85546875" style="129" customWidth="1"/>
    <col min="8708" max="8708" width="36.7109375" style="129" customWidth="1"/>
    <col min="8709" max="8709" width="8" style="129" customWidth="1"/>
    <col min="8710" max="8710" width="12.42578125" style="129" customWidth="1"/>
    <col min="8711" max="8711" width="34.5703125" style="129" customWidth="1"/>
    <col min="8712" max="8713" width="17.140625" style="129" customWidth="1"/>
    <col min="8714" max="8962" width="8.7109375" style="129"/>
    <col min="8963" max="8963" width="11.85546875" style="129" customWidth="1"/>
    <col min="8964" max="8964" width="36.7109375" style="129" customWidth="1"/>
    <col min="8965" max="8965" width="8" style="129" customWidth="1"/>
    <col min="8966" max="8966" width="12.42578125" style="129" customWidth="1"/>
    <col min="8967" max="8967" width="34.5703125" style="129" customWidth="1"/>
    <col min="8968" max="8969" width="17.140625" style="129" customWidth="1"/>
    <col min="8970" max="9218" width="8.7109375" style="129"/>
    <col min="9219" max="9219" width="11.85546875" style="129" customWidth="1"/>
    <col min="9220" max="9220" width="36.7109375" style="129" customWidth="1"/>
    <col min="9221" max="9221" width="8" style="129" customWidth="1"/>
    <col min="9222" max="9222" width="12.42578125" style="129" customWidth="1"/>
    <col min="9223" max="9223" width="34.5703125" style="129" customWidth="1"/>
    <col min="9224" max="9225" width="17.140625" style="129" customWidth="1"/>
    <col min="9226" max="9474" width="8.7109375" style="129"/>
    <col min="9475" max="9475" width="11.85546875" style="129" customWidth="1"/>
    <col min="9476" max="9476" width="36.7109375" style="129" customWidth="1"/>
    <col min="9477" max="9477" width="8" style="129" customWidth="1"/>
    <col min="9478" max="9478" width="12.42578125" style="129" customWidth="1"/>
    <col min="9479" max="9479" width="34.5703125" style="129" customWidth="1"/>
    <col min="9480" max="9481" width="17.140625" style="129" customWidth="1"/>
    <col min="9482" max="9730" width="8.7109375" style="129"/>
    <col min="9731" max="9731" width="11.85546875" style="129" customWidth="1"/>
    <col min="9732" max="9732" width="36.7109375" style="129" customWidth="1"/>
    <col min="9733" max="9733" width="8" style="129" customWidth="1"/>
    <col min="9734" max="9734" width="12.42578125" style="129" customWidth="1"/>
    <col min="9735" max="9735" width="34.5703125" style="129" customWidth="1"/>
    <col min="9736" max="9737" width="17.140625" style="129" customWidth="1"/>
    <col min="9738" max="9986" width="8.7109375" style="129"/>
    <col min="9987" max="9987" width="11.85546875" style="129" customWidth="1"/>
    <col min="9988" max="9988" width="36.7109375" style="129" customWidth="1"/>
    <col min="9989" max="9989" width="8" style="129" customWidth="1"/>
    <col min="9990" max="9990" width="12.42578125" style="129" customWidth="1"/>
    <col min="9991" max="9991" width="34.5703125" style="129" customWidth="1"/>
    <col min="9992" max="9993" width="17.140625" style="129" customWidth="1"/>
    <col min="9994" max="10242" width="8.7109375" style="129"/>
    <col min="10243" max="10243" width="11.85546875" style="129" customWidth="1"/>
    <col min="10244" max="10244" width="36.7109375" style="129" customWidth="1"/>
    <col min="10245" max="10245" width="8" style="129" customWidth="1"/>
    <col min="10246" max="10246" width="12.42578125" style="129" customWidth="1"/>
    <col min="10247" max="10247" width="34.5703125" style="129" customWidth="1"/>
    <col min="10248" max="10249" width="17.140625" style="129" customWidth="1"/>
    <col min="10250" max="10498" width="8.7109375" style="129"/>
    <col min="10499" max="10499" width="11.85546875" style="129" customWidth="1"/>
    <col min="10500" max="10500" width="36.7109375" style="129" customWidth="1"/>
    <col min="10501" max="10501" width="8" style="129" customWidth="1"/>
    <col min="10502" max="10502" width="12.42578125" style="129" customWidth="1"/>
    <col min="10503" max="10503" width="34.5703125" style="129" customWidth="1"/>
    <col min="10504" max="10505" width="17.140625" style="129" customWidth="1"/>
    <col min="10506" max="10754" width="8.7109375" style="129"/>
    <col min="10755" max="10755" width="11.85546875" style="129" customWidth="1"/>
    <col min="10756" max="10756" width="36.7109375" style="129" customWidth="1"/>
    <col min="10757" max="10757" width="8" style="129" customWidth="1"/>
    <col min="10758" max="10758" width="12.42578125" style="129" customWidth="1"/>
    <col min="10759" max="10759" width="34.5703125" style="129" customWidth="1"/>
    <col min="10760" max="10761" width="17.140625" style="129" customWidth="1"/>
    <col min="10762" max="11010" width="8.7109375" style="129"/>
    <col min="11011" max="11011" width="11.85546875" style="129" customWidth="1"/>
    <col min="11012" max="11012" width="36.7109375" style="129" customWidth="1"/>
    <col min="11013" max="11013" width="8" style="129" customWidth="1"/>
    <col min="11014" max="11014" width="12.42578125" style="129" customWidth="1"/>
    <col min="11015" max="11015" width="34.5703125" style="129" customWidth="1"/>
    <col min="11016" max="11017" width="17.140625" style="129" customWidth="1"/>
    <col min="11018" max="11266" width="8.7109375" style="129"/>
    <col min="11267" max="11267" width="11.85546875" style="129" customWidth="1"/>
    <col min="11268" max="11268" width="36.7109375" style="129" customWidth="1"/>
    <col min="11269" max="11269" width="8" style="129" customWidth="1"/>
    <col min="11270" max="11270" width="12.42578125" style="129" customWidth="1"/>
    <col min="11271" max="11271" width="34.5703125" style="129" customWidth="1"/>
    <col min="11272" max="11273" width="17.140625" style="129" customWidth="1"/>
    <col min="11274" max="11522" width="8.7109375" style="129"/>
    <col min="11523" max="11523" width="11.85546875" style="129" customWidth="1"/>
    <col min="11524" max="11524" width="36.7109375" style="129" customWidth="1"/>
    <col min="11525" max="11525" width="8" style="129" customWidth="1"/>
    <col min="11526" max="11526" width="12.42578125" style="129" customWidth="1"/>
    <col min="11527" max="11527" width="34.5703125" style="129" customWidth="1"/>
    <col min="11528" max="11529" width="17.140625" style="129" customWidth="1"/>
    <col min="11530" max="11778" width="8.7109375" style="129"/>
    <col min="11779" max="11779" width="11.85546875" style="129" customWidth="1"/>
    <col min="11780" max="11780" width="36.7109375" style="129" customWidth="1"/>
    <col min="11781" max="11781" width="8" style="129" customWidth="1"/>
    <col min="11782" max="11782" width="12.42578125" style="129" customWidth="1"/>
    <col min="11783" max="11783" width="34.5703125" style="129" customWidth="1"/>
    <col min="11784" max="11785" width="17.140625" style="129" customWidth="1"/>
    <col min="11786" max="12034" width="8.7109375" style="129"/>
    <col min="12035" max="12035" width="11.85546875" style="129" customWidth="1"/>
    <col min="12036" max="12036" width="36.7109375" style="129" customWidth="1"/>
    <col min="12037" max="12037" width="8" style="129" customWidth="1"/>
    <col min="12038" max="12038" width="12.42578125" style="129" customWidth="1"/>
    <col min="12039" max="12039" width="34.5703125" style="129" customWidth="1"/>
    <col min="12040" max="12041" width="17.140625" style="129" customWidth="1"/>
    <col min="12042" max="12290" width="8.7109375" style="129"/>
    <col min="12291" max="12291" width="11.85546875" style="129" customWidth="1"/>
    <col min="12292" max="12292" width="36.7109375" style="129" customWidth="1"/>
    <col min="12293" max="12293" width="8" style="129" customWidth="1"/>
    <col min="12294" max="12294" width="12.42578125" style="129" customWidth="1"/>
    <col min="12295" max="12295" width="34.5703125" style="129" customWidth="1"/>
    <col min="12296" max="12297" width="17.140625" style="129" customWidth="1"/>
    <col min="12298" max="12546" width="8.7109375" style="129"/>
    <col min="12547" max="12547" width="11.85546875" style="129" customWidth="1"/>
    <col min="12548" max="12548" width="36.7109375" style="129" customWidth="1"/>
    <col min="12549" max="12549" width="8" style="129" customWidth="1"/>
    <col min="12550" max="12550" width="12.42578125" style="129" customWidth="1"/>
    <col min="12551" max="12551" width="34.5703125" style="129" customWidth="1"/>
    <col min="12552" max="12553" width="17.140625" style="129" customWidth="1"/>
    <col min="12554" max="12802" width="8.7109375" style="129"/>
    <col min="12803" max="12803" width="11.85546875" style="129" customWidth="1"/>
    <col min="12804" max="12804" width="36.7109375" style="129" customWidth="1"/>
    <col min="12805" max="12805" width="8" style="129" customWidth="1"/>
    <col min="12806" max="12806" width="12.42578125" style="129" customWidth="1"/>
    <col min="12807" max="12807" width="34.5703125" style="129" customWidth="1"/>
    <col min="12808" max="12809" width="17.140625" style="129" customWidth="1"/>
    <col min="12810" max="13058" width="8.7109375" style="129"/>
    <col min="13059" max="13059" width="11.85546875" style="129" customWidth="1"/>
    <col min="13060" max="13060" width="36.7109375" style="129" customWidth="1"/>
    <col min="13061" max="13061" width="8" style="129" customWidth="1"/>
    <col min="13062" max="13062" width="12.42578125" style="129" customWidth="1"/>
    <col min="13063" max="13063" width="34.5703125" style="129" customWidth="1"/>
    <col min="13064" max="13065" width="17.140625" style="129" customWidth="1"/>
    <col min="13066" max="13314" width="8.7109375" style="129"/>
    <col min="13315" max="13315" width="11.85546875" style="129" customWidth="1"/>
    <col min="13316" max="13316" width="36.7109375" style="129" customWidth="1"/>
    <col min="13317" max="13317" width="8" style="129" customWidth="1"/>
    <col min="13318" max="13318" width="12.42578125" style="129" customWidth="1"/>
    <col min="13319" max="13319" width="34.5703125" style="129" customWidth="1"/>
    <col min="13320" max="13321" width="17.140625" style="129" customWidth="1"/>
    <col min="13322" max="13570" width="8.7109375" style="129"/>
    <col min="13571" max="13571" width="11.85546875" style="129" customWidth="1"/>
    <col min="13572" max="13572" width="36.7109375" style="129" customWidth="1"/>
    <col min="13573" max="13573" width="8" style="129" customWidth="1"/>
    <col min="13574" max="13574" width="12.42578125" style="129" customWidth="1"/>
    <col min="13575" max="13575" width="34.5703125" style="129" customWidth="1"/>
    <col min="13576" max="13577" width="17.140625" style="129" customWidth="1"/>
    <col min="13578" max="13826" width="8.7109375" style="129"/>
    <col min="13827" max="13827" width="11.85546875" style="129" customWidth="1"/>
    <col min="13828" max="13828" width="36.7109375" style="129" customWidth="1"/>
    <col min="13829" max="13829" width="8" style="129" customWidth="1"/>
    <col min="13830" max="13830" width="12.42578125" style="129" customWidth="1"/>
    <col min="13831" max="13831" width="34.5703125" style="129" customWidth="1"/>
    <col min="13832" max="13833" width="17.140625" style="129" customWidth="1"/>
    <col min="13834" max="14082" width="8.7109375" style="129"/>
    <col min="14083" max="14083" width="11.85546875" style="129" customWidth="1"/>
    <col min="14084" max="14084" width="36.7109375" style="129" customWidth="1"/>
    <col min="14085" max="14085" width="8" style="129" customWidth="1"/>
    <col min="14086" max="14086" width="12.42578125" style="129" customWidth="1"/>
    <col min="14087" max="14087" width="34.5703125" style="129" customWidth="1"/>
    <col min="14088" max="14089" width="17.140625" style="129" customWidth="1"/>
    <col min="14090" max="14338" width="8.7109375" style="129"/>
    <col min="14339" max="14339" width="11.85546875" style="129" customWidth="1"/>
    <col min="14340" max="14340" width="36.7109375" style="129" customWidth="1"/>
    <col min="14341" max="14341" width="8" style="129" customWidth="1"/>
    <col min="14342" max="14342" width="12.42578125" style="129" customWidth="1"/>
    <col min="14343" max="14343" width="34.5703125" style="129" customWidth="1"/>
    <col min="14344" max="14345" width="17.140625" style="129" customWidth="1"/>
    <col min="14346" max="14594" width="8.7109375" style="129"/>
    <col min="14595" max="14595" width="11.85546875" style="129" customWidth="1"/>
    <col min="14596" max="14596" width="36.7109375" style="129" customWidth="1"/>
    <col min="14597" max="14597" width="8" style="129" customWidth="1"/>
    <col min="14598" max="14598" width="12.42578125" style="129" customWidth="1"/>
    <col min="14599" max="14599" width="34.5703125" style="129" customWidth="1"/>
    <col min="14600" max="14601" width="17.140625" style="129" customWidth="1"/>
    <col min="14602" max="14850" width="8.7109375" style="129"/>
    <col min="14851" max="14851" width="11.85546875" style="129" customWidth="1"/>
    <col min="14852" max="14852" width="36.7109375" style="129" customWidth="1"/>
    <col min="14853" max="14853" width="8" style="129" customWidth="1"/>
    <col min="14854" max="14854" width="12.42578125" style="129" customWidth="1"/>
    <col min="14855" max="14855" width="34.5703125" style="129" customWidth="1"/>
    <col min="14856" max="14857" width="17.140625" style="129" customWidth="1"/>
    <col min="14858" max="15106" width="8.7109375" style="129"/>
    <col min="15107" max="15107" width="11.85546875" style="129" customWidth="1"/>
    <col min="15108" max="15108" width="36.7109375" style="129" customWidth="1"/>
    <col min="15109" max="15109" width="8" style="129" customWidth="1"/>
    <col min="15110" max="15110" width="12.42578125" style="129" customWidth="1"/>
    <col min="15111" max="15111" width="34.5703125" style="129" customWidth="1"/>
    <col min="15112" max="15113" width="17.140625" style="129" customWidth="1"/>
    <col min="15114" max="15362" width="8.7109375" style="129"/>
    <col min="15363" max="15363" width="11.85546875" style="129" customWidth="1"/>
    <col min="15364" max="15364" width="36.7109375" style="129" customWidth="1"/>
    <col min="15365" max="15365" width="8" style="129" customWidth="1"/>
    <col min="15366" max="15366" width="12.42578125" style="129" customWidth="1"/>
    <col min="15367" max="15367" width="34.5703125" style="129" customWidth="1"/>
    <col min="15368" max="15369" width="17.140625" style="129" customWidth="1"/>
    <col min="15370" max="15618" width="8.7109375" style="129"/>
    <col min="15619" max="15619" width="11.85546875" style="129" customWidth="1"/>
    <col min="15620" max="15620" width="36.7109375" style="129" customWidth="1"/>
    <col min="15621" max="15621" width="8" style="129" customWidth="1"/>
    <col min="15622" max="15622" width="12.42578125" style="129" customWidth="1"/>
    <col min="15623" max="15623" width="34.5703125" style="129" customWidth="1"/>
    <col min="15624" max="15625" width="17.140625" style="129" customWidth="1"/>
    <col min="15626" max="15874" width="8.7109375" style="129"/>
    <col min="15875" max="15875" width="11.85546875" style="129" customWidth="1"/>
    <col min="15876" max="15876" width="36.7109375" style="129" customWidth="1"/>
    <col min="15877" max="15877" width="8" style="129" customWidth="1"/>
    <col min="15878" max="15878" width="12.42578125" style="129" customWidth="1"/>
    <col min="15879" max="15879" width="34.5703125" style="129" customWidth="1"/>
    <col min="15880" max="15881" width="17.140625" style="129" customWidth="1"/>
    <col min="15882" max="16130" width="8.7109375" style="129"/>
    <col min="16131" max="16131" width="11.85546875" style="129" customWidth="1"/>
    <col min="16132" max="16132" width="36.7109375" style="129" customWidth="1"/>
    <col min="16133" max="16133" width="8" style="129" customWidth="1"/>
    <col min="16134" max="16134" width="12.42578125" style="129" customWidth="1"/>
    <col min="16135" max="16135" width="34.5703125" style="129" customWidth="1"/>
    <col min="16136" max="16137" width="17.140625" style="129" customWidth="1"/>
    <col min="16138" max="16384" width="8.7109375" style="129"/>
  </cols>
  <sheetData>
    <row r="1" spans="1:9" ht="23.25" customHeight="1" x14ac:dyDescent="0.35">
      <c r="A1" s="128" t="s">
        <v>316</v>
      </c>
      <c r="G1" s="312" t="s">
        <v>469</v>
      </c>
    </row>
    <row r="2" spans="1:9" ht="8.25" customHeight="1" x14ac:dyDescent="0.35">
      <c r="A2" s="128"/>
    </row>
    <row r="3" spans="1:9" ht="23.25" customHeight="1" x14ac:dyDescent="0.35">
      <c r="A3" s="128" t="s">
        <v>573</v>
      </c>
    </row>
    <row r="4" spans="1:9" ht="23.25" customHeight="1" x14ac:dyDescent="0.25">
      <c r="A4" s="131" t="s">
        <v>557</v>
      </c>
    </row>
    <row r="5" spans="1:9" ht="23.25" customHeight="1" x14ac:dyDescent="0.25">
      <c r="A5" s="131" t="s">
        <v>538</v>
      </c>
    </row>
    <row r="6" spans="1:9" ht="12" customHeight="1" x14ac:dyDescent="0.25">
      <c r="A6" s="131"/>
    </row>
    <row r="7" spans="1:9" ht="23.25" customHeight="1" x14ac:dyDescent="0.25">
      <c r="A7" s="131" t="s">
        <v>567</v>
      </c>
      <c r="B7" s="132"/>
      <c r="C7" s="133"/>
      <c r="D7" s="133"/>
      <c r="E7" s="133"/>
      <c r="F7" s="133"/>
      <c r="G7" s="133"/>
      <c r="H7" s="133"/>
      <c r="I7" s="133"/>
    </row>
    <row r="8" spans="1:9" ht="12" customHeight="1" thickBot="1" x14ac:dyDescent="0.3">
      <c r="A8" s="133"/>
      <c r="B8" s="133"/>
      <c r="C8" s="133"/>
      <c r="D8" s="133"/>
      <c r="E8" s="133"/>
      <c r="F8" s="133"/>
      <c r="G8" s="133"/>
      <c r="H8" s="136"/>
      <c r="I8" s="136"/>
    </row>
    <row r="9" spans="1:9" s="138" customFormat="1" ht="23.25" customHeight="1" x14ac:dyDescent="0.25">
      <c r="A9" s="579" t="s">
        <v>320</v>
      </c>
      <c r="B9" s="580"/>
      <c r="C9" s="550" t="s">
        <v>467</v>
      </c>
      <c r="D9" s="553" t="s">
        <v>323</v>
      </c>
      <c r="E9" s="550" t="s">
        <v>322</v>
      </c>
      <c r="F9" s="553" t="s">
        <v>323</v>
      </c>
      <c r="G9" s="550" t="s">
        <v>324</v>
      </c>
      <c r="H9" s="522" t="s">
        <v>326</v>
      </c>
      <c r="I9" s="617" t="s">
        <v>330</v>
      </c>
    </row>
    <row r="10" spans="1:9" s="138" customFormat="1" ht="34.5" customHeight="1" x14ac:dyDescent="0.25">
      <c r="A10" s="581"/>
      <c r="B10" s="582"/>
      <c r="C10" s="551"/>
      <c r="D10" s="554"/>
      <c r="E10" s="551"/>
      <c r="F10" s="554"/>
      <c r="G10" s="551"/>
      <c r="H10" s="523"/>
      <c r="I10" s="618"/>
    </row>
    <row r="11" spans="1:9" s="138" customFormat="1" ht="23.25" customHeight="1" thickBot="1" x14ac:dyDescent="0.3">
      <c r="A11" s="583"/>
      <c r="B11" s="584"/>
      <c r="C11" s="552"/>
      <c r="D11" s="532"/>
      <c r="E11" s="552"/>
      <c r="F11" s="532"/>
      <c r="G11" s="552"/>
      <c r="H11" s="524"/>
      <c r="I11" s="619"/>
    </row>
    <row r="12" spans="1:9" s="138" customFormat="1" ht="23.25" customHeight="1" x14ac:dyDescent="0.25">
      <c r="A12" s="313"/>
      <c r="B12" s="314"/>
      <c r="C12" s="314"/>
      <c r="D12" s="315"/>
      <c r="E12" s="314"/>
      <c r="F12" s="315"/>
      <c r="G12" s="314"/>
      <c r="H12" s="314"/>
      <c r="I12" s="314"/>
    </row>
    <row r="13" spans="1:9" s="138" customFormat="1" ht="23.25" customHeight="1" x14ac:dyDescent="0.25">
      <c r="A13" s="145" t="s">
        <v>539</v>
      </c>
      <c r="B13" s="146"/>
      <c r="C13" s="146"/>
      <c r="D13" s="147"/>
      <c r="E13" s="146"/>
      <c r="F13" s="147"/>
      <c r="G13" s="146"/>
      <c r="H13" s="146"/>
      <c r="I13" s="146"/>
    </row>
    <row r="14" spans="1:9" s="138" customFormat="1" ht="23.25" customHeight="1" x14ac:dyDescent="0.25">
      <c r="A14" s="145"/>
      <c r="B14" s="146"/>
      <c r="C14" s="146"/>
      <c r="D14" s="147"/>
      <c r="E14" s="146"/>
      <c r="F14" s="147"/>
      <c r="G14" s="146"/>
      <c r="H14" s="146"/>
      <c r="I14" s="146"/>
    </row>
    <row r="15" spans="1:9" s="138" customFormat="1" ht="23.25" customHeight="1" x14ac:dyDescent="0.25">
      <c r="A15" s="145" t="s">
        <v>472</v>
      </c>
      <c r="B15" s="146"/>
      <c r="C15" s="146"/>
      <c r="D15" s="147"/>
      <c r="E15" s="146"/>
      <c r="F15" s="147"/>
      <c r="G15" s="146"/>
      <c r="H15" s="146"/>
      <c r="I15" s="146"/>
    </row>
    <row r="16" spans="1:9" s="138" customFormat="1" ht="23.25" customHeight="1" x14ac:dyDescent="0.25">
      <c r="A16" s="145"/>
      <c r="B16" s="146"/>
      <c r="C16" s="146"/>
      <c r="D16" s="147"/>
      <c r="E16" s="146"/>
      <c r="F16" s="147"/>
      <c r="G16" s="146"/>
      <c r="H16" s="146"/>
      <c r="I16" s="146"/>
    </row>
    <row r="17" spans="1:9" ht="23.25" customHeight="1" x14ac:dyDescent="0.25">
      <c r="A17" s="151" t="s">
        <v>345</v>
      </c>
      <c r="B17" s="152"/>
      <c r="C17" s="152"/>
      <c r="D17" s="152"/>
      <c r="E17" s="152"/>
      <c r="F17" s="152"/>
      <c r="G17" s="152"/>
      <c r="H17" s="152"/>
      <c r="I17" s="152"/>
    </row>
    <row r="18" spans="1:9" ht="23.25" customHeight="1" x14ac:dyDescent="0.25">
      <c r="A18" s="157"/>
      <c r="B18" s="152"/>
      <c r="C18" s="152"/>
      <c r="D18" s="152"/>
      <c r="E18" s="152"/>
      <c r="F18" s="152"/>
      <c r="G18" s="152"/>
      <c r="H18" s="152"/>
      <c r="I18" s="152"/>
    </row>
    <row r="19" spans="1:9" ht="23.25" hidden="1" customHeight="1" x14ac:dyDescent="0.25">
      <c r="A19" s="171" t="s">
        <v>423</v>
      </c>
      <c r="B19" s="159" t="s">
        <v>424</v>
      </c>
      <c r="C19" s="160">
        <v>16</v>
      </c>
      <c r="D19" s="161"/>
      <c r="E19" s="160">
        <v>16</v>
      </c>
      <c r="F19" s="161"/>
      <c r="G19" s="152" t="s">
        <v>425</v>
      </c>
      <c r="H19" s="163"/>
      <c r="I19" s="163"/>
    </row>
    <row r="20" spans="1:9" s="168" customFormat="1" ht="23.25" hidden="1" customHeight="1" x14ac:dyDescent="0.25">
      <c r="A20" s="169" t="s">
        <v>426</v>
      </c>
      <c r="B20" s="159" t="s">
        <v>427</v>
      </c>
      <c r="C20" s="170" t="s">
        <v>396</v>
      </c>
      <c r="D20" s="161"/>
      <c r="E20" s="170" t="s">
        <v>396</v>
      </c>
      <c r="F20" s="161"/>
      <c r="G20" s="152"/>
      <c r="H20" s="163"/>
      <c r="I20" s="163"/>
    </row>
    <row r="21" spans="1:9" s="168" customFormat="1" ht="23.25" hidden="1" customHeight="1" x14ac:dyDescent="0.25">
      <c r="A21" s="171" t="s">
        <v>428</v>
      </c>
      <c r="B21" s="159" t="s">
        <v>429</v>
      </c>
      <c r="C21" s="170" t="s">
        <v>417</v>
      </c>
      <c r="D21" s="161"/>
      <c r="E21" s="170" t="s">
        <v>417</v>
      </c>
      <c r="F21" s="161"/>
      <c r="G21" s="152"/>
      <c r="H21" s="163"/>
      <c r="I21" s="163"/>
    </row>
    <row r="22" spans="1:9" ht="23.25" hidden="1" customHeight="1" x14ac:dyDescent="0.25">
      <c r="A22" s="169" t="s">
        <v>430</v>
      </c>
      <c r="B22" s="159" t="s">
        <v>429</v>
      </c>
      <c r="C22" s="170" t="s">
        <v>417</v>
      </c>
      <c r="D22" s="161"/>
      <c r="E22" s="170" t="s">
        <v>417</v>
      </c>
      <c r="F22" s="161"/>
      <c r="G22" s="152"/>
      <c r="H22" s="163"/>
      <c r="I22" s="163"/>
    </row>
    <row r="23" spans="1:9" ht="23.25" hidden="1" customHeight="1" x14ac:dyDescent="0.25">
      <c r="A23" s="169" t="s">
        <v>431</v>
      </c>
      <c r="B23" s="159" t="s">
        <v>429</v>
      </c>
      <c r="C23" s="170" t="s">
        <v>417</v>
      </c>
      <c r="D23" s="161"/>
      <c r="E23" s="170" t="s">
        <v>417</v>
      </c>
      <c r="F23" s="161"/>
      <c r="G23" s="152"/>
      <c r="H23" s="163"/>
      <c r="I23" s="163"/>
    </row>
    <row r="24" spans="1:9" ht="23.25" hidden="1" customHeight="1" x14ac:dyDescent="0.25">
      <c r="A24" s="169" t="s">
        <v>432</v>
      </c>
      <c r="B24" s="159" t="s">
        <v>429</v>
      </c>
      <c r="C24" s="170" t="s">
        <v>417</v>
      </c>
      <c r="D24" s="161"/>
      <c r="E24" s="170" t="s">
        <v>417</v>
      </c>
      <c r="F24" s="161"/>
      <c r="G24" s="152" t="s">
        <v>433</v>
      </c>
      <c r="H24" s="163"/>
      <c r="I24" s="163"/>
    </row>
    <row r="25" spans="1:9" ht="23.25" hidden="1" customHeight="1" x14ac:dyDescent="0.25">
      <c r="A25" s="171" t="s">
        <v>434</v>
      </c>
      <c r="B25" s="159" t="s">
        <v>353</v>
      </c>
      <c r="C25" s="170" t="s">
        <v>401</v>
      </c>
      <c r="D25" s="161"/>
      <c r="E25" s="170" t="s">
        <v>401</v>
      </c>
      <c r="F25" s="161"/>
      <c r="G25" s="152" t="s">
        <v>435</v>
      </c>
      <c r="H25" s="163"/>
      <c r="I25" s="163"/>
    </row>
    <row r="26" spans="1:9" s="194" customFormat="1" ht="23.25" customHeight="1" x14ac:dyDescent="0.25">
      <c r="A26" s="183"/>
      <c r="B26" s="184"/>
      <c r="C26" s="185"/>
      <c r="D26" s="186"/>
      <c r="E26" s="185"/>
      <c r="F26" s="186"/>
      <c r="G26" s="187"/>
      <c r="H26" s="189"/>
      <c r="I26" s="189"/>
    </row>
    <row r="27" spans="1:9" s="202" customFormat="1" ht="23.25" customHeight="1" x14ac:dyDescent="0.25">
      <c r="A27" s="195"/>
      <c r="B27" s="196" t="s">
        <v>436</v>
      </c>
      <c r="C27" s="197"/>
      <c r="D27" s="198"/>
      <c r="E27" s="197"/>
      <c r="F27" s="198"/>
      <c r="G27" s="199"/>
      <c r="H27" s="201">
        <f>SUM(H12:H26)</f>
        <v>0</v>
      </c>
      <c r="I27" s="201">
        <f>SUM(I12:I26)</f>
        <v>0</v>
      </c>
    </row>
    <row r="28" spans="1:9" s="202" customFormat="1" ht="23.25" customHeight="1" x14ac:dyDescent="0.25">
      <c r="A28" s="203"/>
      <c r="B28" s="204"/>
      <c r="C28" s="205"/>
      <c r="D28" s="206"/>
      <c r="E28" s="205"/>
      <c r="F28" s="206"/>
      <c r="G28" s="207"/>
      <c r="H28" s="209"/>
      <c r="I28" s="209"/>
    </row>
    <row r="29" spans="1:9" s="202" customFormat="1" ht="23.25" customHeight="1" x14ac:dyDescent="0.25">
      <c r="A29" s="212" t="s">
        <v>437</v>
      </c>
      <c r="B29" s="213"/>
      <c r="C29" s="214"/>
      <c r="D29" s="215"/>
      <c r="E29" s="214"/>
      <c r="F29" s="215"/>
      <c r="G29" s="216"/>
      <c r="H29" s="218"/>
      <c r="I29" s="218"/>
    </row>
    <row r="30" spans="1:9" s="202" customFormat="1" ht="23.25" customHeight="1" x14ac:dyDescent="0.25">
      <c r="A30" s="212"/>
      <c r="B30" s="213" t="s">
        <v>438</v>
      </c>
      <c r="C30" s="214"/>
      <c r="D30" s="215"/>
      <c r="E30" s="214"/>
      <c r="F30" s="215"/>
      <c r="G30" s="216"/>
      <c r="H30" s="218"/>
      <c r="I30" s="218"/>
    </row>
    <row r="31" spans="1:9" s="202" customFormat="1" ht="23.25" customHeight="1" x14ac:dyDescent="0.25">
      <c r="A31" s="228"/>
      <c r="B31" s="222"/>
      <c r="C31" s="229"/>
      <c r="D31" s="224"/>
      <c r="E31" s="229"/>
      <c r="F31" s="224"/>
      <c r="G31" s="225"/>
      <c r="H31" s="227"/>
      <c r="I31" s="163"/>
    </row>
    <row r="32" spans="1:9" s="202" customFormat="1" ht="23.25" customHeight="1" x14ac:dyDescent="0.25">
      <c r="A32" s="228"/>
      <c r="B32" s="230" t="s">
        <v>443</v>
      </c>
      <c r="C32" s="229"/>
      <c r="D32" s="224"/>
      <c r="E32" s="229"/>
      <c r="F32" s="224"/>
      <c r="G32" s="225"/>
      <c r="H32" s="227"/>
      <c r="I32" s="227"/>
    </row>
    <row r="33" spans="1:9" s="202" customFormat="1" ht="23.25" customHeight="1" x14ac:dyDescent="0.25">
      <c r="A33" s="228"/>
      <c r="B33" s="222"/>
      <c r="C33" s="229"/>
      <c r="D33" s="224"/>
      <c r="E33" s="229"/>
      <c r="F33" s="224"/>
      <c r="G33" s="225"/>
      <c r="H33" s="227"/>
      <c r="I33" s="227"/>
    </row>
    <row r="34" spans="1:9" s="202" customFormat="1" ht="23.25" customHeight="1" x14ac:dyDescent="0.25">
      <c r="A34" s="228"/>
      <c r="B34" s="213" t="s">
        <v>444</v>
      </c>
      <c r="C34" s="229"/>
      <c r="D34" s="224"/>
      <c r="E34" s="229"/>
      <c r="F34" s="224"/>
      <c r="G34" s="225"/>
      <c r="H34" s="227"/>
      <c r="I34" s="227"/>
    </row>
    <row r="35" spans="1:9" s="202" customFormat="1" ht="23.25" customHeight="1" x14ac:dyDescent="0.25">
      <c r="A35" s="228"/>
      <c r="B35" s="222"/>
      <c r="C35" s="223"/>
      <c r="D35" s="224"/>
      <c r="E35" s="223"/>
      <c r="F35" s="224"/>
      <c r="G35" s="225"/>
      <c r="H35" s="227"/>
      <c r="I35" s="163"/>
    </row>
    <row r="36" spans="1:9" s="202" customFormat="1" ht="23.25" customHeight="1" x14ac:dyDescent="0.25">
      <c r="A36" s="238"/>
      <c r="B36" s="230" t="s">
        <v>443</v>
      </c>
      <c r="C36" s="239"/>
      <c r="D36" s="224"/>
      <c r="E36" s="239"/>
      <c r="F36" s="224"/>
      <c r="G36" s="225"/>
      <c r="H36" s="241">
        <f>SUM(H34:H35)</f>
        <v>0</v>
      </c>
      <c r="I36" s="241"/>
    </row>
    <row r="37" spans="1:9" s="202" customFormat="1" ht="23.25" customHeight="1" x14ac:dyDescent="0.25">
      <c r="A37" s="242"/>
      <c r="B37" s="243"/>
      <c r="C37" s="244"/>
      <c r="D37" s="245"/>
      <c r="E37" s="244"/>
      <c r="F37" s="245"/>
      <c r="G37" s="246"/>
      <c r="H37" s="248"/>
      <c r="I37" s="248"/>
    </row>
    <row r="38" spans="1:9" s="202" customFormat="1" ht="23.25" customHeight="1" x14ac:dyDescent="0.25">
      <c r="A38" s="253"/>
      <c r="B38" s="254" t="s">
        <v>451</v>
      </c>
      <c r="C38" s="255"/>
      <c r="D38" s="256"/>
      <c r="E38" s="255"/>
      <c r="F38" s="256"/>
      <c r="G38" s="257"/>
      <c r="H38" s="259">
        <f>+H32+H36</f>
        <v>0</v>
      </c>
      <c r="I38" s="259">
        <f>+I32+I36</f>
        <v>0</v>
      </c>
    </row>
    <row r="39" spans="1:9" s="202" customFormat="1" ht="23.25" customHeight="1" x14ac:dyDescent="0.25">
      <c r="A39" s="260"/>
      <c r="B39" s="261"/>
      <c r="C39" s="262"/>
      <c r="D39" s="263"/>
      <c r="E39" s="262"/>
      <c r="F39" s="263"/>
      <c r="G39" s="264"/>
      <c r="H39" s="266"/>
      <c r="I39" s="266"/>
    </row>
    <row r="40" spans="1:9" s="202" customFormat="1" ht="23.25" customHeight="1" x14ac:dyDescent="0.25">
      <c r="A40" s="212" t="s">
        <v>452</v>
      </c>
      <c r="B40" s="213"/>
      <c r="C40" s="214"/>
      <c r="D40" s="215"/>
      <c r="E40" s="214"/>
      <c r="F40" s="215"/>
      <c r="G40" s="216"/>
      <c r="H40" s="218"/>
      <c r="I40" s="218"/>
    </row>
    <row r="41" spans="1:9" s="202" customFormat="1" ht="23.25" customHeight="1" x14ac:dyDescent="0.25">
      <c r="A41" s="212"/>
      <c r="B41" s="213" t="s">
        <v>453</v>
      </c>
      <c r="C41" s="214"/>
      <c r="D41" s="215"/>
      <c r="E41" s="214"/>
      <c r="F41" s="215"/>
      <c r="G41" s="216"/>
      <c r="H41" s="218"/>
      <c r="I41" s="218"/>
    </row>
    <row r="42" spans="1:9" s="202" customFormat="1" ht="23.25" customHeight="1" x14ac:dyDescent="0.25">
      <c r="A42" s="228"/>
      <c r="B42" s="222"/>
      <c r="C42" s="223"/>
      <c r="D42" s="224"/>
      <c r="E42" s="223"/>
      <c r="F42" s="224"/>
      <c r="G42" s="225"/>
      <c r="H42" s="227"/>
      <c r="I42" s="163"/>
    </row>
    <row r="43" spans="1:9" ht="23.25" customHeight="1" x14ac:dyDescent="0.25">
      <c r="A43" s="272"/>
      <c r="B43" s="230" t="s">
        <v>443</v>
      </c>
      <c r="C43" s="229"/>
      <c r="D43" s="224"/>
      <c r="E43" s="229"/>
      <c r="F43" s="224"/>
      <c r="G43" s="225"/>
      <c r="H43" s="233">
        <f>SUM(H42:H42)</f>
        <v>0</v>
      </c>
      <c r="I43" s="233"/>
    </row>
    <row r="44" spans="1:9" ht="23.25" customHeight="1" x14ac:dyDescent="0.25">
      <c r="A44" s="272"/>
      <c r="B44" s="274"/>
      <c r="C44" s="229"/>
      <c r="D44" s="224"/>
      <c r="E44" s="229"/>
      <c r="F44" s="224"/>
      <c r="G44" s="225"/>
      <c r="H44" s="233"/>
      <c r="I44" s="233"/>
    </row>
    <row r="45" spans="1:9" ht="23.25" customHeight="1" x14ac:dyDescent="0.25">
      <c r="A45" s="272"/>
      <c r="B45" s="277" t="s">
        <v>458</v>
      </c>
      <c r="C45" s="229"/>
      <c r="D45" s="224"/>
      <c r="E45" s="229"/>
      <c r="F45" s="224"/>
      <c r="G45" s="225"/>
      <c r="H45" s="233"/>
      <c r="I45" s="233"/>
    </row>
    <row r="46" spans="1:9" ht="23.25" customHeight="1" x14ac:dyDescent="0.25">
      <c r="A46" s="228"/>
      <c r="B46" s="222"/>
      <c r="C46" s="223"/>
      <c r="D46" s="224"/>
      <c r="E46" s="223"/>
      <c r="F46" s="224"/>
      <c r="G46" s="225"/>
      <c r="H46" s="227"/>
      <c r="I46" s="227"/>
    </row>
    <row r="47" spans="1:9" ht="23.25" customHeight="1" x14ac:dyDescent="0.25">
      <c r="A47" s="272"/>
      <c r="B47" s="230" t="s">
        <v>443</v>
      </c>
      <c r="C47" s="229"/>
      <c r="D47" s="224"/>
      <c r="E47" s="229"/>
      <c r="F47" s="224"/>
      <c r="G47" s="225"/>
      <c r="H47" s="233">
        <f>H46</f>
        <v>0</v>
      </c>
      <c r="I47" s="233">
        <f>I46</f>
        <v>0</v>
      </c>
    </row>
    <row r="48" spans="1:9" ht="23.25" customHeight="1" x14ac:dyDescent="0.25">
      <c r="A48" s="278"/>
      <c r="B48" s="279"/>
      <c r="C48" s="280"/>
      <c r="D48" s="245"/>
      <c r="E48" s="280"/>
      <c r="F48" s="245"/>
      <c r="G48" s="246"/>
      <c r="H48" s="249"/>
      <c r="I48" s="249"/>
    </row>
    <row r="49" spans="1:9" ht="23.25" customHeight="1" x14ac:dyDescent="0.25">
      <c r="A49" s="284"/>
      <c r="B49" s="254" t="s">
        <v>463</v>
      </c>
      <c r="C49" s="285"/>
      <c r="D49" s="256"/>
      <c r="E49" s="285"/>
      <c r="F49" s="256"/>
      <c r="G49" s="257"/>
      <c r="H49" s="287">
        <f>+H47+H43</f>
        <v>0</v>
      </c>
      <c r="I49" s="287">
        <f>+I47+I43</f>
        <v>0</v>
      </c>
    </row>
    <row r="50" spans="1:9" ht="23.25" customHeight="1" thickBot="1" x14ac:dyDescent="0.3">
      <c r="A50" s="288"/>
      <c r="B50" s="289"/>
      <c r="C50" s="290"/>
      <c r="D50" s="291"/>
      <c r="E50" s="290"/>
      <c r="F50" s="291"/>
      <c r="G50" s="292"/>
      <c r="H50" s="294"/>
      <c r="I50" s="294"/>
    </row>
    <row r="51" spans="1:9" ht="23.25" customHeight="1" thickBot="1" x14ac:dyDescent="0.3">
      <c r="A51" s="297"/>
      <c r="B51" s="298" t="s">
        <v>473</v>
      </c>
      <c r="C51" s="299"/>
      <c r="D51" s="300"/>
      <c r="E51" s="299"/>
      <c r="F51" s="300"/>
      <c r="G51" s="301"/>
      <c r="H51" s="303">
        <f>+H27+H38+H49</f>
        <v>0</v>
      </c>
      <c r="I51" s="303">
        <f>+I27+I38+I49</f>
        <v>0</v>
      </c>
    </row>
    <row r="52" spans="1:9" ht="23.25" hidden="1" customHeight="1" thickBot="1" x14ac:dyDescent="0.3">
      <c r="A52" s="288"/>
      <c r="B52" s="289"/>
      <c r="C52" s="290"/>
      <c r="D52" s="291"/>
      <c r="E52" s="290"/>
      <c r="F52" s="291"/>
      <c r="G52" s="292"/>
      <c r="H52" s="294"/>
      <c r="I52" s="294"/>
    </row>
    <row r="53" spans="1:9" s="138" customFormat="1" ht="23.25" customHeight="1" x14ac:dyDescent="0.25">
      <c r="A53" s="145" t="s">
        <v>474</v>
      </c>
      <c r="B53" s="146"/>
      <c r="C53" s="146"/>
      <c r="D53" s="147"/>
      <c r="E53" s="146"/>
      <c r="F53" s="147"/>
      <c r="G53" s="146"/>
      <c r="H53" s="146"/>
      <c r="I53" s="146"/>
    </row>
    <row r="54" spans="1:9" s="138" customFormat="1" ht="23.25" customHeight="1" x14ac:dyDescent="0.25">
      <c r="A54" s="145"/>
      <c r="B54" s="146"/>
      <c r="C54" s="146"/>
      <c r="D54" s="147"/>
      <c r="E54" s="146"/>
      <c r="F54" s="147"/>
      <c r="G54" s="146"/>
      <c r="H54" s="146"/>
      <c r="I54" s="146"/>
    </row>
    <row r="55" spans="1:9" ht="23.25" customHeight="1" x14ac:dyDescent="0.25">
      <c r="A55" s="151" t="s">
        <v>345</v>
      </c>
      <c r="B55" s="152"/>
      <c r="C55" s="152"/>
      <c r="D55" s="152"/>
      <c r="E55" s="152"/>
      <c r="F55" s="152"/>
      <c r="G55" s="152"/>
      <c r="H55" s="152"/>
      <c r="I55" s="152"/>
    </row>
    <row r="56" spans="1:9" ht="23.25" hidden="1" customHeight="1" x14ac:dyDescent="0.25">
      <c r="A56" s="171" t="s">
        <v>423</v>
      </c>
      <c r="B56" s="159" t="s">
        <v>424</v>
      </c>
      <c r="C56" s="160">
        <v>16</v>
      </c>
      <c r="D56" s="161"/>
      <c r="E56" s="160">
        <v>16</v>
      </c>
      <c r="F56" s="161"/>
      <c r="G56" s="152" t="s">
        <v>425</v>
      </c>
      <c r="H56" s="163"/>
      <c r="I56" s="163"/>
    </row>
    <row r="57" spans="1:9" s="168" customFormat="1" ht="23.25" hidden="1" customHeight="1" x14ac:dyDescent="0.25">
      <c r="A57" s="169" t="s">
        <v>426</v>
      </c>
      <c r="B57" s="159" t="s">
        <v>427</v>
      </c>
      <c r="C57" s="170" t="s">
        <v>396</v>
      </c>
      <c r="D57" s="161"/>
      <c r="E57" s="170" t="s">
        <v>396</v>
      </c>
      <c r="F57" s="161"/>
      <c r="G57" s="152"/>
      <c r="H57" s="163"/>
      <c r="I57" s="163"/>
    </row>
    <row r="58" spans="1:9" s="168" customFormat="1" ht="23.25" hidden="1" customHeight="1" x14ac:dyDescent="0.25">
      <c r="A58" s="171" t="s">
        <v>428</v>
      </c>
      <c r="B58" s="159" t="s">
        <v>429</v>
      </c>
      <c r="C58" s="170" t="s">
        <v>417</v>
      </c>
      <c r="D58" s="161"/>
      <c r="E58" s="170" t="s">
        <v>417</v>
      </c>
      <c r="F58" s="161"/>
      <c r="G58" s="152"/>
      <c r="H58" s="163"/>
      <c r="I58" s="163"/>
    </row>
    <row r="59" spans="1:9" ht="23.25" hidden="1" customHeight="1" x14ac:dyDescent="0.25">
      <c r="A59" s="169" t="s">
        <v>430</v>
      </c>
      <c r="B59" s="159" t="s">
        <v>429</v>
      </c>
      <c r="C59" s="170" t="s">
        <v>417</v>
      </c>
      <c r="D59" s="161"/>
      <c r="E59" s="170" t="s">
        <v>417</v>
      </c>
      <c r="F59" s="161"/>
      <c r="G59" s="152"/>
      <c r="H59" s="163"/>
      <c r="I59" s="163"/>
    </row>
    <row r="60" spans="1:9" ht="23.25" hidden="1" customHeight="1" x14ac:dyDescent="0.25">
      <c r="A60" s="169" t="s">
        <v>431</v>
      </c>
      <c r="B60" s="159" t="s">
        <v>429</v>
      </c>
      <c r="C60" s="170" t="s">
        <v>417</v>
      </c>
      <c r="D60" s="161"/>
      <c r="E60" s="170" t="s">
        <v>417</v>
      </c>
      <c r="F60" s="161"/>
      <c r="G60" s="152"/>
      <c r="H60" s="163"/>
      <c r="I60" s="163"/>
    </row>
    <row r="61" spans="1:9" ht="23.25" hidden="1" customHeight="1" x14ac:dyDescent="0.25">
      <c r="A61" s="169" t="s">
        <v>432</v>
      </c>
      <c r="B61" s="159" t="s">
        <v>429</v>
      </c>
      <c r="C61" s="170" t="s">
        <v>417</v>
      </c>
      <c r="D61" s="161"/>
      <c r="E61" s="170" t="s">
        <v>417</v>
      </c>
      <c r="F61" s="161"/>
      <c r="G61" s="152" t="s">
        <v>433</v>
      </c>
      <c r="H61" s="163"/>
      <c r="I61" s="163"/>
    </row>
    <row r="62" spans="1:9" ht="23.25" hidden="1" customHeight="1" x14ac:dyDescent="0.25">
      <c r="A62" s="171" t="s">
        <v>434</v>
      </c>
      <c r="B62" s="159" t="s">
        <v>353</v>
      </c>
      <c r="C62" s="170" t="s">
        <v>401</v>
      </c>
      <c r="D62" s="161"/>
      <c r="E62" s="170" t="s">
        <v>401</v>
      </c>
      <c r="F62" s="161"/>
      <c r="G62" s="152" t="s">
        <v>435</v>
      </c>
      <c r="H62" s="163"/>
      <c r="I62" s="163"/>
    </row>
    <row r="63" spans="1:9" s="194" customFormat="1" ht="23.25" customHeight="1" x14ac:dyDescent="0.25">
      <c r="A63" s="183"/>
      <c r="B63" s="184"/>
      <c r="C63" s="185"/>
      <c r="D63" s="186"/>
      <c r="E63" s="185"/>
      <c r="F63" s="186"/>
      <c r="G63" s="187"/>
      <c r="H63" s="189"/>
      <c r="I63" s="189"/>
    </row>
    <row r="64" spans="1:9" s="202" customFormat="1" ht="23.25" customHeight="1" x14ac:dyDescent="0.25">
      <c r="A64" s="195"/>
      <c r="B64" s="196" t="s">
        <v>436</v>
      </c>
      <c r="C64" s="197"/>
      <c r="D64" s="198"/>
      <c r="E64" s="197"/>
      <c r="F64" s="198"/>
      <c r="G64" s="199"/>
      <c r="H64" s="201">
        <f>SUM(H52:H63)</f>
        <v>0</v>
      </c>
      <c r="I64" s="201">
        <f>SUM(I52:I63)</f>
        <v>0</v>
      </c>
    </row>
    <row r="65" spans="1:9" s="202" customFormat="1" ht="23.25" customHeight="1" x14ac:dyDescent="0.25">
      <c r="A65" s="203"/>
      <c r="B65" s="204"/>
      <c r="C65" s="205"/>
      <c r="D65" s="206"/>
      <c r="E65" s="205"/>
      <c r="F65" s="206"/>
      <c r="G65" s="207"/>
      <c r="H65" s="209"/>
      <c r="I65" s="209"/>
    </row>
    <row r="66" spans="1:9" s="202" customFormat="1" ht="23.25" customHeight="1" x14ac:dyDescent="0.25">
      <c r="A66" s="212" t="s">
        <v>437</v>
      </c>
      <c r="B66" s="213"/>
      <c r="C66" s="214"/>
      <c r="D66" s="215"/>
      <c r="E66" s="214"/>
      <c r="F66" s="215"/>
      <c r="G66" s="216"/>
      <c r="H66" s="218"/>
      <c r="I66" s="218"/>
    </row>
    <row r="67" spans="1:9" s="202" customFormat="1" ht="23.25" customHeight="1" x14ac:dyDescent="0.25">
      <c r="A67" s="212"/>
      <c r="B67" s="213" t="s">
        <v>438</v>
      </c>
      <c r="C67" s="214"/>
      <c r="D67" s="215"/>
      <c r="E67" s="214"/>
      <c r="F67" s="215"/>
      <c r="G67" s="216"/>
      <c r="H67" s="218"/>
      <c r="I67" s="218"/>
    </row>
    <row r="68" spans="1:9" s="202" customFormat="1" ht="23.25" customHeight="1" x14ac:dyDescent="0.25">
      <c r="A68" s="228"/>
      <c r="B68" s="222"/>
      <c r="C68" s="229"/>
      <c r="D68" s="224"/>
      <c r="E68" s="229"/>
      <c r="F68" s="224"/>
      <c r="G68" s="225"/>
      <c r="H68" s="227"/>
      <c r="I68" s="163"/>
    </row>
    <row r="69" spans="1:9" s="202" customFormat="1" ht="23.25" customHeight="1" x14ac:dyDescent="0.25">
      <c r="A69" s="228"/>
      <c r="B69" s="230" t="s">
        <v>443</v>
      </c>
      <c r="C69" s="229"/>
      <c r="D69" s="224"/>
      <c r="E69" s="229"/>
      <c r="F69" s="224"/>
      <c r="G69" s="225"/>
      <c r="H69" s="227"/>
      <c r="I69" s="227"/>
    </row>
    <row r="70" spans="1:9" s="202" customFormat="1" ht="23.25" customHeight="1" x14ac:dyDescent="0.25">
      <c r="A70" s="228"/>
      <c r="B70" s="222"/>
      <c r="C70" s="229"/>
      <c r="D70" s="224"/>
      <c r="E70" s="229"/>
      <c r="F70" s="224"/>
      <c r="G70" s="225"/>
      <c r="H70" s="227"/>
      <c r="I70" s="227"/>
    </row>
    <row r="71" spans="1:9" s="202" customFormat="1" ht="23.25" customHeight="1" x14ac:dyDescent="0.25">
      <c r="A71" s="228"/>
      <c r="B71" s="213" t="s">
        <v>444</v>
      </c>
      <c r="C71" s="229"/>
      <c r="D71" s="224"/>
      <c r="E71" s="229"/>
      <c r="F71" s="224"/>
      <c r="G71" s="225"/>
      <c r="H71" s="227"/>
      <c r="I71" s="227"/>
    </row>
    <row r="72" spans="1:9" s="202" customFormat="1" ht="23.25" customHeight="1" x14ac:dyDescent="0.25">
      <c r="A72" s="228"/>
      <c r="B72" s="222"/>
      <c r="C72" s="223"/>
      <c r="D72" s="224"/>
      <c r="E72" s="223"/>
      <c r="F72" s="224"/>
      <c r="G72" s="225"/>
      <c r="H72" s="227"/>
      <c r="I72" s="163"/>
    </row>
    <row r="73" spans="1:9" s="202" customFormat="1" ht="23.25" customHeight="1" x14ac:dyDescent="0.25">
      <c r="A73" s="238"/>
      <c r="B73" s="230" t="s">
        <v>443</v>
      </c>
      <c r="C73" s="239"/>
      <c r="D73" s="224"/>
      <c r="E73" s="239"/>
      <c r="F73" s="224"/>
      <c r="G73" s="225"/>
      <c r="H73" s="241">
        <f>SUM(H71:H72)</f>
        <v>0</v>
      </c>
      <c r="I73" s="241"/>
    </row>
    <row r="74" spans="1:9" s="202" customFormat="1" ht="23.25" customHeight="1" x14ac:dyDescent="0.25">
      <c r="A74" s="242"/>
      <c r="B74" s="243"/>
      <c r="C74" s="244"/>
      <c r="D74" s="245"/>
      <c r="E74" s="244"/>
      <c r="F74" s="245"/>
      <c r="G74" s="246"/>
      <c r="H74" s="248"/>
      <c r="I74" s="248"/>
    </row>
    <row r="75" spans="1:9" s="202" customFormat="1" ht="23.25" customHeight="1" x14ac:dyDescent="0.25">
      <c r="A75" s="253"/>
      <c r="B75" s="254" t="s">
        <v>451</v>
      </c>
      <c r="C75" s="255"/>
      <c r="D75" s="256"/>
      <c r="E75" s="255"/>
      <c r="F75" s="256"/>
      <c r="G75" s="257"/>
      <c r="H75" s="259">
        <f>+H69+H73</f>
        <v>0</v>
      </c>
      <c r="I75" s="259">
        <f>+I69+I73</f>
        <v>0</v>
      </c>
    </row>
    <row r="76" spans="1:9" s="202" customFormat="1" ht="23.25" customHeight="1" x14ac:dyDescent="0.25">
      <c r="A76" s="260"/>
      <c r="B76" s="261"/>
      <c r="C76" s="262"/>
      <c r="D76" s="263"/>
      <c r="E76" s="262"/>
      <c r="F76" s="263"/>
      <c r="G76" s="264"/>
      <c r="H76" s="266"/>
      <c r="I76" s="266"/>
    </row>
    <row r="77" spans="1:9" s="202" customFormat="1" ht="23.25" customHeight="1" x14ac:dyDescent="0.25">
      <c r="A77" s="212" t="s">
        <v>452</v>
      </c>
      <c r="B77" s="213"/>
      <c r="C77" s="214"/>
      <c r="D77" s="215"/>
      <c r="E77" s="214"/>
      <c r="F77" s="215"/>
      <c r="G77" s="216"/>
      <c r="H77" s="218"/>
      <c r="I77" s="218"/>
    </row>
    <row r="78" spans="1:9" s="202" customFormat="1" ht="23.25" customHeight="1" x14ac:dyDescent="0.25">
      <c r="A78" s="212"/>
      <c r="B78" s="213" t="s">
        <v>453</v>
      </c>
      <c r="C78" s="214"/>
      <c r="D78" s="215"/>
      <c r="E78" s="214"/>
      <c r="F78" s="215"/>
      <c r="G78" s="216"/>
      <c r="H78" s="218"/>
      <c r="I78" s="218"/>
    </row>
    <row r="79" spans="1:9" s="202" customFormat="1" ht="23.25" customHeight="1" x14ac:dyDescent="0.25">
      <c r="A79" s="228"/>
      <c r="B79" s="222"/>
      <c r="C79" s="223"/>
      <c r="D79" s="224"/>
      <c r="E79" s="223"/>
      <c r="F79" s="224"/>
      <c r="G79" s="225"/>
      <c r="H79" s="227"/>
      <c r="I79" s="163"/>
    </row>
    <row r="80" spans="1:9" ht="23.25" customHeight="1" x14ac:dyDescent="0.25">
      <c r="A80" s="272"/>
      <c r="B80" s="230" t="s">
        <v>443</v>
      </c>
      <c r="C80" s="229"/>
      <c r="D80" s="224"/>
      <c r="E80" s="229"/>
      <c r="F80" s="224"/>
      <c r="G80" s="225"/>
      <c r="H80" s="233">
        <f>SUM(H79:H79)</f>
        <v>0</v>
      </c>
      <c r="I80" s="233"/>
    </row>
    <row r="81" spans="1:9" ht="23.25" customHeight="1" x14ac:dyDescent="0.25">
      <c r="A81" s="272"/>
      <c r="B81" s="274"/>
      <c r="C81" s="229"/>
      <c r="D81" s="224"/>
      <c r="E81" s="229"/>
      <c r="F81" s="224"/>
      <c r="G81" s="225"/>
      <c r="H81" s="233"/>
      <c r="I81" s="233"/>
    </row>
    <row r="82" spans="1:9" ht="23.25" customHeight="1" x14ac:dyDescent="0.25">
      <c r="A82" s="272"/>
      <c r="B82" s="277" t="s">
        <v>458</v>
      </c>
      <c r="C82" s="229"/>
      <c r="D82" s="224"/>
      <c r="E82" s="229"/>
      <c r="F82" s="224"/>
      <c r="G82" s="225"/>
      <c r="H82" s="233"/>
      <c r="I82" s="233"/>
    </row>
    <row r="83" spans="1:9" ht="23.25" customHeight="1" x14ac:dyDescent="0.25">
      <c r="A83" s="228"/>
      <c r="B83" s="222"/>
      <c r="C83" s="223"/>
      <c r="D83" s="224"/>
      <c r="E83" s="223"/>
      <c r="F83" s="224"/>
      <c r="G83" s="225"/>
      <c r="H83" s="227"/>
      <c r="I83" s="227"/>
    </row>
    <row r="84" spans="1:9" ht="23.25" customHeight="1" x14ac:dyDescent="0.25">
      <c r="A84" s="272"/>
      <c r="B84" s="230" t="s">
        <v>443</v>
      </c>
      <c r="C84" s="229"/>
      <c r="D84" s="224"/>
      <c r="E84" s="229"/>
      <c r="F84" s="224"/>
      <c r="G84" s="225"/>
      <c r="H84" s="233">
        <f>H83</f>
        <v>0</v>
      </c>
      <c r="I84" s="233">
        <f>I83</f>
        <v>0</v>
      </c>
    </row>
    <row r="85" spans="1:9" ht="23.25" customHeight="1" x14ac:dyDescent="0.25">
      <c r="A85" s="278"/>
      <c r="B85" s="279"/>
      <c r="C85" s="280"/>
      <c r="D85" s="245"/>
      <c r="E85" s="280"/>
      <c r="F85" s="245"/>
      <c r="G85" s="246"/>
      <c r="H85" s="249"/>
      <c r="I85" s="249"/>
    </row>
    <row r="86" spans="1:9" ht="23.25" customHeight="1" x14ac:dyDescent="0.25">
      <c r="A86" s="284"/>
      <c r="B86" s="254" t="s">
        <v>463</v>
      </c>
      <c r="C86" s="285"/>
      <c r="D86" s="256"/>
      <c r="E86" s="285"/>
      <c r="F86" s="256"/>
      <c r="G86" s="257"/>
      <c r="H86" s="287">
        <f>+H84+H80</f>
        <v>0</v>
      </c>
      <c r="I86" s="287">
        <f>+I84+I80</f>
        <v>0</v>
      </c>
    </row>
    <row r="87" spans="1:9" ht="23.25" customHeight="1" thickBot="1" x14ac:dyDescent="0.3">
      <c r="A87" s="288"/>
      <c r="B87" s="289"/>
      <c r="C87" s="290"/>
      <c r="D87" s="291"/>
      <c r="E87" s="290"/>
      <c r="F87" s="291"/>
      <c r="G87" s="292"/>
      <c r="H87" s="294"/>
      <c r="I87" s="294"/>
    </row>
    <row r="88" spans="1:9" ht="23.25" customHeight="1" thickBot="1" x14ac:dyDescent="0.3">
      <c r="A88" s="297"/>
      <c r="B88" s="298" t="s">
        <v>475</v>
      </c>
      <c r="C88" s="299"/>
      <c r="D88" s="300"/>
      <c r="E88" s="299"/>
      <c r="F88" s="300"/>
      <c r="G88" s="301"/>
      <c r="H88" s="303">
        <f>+H64+H75+H86</f>
        <v>0</v>
      </c>
      <c r="I88" s="303">
        <f>+I64+I75+I86</f>
        <v>0</v>
      </c>
    </row>
    <row r="89" spans="1:9" ht="23.25" customHeight="1" thickBot="1" x14ac:dyDescent="0.3">
      <c r="A89" s="328"/>
      <c r="B89" s="329" t="s">
        <v>476</v>
      </c>
      <c r="C89" s="330"/>
      <c r="D89" s="330"/>
      <c r="E89" s="330"/>
      <c r="F89" s="330"/>
      <c r="G89" s="330"/>
      <c r="H89" s="330"/>
      <c r="I89" s="330"/>
    </row>
  </sheetData>
  <mergeCells count="8">
    <mergeCell ref="I9:I11"/>
    <mergeCell ref="A9:B11"/>
    <mergeCell ref="E9:E11"/>
    <mergeCell ref="F9:F11"/>
    <mergeCell ref="G9:G11"/>
    <mergeCell ref="H9:H11"/>
    <mergeCell ref="C9:C11"/>
    <mergeCell ref="D9:D11"/>
  </mergeCells>
  <printOptions horizontalCentered="1"/>
  <pageMargins left="1" right="0" top="0.25" bottom="0.25" header="0" footer="0"/>
  <pageSetup paperSize="14" scale="57" fitToHeight="0" orientation="landscape" horizontalDpi="180" verticalDpi="180" r:id="rId1"/>
  <headerFooter>
    <oddFooter>Page &amp;P of &amp;N</oddFooter>
  </headerFooter>
  <rowBreaks count="1" manualBreakCount="1">
    <brk id="5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1F95-C7FF-47CE-BF7F-BA9BB4A6D581}">
  <sheetPr codeName="Sheet2">
    <tabColor rgb="FF00B0F0"/>
  </sheetPr>
  <dimension ref="A1:AC123"/>
  <sheetViews>
    <sheetView tabSelected="1" workbookViewId="0">
      <selection activeCell="G101" sqref="G101:G103"/>
    </sheetView>
  </sheetViews>
  <sheetFormatPr defaultColWidth="8.7109375" defaultRowHeight="23.25" customHeight="1" x14ac:dyDescent="0.25"/>
  <cols>
    <col min="1" max="1" width="11.85546875" style="129" customWidth="1"/>
    <col min="2" max="2" width="27.42578125" style="129" customWidth="1"/>
    <col min="3" max="3" width="5.7109375" style="129" customWidth="1"/>
    <col min="4" max="4" width="6.85546875" style="129" customWidth="1"/>
    <col min="5" max="5" width="5.7109375" style="129" customWidth="1"/>
    <col min="6" max="6" width="6.85546875" style="129" customWidth="1"/>
    <col min="7" max="7" width="34.5703125" style="129" customWidth="1"/>
    <col min="8" max="8" width="8.7109375" style="130" customWidth="1"/>
    <col min="9" max="10" width="17.140625" style="129" customWidth="1"/>
    <col min="11" max="11" width="19.85546875" style="129" customWidth="1"/>
    <col min="12" max="15" width="17" style="129" customWidth="1"/>
    <col min="16" max="16" width="14.85546875" style="129" customWidth="1"/>
    <col min="17" max="18" width="13.85546875" style="129" customWidth="1"/>
    <col min="19" max="20" width="15" style="129" customWidth="1"/>
    <col min="21" max="21" width="18.140625" style="129" customWidth="1"/>
    <col min="22" max="22" width="19.85546875" style="129" customWidth="1"/>
    <col min="23" max="23" width="14.28515625" style="129" customWidth="1"/>
    <col min="24" max="24" width="14.7109375" style="129" customWidth="1"/>
    <col min="25" max="25" width="17.5703125" style="129" customWidth="1"/>
    <col min="26" max="26" width="17" style="129" customWidth="1"/>
    <col min="27" max="28" width="17.5703125" style="129" customWidth="1"/>
    <col min="29" max="29" width="18.42578125" style="129" customWidth="1"/>
    <col min="30" max="259" width="8.7109375" style="129"/>
    <col min="260" max="260" width="11.85546875" style="129" customWidth="1"/>
    <col min="261" max="261" width="27.42578125" style="129" customWidth="1"/>
    <col min="262" max="262" width="5.7109375" style="129" customWidth="1"/>
    <col min="263" max="263" width="6.85546875" style="129" customWidth="1"/>
    <col min="264" max="264" width="34.5703125" style="129" customWidth="1"/>
    <col min="265" max="265" width="8.7109375" style="129"/>
    <col min="266" max="267" width="17.140625" style="129" customWidth="1"/>
    <col min="268" max="268" width="19.85546875" style="129" customWidth="1"/>
    <col min="269" max="272" width="17" style="129" customWidth="1"/>
    <col min="273" max="273" width="14.85546875" style="129" customWidth="1"/>
    <col min="274" max="275" width="13.85546875" style="129" customWidth="1"/>
    <col min="276" max="277" width="15" style="129" customWidth="1"/>
    <col min="278" max="278" width="18.140625" style="129" customWidth="1"/>
    <col min="279" max="279" width="19.85546875" style="129" customWidth="1"/>
    <col min="280" max="280" width="14.28515625" style="129" customWidth="1"/>
    <col min="281" max="281" width="14.7109375" style="129" customWidth="1"/>
    <col min="282" max="282" width="17.5703125" style="129" customWidth="1"/>
    <col min="283" max="284" width="0" style="129" hidden="1" customWidth="1"/>
    <col min="285" max="285" width="18.42578125" style="129" customWidth="1"/>
    <col min="286" max="515" width="8.7109375" style="129"/>
    <col min="516" max="516" width="11.85546875" style="129" customWidth="1"/>
    <col min="517" max="517" width="27.42578125" style="129" customWidth="1"/>
    <col min="518" max="518" width="5.7109375" style="129" customWidth="1"/>
    <col min="519" max="519" width="6.85546875" style="129" customWidth="1"/>
    <col min="520" max="520" width="34.5703125" style="129" customWidth="1"/>
    <col min="521" max="521" width="8.7109375" style="129"/>
    <col min="522" max="523" width="17.140625" style="129" customWidth="1"/>
    <col min="524" max="524" width="19.85546875" style="129" customWidth="1"/>
    <col min="525" max="528" width="17" style="129" customWidth="1"/>
    <col min="529" max="529" width="14.85546875" style="129" customWidth="1"/>
    <col min="530" max="531" width="13.85546875" style="129" customWidth="1"/>
    <col min="532" max="533" width="15" style="129" customWidth="1"/>
    <col min="534" max="534" width="18.140625" style="129" customWidth="1"/>
    <col min="535" max="535" width="19.85546875" style="129" customWidth="1"/>
    <col min="536" max="536" width="14.28515625" style="129" customWidth="1"/>
    <col min="537" max="537" width="14.7109375" style="129" customWidth="1"/>
    <col min="538" max="538" width="17.5703125" style="129" customWidth="1"/>
    <col min="539" max="540" width="0" style="129" hidden="1" customWidth="1"/>
    <col min="541" max="541" width="18.42578125" style="129" customWidth="1"/>
    <col min="542" max="771" width="8.7109375" style="129"/>
    <col min="772" max="772" width="11.85546875" style="129" customWidth="1"/>
    <col min="773" max="773" width="27.42578125" style="129" customWidth="1"/>
    <col min="774" max="774" width="5.7109375" style="129" customWidth="1"/>
    <col min="775" max="775" width="6.85546875" style="129" customWidth="1"/>
    <col min="776" max="776" width="34.5703125" style="129" customWidth="1"/>
    <col min="777" max="777" width="8.7109375" style="129"/>
    <col min="778" max="779" width="17.140625" style="129" customWidth="1"/>
    <col min="780" max="780" width="19.85546875" style="129" customWidth="1"/>
    <col min="781" max="784" width="17" style="129" customWidth="1"/>
    <col min="785" max="785" width="14.85546875" style="129" customWidth="1"/>
    <col min="786" max="787" width="13.85546875" style="129" customWidth="1"/>
    <col min="788" max="789" width="15" style="129" customWidth="1"/>
    <col min="790" max="790" width="18.140625" style="129" customWidth="1"/>
    <col min="791" max="791" width="19.85546875" style="129" customWidth="1"/>
    <col min="792" max="792" width="14.28515625" style="129" customWidth="1"/>
    <col min="793" max="793" width="14.7109375" style="129" customWidth="1"/>
    <col min="794" max="794" width="17.5703125" style="129" customWidth="1"/>
    <col min="795" max="796" width="0" style="129" hidden="1" customWidth="1"/>
    <col min="797" max="797" width="18.42578125" style="129" customWidth="1"/>
    <col min="798" max="1027" width="8.7109375" style="129"/>
    <col min="1028" max="1028" width="11.85546875" style="129" customWidth="1"/>
    <col min="1029" max="1029" width="27.42578125" style="129" customWidth="1"/>
    <col min="1030" max="1030" width="5.7109375" style="129" customWidth="1"/>
    <col min="1031" max="1031" width="6.85546875" style="129" customWidth="1"/>
    <col min="1032" max="1032" width="34.5703125" style="129" customWidth="1"/>
    <col min="1033" max="1033" width="8.7109375" style="129"/>
    <col min="1034" max="1035" width="17.140625" style="129" customWidth="1"/>
    <col min="1036" max="1036" width="19.85546875" style="129" customWidth="1"/>
    <col min="1037" max="1040" width="17" style="129" customWidth="1"/>
    <col min="1041" max="1041" width="14.85546875" style="129" customWidth="1"/>
    <col min="1042" max="1043" width="13.85546875" style="129" customWidth="1"/>
    <col min="1044" max="1045" width="15" style="129" customWidth="1"/>
    <col min="1046" max="1046" width="18.140625" style="129" customWidth="1"/>
    <col min="1047" max="1047" width="19.85546875" style="129" customWidth="1"/>
    <col min="1048" max="1048" width="14.28515625" style="129" customWidth="1"/>
    <col min="1049" max="1049" width="14.7109375" style="129" customWidth="1"/>
    <col min="1050" max="1050" width="17.5703125" style="129" customWidth="1"/>
    <col min="1051" max="1052" width="0" style="129" hidden="1" customWidth="1"/>
    <col min="1053" max="1053" width="18.42578125" style="129" customWidth="1"/>
    <col min="1054" max="1283" width="8.7109375" style="129"/>
    <col min="1284" max="1284" width="11.85546875" style="129" customWidth="1"/>
    <col min="1285" max="1285" width="27.42578125" style="129" customWidth="1"/>
    <col min="1286" max="1286" width="5.7109375" style="129" customWidth="1"/>
    <col min="1287" max="1287" width="6.85546875" style="129" customWidth="1"/>
    <col min="1288" max="1288" width="34.5703125" style="129" customWidth="1"/>
    <col min="1289" max="1289" width="8.7109375" style="129"/>
    <col min="1290" max="1291" width="17.140625" style="129" customWidth="1"/>
    <col min="1292" max="1292" width="19.85546875" style="129" customWidth="1"/>
    <col min="1293" max="1296" width="17" style="129" customWidth="1"/>
    <col min="1297" max="1297" width="14.85546875" style="129" customWidth="1"/>
    <col min="1298" max="1299" width="13.85546875" style="129" customWidth="1"/>
    <col min="1300" max="1301" width="15" style="129" customWidth="1"/>
    <col min="1302" max="1302" width="18.140625" style="129" customWidth="1"/>
    <col min="1303" max="1303" width="19.85546875" style="129" customWidth="1"/>
    <col min="1304" max="1304" width="14.28515625" style="129" customWidth="1"/>
    <col min="1305" max="1305" width="14.7109375" style="129" customWidth="1"/>
    <col min="1306" max="1306" width="17.5703125" style="129" customWidth="1"/>
    <col min="1307" max="1308" width="0" style="129" hidden="1" customWidth="1"/>
    <col min="1309" max="1309" width="18.42578125" style="129" customWidth="1"/>
    <col min="1310" max="1539" width="8.7109375" style="129"/>
    <col min="1540" max="1540" width="11.85546875" style="129" customWidth="1"/>
    <col min="1541" max="1541" width="27.42578125" style="129" customWidth="1"/>
    <col min="1542" max="1542" width="5.7109375" style="129" customWidth="1"/>
    <col min="1543" max="1543" width="6.85546875" style="129" customWidth="1"/>
    <col min="1544" max="1544" width="34.5703125" style="129" customWidth="1"/>
    <col min="1545" max="1545" width="8.7109375" style="129"/>
    <col min="1546" max="1547" width="17.140625" style="129" customWidth="1"/>
    <col min="1548" max="1548" width="19.85546875" style="129" customWidth="1"/>
    <col min="1549" max="1552" width="17" style="129" customWidth="1"/>
    <col min="1553" max="1553" width="14.85546875" style="129" customWidth="1"/>
    <col min="1554" max="1555" width="13.85546875" style="129" customWidth="1"/>
    <col min="1556" max="1557" width="15" style="129" customWidth="1"/>
    <col min="1558" max="1558" width="18.140625" style="129" customWidth="1"/>
    <col min="1559" max="1559" width="19.85546875" style="129" customWidth="1"/>
    <col min="1560" max="1560" width="14.28515625" style="129" customWidth="1"/>
    <col min="1561" max="1561" width="14.7109375" style="129" customWidth="1"/>
    <col min="1562" max="1562" width="17.5703125" style="129" customWidth="1"/>
    <col min="1563" max="1564" width="0" style="129" hidden="1" customWidth="1"/>
    <col min="1565" max="1565" width="18.42578125" style="129" customWidth="1"/>
    <col min="1566" max="1795" width="8.7109375" style="129"/>
    <col min="1796" max="1796" width="11.85546875" style="129" customWidth="1"/>
    <col min="1797" max="1797" width="27.42578125" style="129" customWidth="1"/>
    <col min="1798" max="1798" width="5.7109375" style="129" customWidth="1"/>
    <col min="1799" max="1799" width="6.85546875" style="129" customWidth="1"/>
    <col min="1800" max="1800" width="34.5703125" style="129" customWidth="1"/>
    <col min="1801" max="1801" width="8.7109375" style="129"/>
    <col min="1802" max="1803" width="17.140625" style="129" customWidth="1"/>
    <col min="1804" max="1804" width="19.85546875" style="129" customWidth="1"/>
    <col min="1805" max="1808" width="17" style="129" customWidth="1"/>
    <col min="1809" max="1809" width="14.85546875" style="129" customWidth="1"/>
    <col min="1810" max="1811" width="13.85546875" style="129" customWidth="1"/>
    <col min="1812" max="1813" width="15" style="129" customWidth="1"/>
    <col min="1814" max="1814" width="18.140625" style="129" customWidth="1"/>
    <col min="1815" max="1815" width="19.85546875" style="129" customWidth="1"/>
    <col min="1816" max="1816" width="14.28515625" style="129" customWidth="1"/>
    <col min="1817" max="1817" width="14.7109375" style="129" customWidth="1"/>
    <col min="1818" max="1818" width="17.5703125" style="129" customWidth="1"/>
    <col min="1819" max="1820" width="0" style="129" hidden="1" customWidth="1"/>
    <col min="1821" max="1821" width="18.42578125" style="129" customWidth="1"/>
    <col min="1822" max="2051" width="8.7109375" style="129"/>
    <col min="2052" max="2052" width="11.85546875" style="129" customWidth="1"/>
    <col min="2053" max="2053" width="27.42578125" style="129" customWidth="1"/>
    <col min="2054" max="2054" width="5.7109375" style="129" customWidth="1"/>
    <col min="2055" max="2055" width="6.85546875" style="129" customWidth="1"/>
    <col min="2056" max="2056" width="34.5703125" style="129" customWidth="1"/>
    <col min="2057" max="2057" width="8.7109375" style="129"/>
    <col min="2058" max="2059" width="17.140625" style="129" customWidth="1"/>
    <col min="2060" max="2060" width="19.85546875" style="129" customWidth="1"/>
    <col min="2061" max="2064" width="17" style="129" customWidth="1"/>
    <col min="2065" max="2065" width="14.85546875" style="129" customWidth="1"/>
    <col min="2066" max="2067" width="13.85546875" style="129" customWidth="1"/>
    <col min="2068" max="2069" width="15" style="129" customWidth="1"/>
    <col min="2070" max="2070" width="18.140625" style="129" customWidth="1"/>
    <col min="2071" max="2071" width="19.85546875" style="129" customWidth="1"/>
    <col min="2072" max="2072" width="14.28515625" style="129" customWidth="1"/>
    <col min="2073" max="2073" width="14.7109375" style="129" customWidth="1"/>
    <col min="2074" max="2074" width="17.5703125" style="129" customWidth="1"/>
    <col min="2075" max="2076" width="0" style="129" hidden="1" customWidth="1"/>
    <col min="2077" max="2077" width="18.42578125" style="129" customWidth="1"/>
    <col min="2078" max="2307" width="8.7109375" style="129"/>
    <col min="2308" max="2308" width="11.85546875" style="129" customWidth="1"/>
    <col min="2309" max="2309" width="27.42578125" style="129" customWidth="1"/>
    <col min="2310" max="2310" width="5.7109375" style="129" customWidth="1"/>
    <col min="2311" max="2311" width="6.85546875" style="129" customWidth="1"/>
    <col min="2312" max="2312" width="34.5703125" style="129" customWidth="1"/>
    <col min="2313" max="2313" width="8.7109375" style="129"/>
    <col min="2314" max="2315" width="17.140625" style="129" customWidth="1"/>
    <col min="2316" max="2316" width="19.85546875" style="129" customWidth="1"/>
    <col min="2317" max="2320" width="17" style="129" customWidth="1"/>
    <col min="2321" max="2321" width="14.85546875" style="129" customWidth="1"/>
    <col min="2322" max="2323" width="13.85546875" style="129" customWidth="1"/>
    <col min="2324" max="2325" width="15" style="129" customWidth="1"/>
    <col min="2326" max="2326" width="18.140625" style="129" customWidth="1"/>
    <col min="2327" max="2327" width="19.85546875" style="129" customWidth="1"/>
    <col min="2328" max="2328" width="14.28515625" style="129" customWidth="1"/>
    <col min="2329" max="2329" width="14.7109375" style="129" customWidth="1"/>
    <col min="2330" max="2330" width="17.5703125" style="129" customWidth="1"/>
    <col min="2331" max="2332" width="0" style="129" hidden="1" customWidth="1"/>
    <col min="2333" max="2333" width="18.42578125" style="129" customWidth="1"/>
    <col min="2334" max="2563" width="8.7109375" style="129"/>
    <col min="2564" max="2564" width="11.85546875" style="129" customWidth="1"/>
    <col min="2565" max="2565" width="27.42578125" style="129" customWidth="1"/>
    <col min="2566" max="2566" width="5.7109375" style="129" customWidth="1"/>
    <col min="2567" max="2567" width="6.85546875" style="129" customWidth="1"/>
    <col min="2568" max="2568" width="34.5703125" style="129" customWidth="1"/>
    <col min="2569" max="2569" width="8.7109375" style="129"/>
    <col min="2570" max="2571" width="17.140625" style="129" customWidth="1"/>
    <col min="2572" max="2572" width="19.85546875" style="129" customWidth="1"/>
    <col min="2573" max="2576" width="17" style="129" customWidth="1"/>
    <col min="2577" max="2577" width="14.85546875" style="129" customWidth="1"/>
    <col min="2578" max="2579" width="13.85546875" style="129" customWidth="1"/>
    <col min="2580" max="2581" width="15" style="129" customWidth="1"/>
    <col min="2582" max="2582" width="18.140625" style="129" customWidth="1"/>
    <col min="2583" max="2583" width="19.85546875" style="129" customWidth="1"/>
    <col min="2584" max="2584" width="14.28515625" style="129" customWidth="1"/>
    <col min="2585" max="2585" width="14.7109375" style="129" customWidth="1"/>
    <col min="2586" max="2586" width="17.5703125" style="129" customWidth="1"/>
    <col min="2587" max="2588" width="0" style="129" hidden="1" customWidth="1"/>
    <col min="2589" max="2589" width="18.42578125" style="129" customWidth="1"/>
    <col min="2590" max="2819" width="8.7109375" style="129"/>
    <col min="2820" max="2820" width="11.85546875" style="129" customWidth="1"/>
    <col min="2821" max="2821" width="27.42578125" style="129" customWidth="1"/>
    <col min="2822" max="2822" width="5.7109375" style="129" customWidth="1"/>
    <col min="2823" max="2823" width="6.85546875" style="129" customWidth="1"/>
    <col min="2824" max="2824" width="34.5703125" style="129" customWidth="1"/>
    <col min="2825" max="2825" width="8.7109375" style="129"/>
    <col min="2826" max="2827" width="17.140625" style="129" customWidth="1"/>
    <col min="2828" max="2828" width="19.85546875" style="129" customWidth="1"/>
    <col min="2829" max="2832" width="17" style="129" customWidth="1"/>
    <col min="2833" max="2833" width="14.85546875" style="129" customWidth="1"/>
    <col min="2834" max="2835" width="13.85546875" style="129" customWidth="1"/>
    <col min="2836" max="2837" width="15" style="129" customWidth="1"/>
    <col min="2838" max="2838" width="18.140625" style="129" customWidth="1"/>
    <col min="2839" max="2839" width="19.85546875" style="129" customWidth="1"/>
    <col min="2840" max="2840" width="14.28515625" style="129" customWidth="1"/>
    <col min="2841" max="2841" width="14.7109375" style="129" customWidth="1"/>
    <col min="2842" max="2842" width="17.5703125" style="129" customWidth="1"/>
    <col min="2843" max="2844" width="0" style="129" hidden="1" customWidth="1"/>
    <col min="2845" max="2845" width="18.42578125" style="129" customWidth="1"/>
    <col min="2846" max="3075" width="8.7109375" style="129"/>
    <col min="3076" max="3076" width="11.85546875" style="129" customWidth="1"/>
    <col min="3077" max="3077" width="27.42578125" style="129" customWidth="1"/>
    <col min="3078" max="3078" width="5.7109375" style="129" customWidth="1"/>
    <col min="3079" max="3079" width="6.85546875" style="129" customWidth="1"/>
    <col min="3080" max="3080" width="34.5703125" style="129" customWidth="1"/>
    <col min="3081" max="3081" width="8.7109375" style="129"/>
    <col min="3082" max="3083" width="17.140625" style="129" customWidth="1"/>
    <col min="3084" max="3084" width="19.85546875" style="129" customWidth="1"/>
    <col min="3085" max="3088" width="17" style="129" customWidth="1"/>
    <col min="3089" max="3089" width="14.85546875" style="129" customWidth="1"/>
    <col min="3090" max="3091" width="13.85546875" style="129" customWidth="1"/>
    <col min="3092" max="3093" width="15" style="129" customWidth="1"/>
    <col min="3094" max="3094" width="18.140625" style="129" customWidth="1"/>
    <col min="3095" max="3095" width="19.85546875" style="129" customWidth="1"/>
    <col min="3096" max="3096" width="14.28515625" style="129" customWidth="1"/>
    <col min="3097" max="3097" width="14.7109375" style="129" customWidth="1"/>
    <col min="3098" max="3098" width="17.5703125" style="129" customWidth="1"/>
    <col min="3099" max="3100" width="0" style="129" hidden="1" customWidth="1"/>
    <col min="3101" max="3101" width="18.42578125" style="129" customWidth="1"/>
    <col min="3102" max="3331" width="8.7109375" style="129"/>
    <col min="3332" max="3332" width="11.85546875" style="129" customWidth="1"/>
    <col min="3333" max="3333" width="27.42578125" style="129" customWidth="1"/>
    <col min="3334" max="3334" width="5.7109375" style="129" customWidth="1"/>
    <col min="3335" max="3335" width="6.85546875" style="129" customWidth="1"/>
    <col min="3336" max="3336" width="34.5703125" style="129" customWidth="1"/>
    <col min="3337" max="3337" width="8.7109375" style="129"/>
    <col min="3338" max="3339" width="17.140625" style="129" customWidth="1"/>
    <col min="3340" max="3340" width="19.85546875" style="129" customWidth="1"/>
    <col min="3341" max="3344" width="17" style="129" customWidth="1"/>
    <col min="3345" max="3345" width="14.85546875" style="129" customWidth="1"/>
    <col min="3346" max="3347" width="13.85546875" style="129" customWidth="1"/>
    <col min="3348" max="3349" width="15" style="129" customWidth="1"/>
    <col min="3350" max="3350" width="18.140625" style="129" customWidth="1"/>
    <col min="3351" max="3351" width="19.85546875" style="129" customWidth="1"/>
    <col min="3352" max="3352" width="14.28515625" style="129" customWidth="1"/>
    <col min="3353" max="3353" width="14.7109375" style="129" customWidth="1"/>
    <col min="3354" max="3354" width="17.5703125" style="129" customWidth="1"/>
    <col min="3355" max="3356" width="0" style="129" hidden="1" customWidth="1"/>
    <col min="3357" max="3357" width="18.42578125" style="129" customWidth="1"/>
    <col min="3358" max="3587" width="8.7109375" style="129"/>
    <col min="3588" max="3588" width="11.85546875" style="129" customWidth="1"/>
    <col min="3589" max="3589" width="27.42578125" style="129" customWidth="1"/>
    <col min="3590" max="3590" width="5.7109375" style="129" customWidth="1"/>
    <col min="3591" max="3591" width="6.85546875" style="129" customWidth="1"/>
    <col min="3592" max="3592" width="34.5703125" style="129" customWidth="1"/>
    <col min="3593" max="3593" width="8.7109375" style="129"/>
    <col min="3594" max="3595" width="17.140625" style="129" customWidth="1"/>
    <col min="3596" max="3596" width="19.85546875" style="129" customWidth="1"/>
    <col min="3597" max="3600" width="17" style="129" customWidth="1"/>
    <col min="3601" max="3601" width="14.85546875" style="129" customWidth="1"/>
    <col min="3602" max="3603" width="13.85546875" style="129" customWidth="1"/>
    <col min="3604" max="3605" width="15" style="129" customWidth="1"/>
    <col min="3606" max="3606" width="18.140625" style="129" customWidth="1"/>
    <col min="3607" max="3607" width="19.85546875" style="129" customWidth="1"/>
    <col min="3608" max="3608" width="14.28515625" style="129" customWidth="1"/>
    <col min="3609" max="3609" width="14.7109375" style="129" customWidth="1"/>
    <col min="3610" max="3610" width="17.5703125" style="129" customWidth="1"/>
    <col min="3611" max="3612" width="0" style="129" hidden="1" customWidth="1"/>
    <col min="3613" max="3613" width="18.42578125" style="129" customWidth="1"/>
    <col min="3614" max="3843" width="8.7109375" style="129"/>
    <col min="3844" max="3844" width="11.85546875" style="129" customWidth="1"/>
    <col min="3845" max="3845" width="27.42578125" style="129" customWidth="1"/>
    <col min="3846" max="3846" width="5.7109375" style="129" customWidth="1"/>
    <col min="3847" max="3847" width="6.85546875" style="129" customWidth="1"/>
    <col min="3848" max="3848" width="34.5703125" style="129" customWidth="1"/>
    <col min="3849" max="3849" width="8.7109375" style="129"/>
    <col min="3850" max="3851" width="17.140625" style="129" customWidth="1"/>
    <col min="3852" max="3852" width="19.85546875" style="129" customWidth="1"/>
    <col min="3853" max="3856" width="17" style="129" customWidth="1"/>
    <col min="3857" max="3857" width="14.85546875" style="129" customWidth="1"/>
    <col min="3858" max="3859" width="13.85546875" style="129" customWidth="1"/>
    <col min="3860" max="3861" width="15" style="129" customWidth="1"/>
    <col min="3862" max="3862" width="18.140625" style="129" customWidth="1"/>
    <col min="3863" max="3863" width="19.85546875" style="129" customWidth="1"/>
    <col min="3864" max="3864" width="14.28515625" style="129" customWidth="1"/>
    <col min="3865" max="3865" width="14.7109375" style="129" customWidth="1"/>
    <col min="3866" max="3866" width="17.5703125" style="129" customWidth="1"/>
    <col min="3867" max="3868" width="0" style="129" hidden="1" customWidth="1"/>
    <col min="3869" max="3869" width="18.42578125" style="129" customWidth="1"/>
    <col min="3870" max="4099" width="8.7109375" style="129"/>
    <col min="4100" max="4100" width="11.85546875" style="129" customWidth="1"/>
    <col min="4101" max="4101" width="27.42578125" style="129" customWidth="1"/>
    <col min="4102" max="4102" width="5.7109375" style="129" customWidth="1"/>
    <col min="4103" max="4103" width="6.85546875" style="129" customWidth="1"/>
    <col min="4104" max="4104" width="34.5703125" style="129" customWidth="1"/>
    <col min="4105" max="4105" width="8.7109375" style="129"/>
    <col min="4106" max="4107" width="17.140625" style="129" customWidth="1"/>
    <col min="4108" max="4108" width="19.85546875" style="129" customWidth="1"/>
    <col min="4109" max="4112" width="17" style="129" customWidth="1"/>
    <col min="4113" max="4113" width="14.85546875" style="129" customWidth="1"/>
    <col min="4114" max="4115" width="13.85546875" style="129" customWidth="1"/>
    <col min="4116" max="4117" width="15" style="129" customWidth="1"/>
    <col min="4118" max="4118" width="18.140625" style="129" customWidth="1"/>
    <col min="4119" max="4119" width="19.85546875" style="129" customWidth="1"/>
    <col min="4120" max="4120" width="14.28515625" style="129" customWidth="1"/>
    <col min="4121" max="4121" width="14.7109375" style="129" customWidth="1"/>
    <col min="4122" max="4122" width="17.5703125" style="129" customWidth="1"/>
    <col min="4123" max="4124" width="0" style="129" hidden="1" customWidth="1"/>
    <col min="4125" max="4125" width="18.42578125" style="129" customWidth="1"/>
    <col min="4126" max="4355" width="8.7109375" style="129"/>
    <col min="4356" max="4356" width="11.85546875" style="129" customWidth="1"/>
    <col min="4357" max="4357" width="27.42578125" style="129" customWidth="1"/>
    <col min="4358" max="4358" width="5.7109375" style="129" customWidth="1"/>
    <col min="4359" max="4359" width="6.85546875" style="129" customWidth="1"/>
    <col min="4360" max="4360" width="34.5703125" style="129" customWidth="1"/>
    <col min="4361" max="4361" width="8.7109375" style="129"/>
    <col min="4362" max="4363" width="17.140625" style="129" customWidth="1"/>
    <col min="4364" max="4364" width="19.85546875" style="129" customWidth="1"/>
    <col min="4365" max="4368" width="17" style="129" customWidth="1"/>
    <col min="4369" max="4369" width="14.85546875" style="129" customWidth="1"/>
    <col min="4370" max="4371" width="13.85546875" style="129" customWidth="1"/>
    <col min="4372" max="4373" width="15" style="129" customWidth="1"/>
    <col min="4374" max="4374" width="18.140625" style="129" customWidth="1"/>
    <col min="4375" max="4375" width="19.85546875" style="129" customWidth="1"/>
    <col min="4376" max="4376" width="14.28515625" style="129" customWidth="1"/>
    <col min="4377" max="4377" width="14.7109375" style="129" customWidth="1"/>
    <col min="4378" max="4378" width="17.5703125" style="129" customWidth="1"/>
    <col min="4379" max="4380" width="0" style="129" hidden="1" customWidth="1"/>
    <col min="4381" max="4381" width="18.42578125" style="129" customWidth="1"/>
    <col min="4382" max="4611" width="8.7109375" style="129"/>
    <col min="4612" max="4612" width="11.85546875" style="129" customWidth="1"/>
    <col min="4613" max="4613" width="27.42578125" style="129" customWidth="1"/>
    <col min="4614" max="4614" width="5.7109375" style="129" customWidth="1"/>
    <col min="4615" max="4615" width="6.85546875" style="129" customWidth="1"/>
    <col min="4616" max="4616" width="34.5703125" style="129" customWidth="1"/>
    <col min="4617" max="4617" width="8.7109375" style="129"/>
    <col min="4618" max="4619" width="17.140625" style="129" customWidth="1"/>
    <col min="4620" max="4620" width="19.85546875" style="129" customWidth="1"/>
    <col min="4621" max="4624" width="17" style="129" customWidth="1"/>
    <col min="4625" max="4625" width="14.85546875" style="129" customWidth="1"/>
    <col min="4626" max="4627" width="13.85546875" style="129" customWidth="1"/>
    <col min="4628" max="4629" width="15" style="129" customWidth="1"/>
    <col min="4630" max="4630" width="18.140625" style="129" customWidth="1"/>
    <col min="4631" max="4631" width="19.85546875" style="129" customWidth="1"/>
    <col min="4632" max="4632" width="14.28515625" style="129" customWidth="1"/>
    <col min="4633" max="4633" width="14.7109375" style="129" customWidth="1"/>
    <col min="4634" max="4634" width="17.5703125" style="129" customWidth="1"/>
    <col min="4635" max="4636" width="0" style="129" hidden="1" customWidth="1"/>
    <col min="4637" max="4637" width="18.42578125" style="129" customWidth="1"/>
    <col min="4638" max="4867" width="8.7109375" style="129"/>
    <col min="4868" max="4868" width="11.85546875" style="129" customWidth="1"/>
    <col min="4869" max="4869" width="27.42578125" style="129" customWidth="1"/>
    <col min="4870" max="4870" width="5.7109375" style="129" customWidth="1"/>
    <col min="4871" max="4871" width="6.85546875" style="129" customWidth="1"/>
    <col min="4872" max="4872" width="34.5703125" style="129" customWidth="1"/>
    <col min="4873" max="4873" width="8.7109375" style="129"/>
    <col min="4874" max="4875" width="17.140625" style="129" customWidth="1"/>
    <col min="4876" max="4876" width="19.85546875" style="129" customWidth="1"/>
    <col min="4877" max="4880" width="17" style="129" customWidth="1"/>
    <col min="4881" max="4881" width="14.85546875" style="129" customWidth="1"/>
    <col min="4882" max="4883" width="13.85546875" style="129" customWidth="1"/>
    <col min="4884" max="4885" width="15" style="129" customWidth="1"/>
    <col min="4886" max="4886" width="18.140625" style="129" customWidth="1"/>
    <col min="4887" max="4887" width="19.85546875" style="129" customWidth="1"/>
    <col min="4888" max="4888" width="14.28515625" style="129" customWidth="1"/>
    <col min="4889" max="4889" width="14.7109375" style="129" customWidth="1"/>
    <col min="4890" max="4890" width="17.5703125" style="129" customWidth="1"/>
    <col min="4891" max="4892" width="0" style="129" hidden="1" customWidth="1"/>
    <col min="4893" max="4893" width="18.42578125" style="129" customWidth="1"/>
    <col min="4894" max="5123" width="8.7109375" style="129"/>
    <col min="5124" max="5124" width="11.85546875" style="129" customWidth="1"/>
    <col min="5125" max="5125" width="27.42578125" style="129" customWidth="1"/>
    <col min="5126" max="5126" width="5.7109375" style="129" customWidth="1"/>
    <col min="5127" max="5127" width="6.85546875" style="129" customWidth="1"/>
    <col min="5128" max="5128" width="34.5703125" style="129" customWidth="1"/>
    <col min="5129" max="5129" width="8.7109375" style="129"/>
    <col min="5130" max="5131" width="17.140625" style="129" customWidth="1"/>
    <col min="5132" max="5132" width="19.85546875" style="129" customWidth="1"/>
    <col min="5133" max="5136" width="17" style="129" customWidth="1"/>
    <col min="5137" max="5137" width="14.85546875" style="129" customWidth="1"/>
    <col min="5138" max="5139" width="13.85546875" style="129" customWidth="1"/>
    <col min="5140" max="5141" width="15" style="129" customWidth="1"/>
    <col min="5142" max="5142" width="18.140625" style="129" customWidth="1"/>
    <col min="5143" max="5143" width="19.85546875" style="129" customWidth="1"/>
    <col min="5144" max="5144" width="14.28515625" style="129" customWidth="1"/>
    <col min="5145" max="5145" width="14.7109375" style="129" customWidth="1"/>
    <col min="5146" max="5146" width="17.5703125" style="129" customWidth="1"/>
    <col min="5147" max="5148" width="0" style="129" hidden="1" customWidth="1"/>
    <col min="5149" max="5149" width="18.42578125" style="129" customWidth="1"/>
    <col min="5150" max="5379" width="8.7109375" style="129"/>
    <col min="5380" max="5380" width="11.85546875" style="129" customWidth="1"/>
    <col min="5381" max="5381" width="27.42578125" style="129" customWidth="1"/>
    <col min="5382" max="5382" width="5.7109375" style="129" customWidth="1"/>
    <col min="5383" max="5383" width="6.85546875" style="129" customWidth="1"/>
    <col min="5384" max="5384" width="34.5703125" style="129" customWidth="1"/>
    <col min="5385" max="5385" width="8.7109375" style="129"/>
    <col min="5386" max="5387" width="17.140625" style="129" customWidth="1"/>
    <col min="5388" max="5388" width="19.85546875" style="129" customWidth="1"/>
    <col min="5389" max="5392" width="17" style="129" customWidth="1"/>
    <col min="5393" max="5393" width="14.85546875" style="129" customWidth="1"/>
    <col min="5394" max="5395" width="13.85546875" style="129" customWidth="1"/>
    <col min="5396" max="5397" width="15" style="129" customWidth="1"/>
    <col min="5398" max="5398" width="18.140625" style="129" customWidth="1"/>
    <col min="5399" max="5399" width="19.85546875" style="129" customWidth="1"/>
    <col min="5400" max="5400" width="14.28515625" style="129" customWidth="1"/>
    <col min="5401" max="5401" width="14.7109375" style="129" customWidth="1"/>
    <col min="5402" max="5402" width="17.5703125" style="129" customWidth="1"/>
    <col min="5403" max="5404" width="0" style="129" hidden="1" customWidth="1"/>
    <col min="5405" max="5405" width="18.42578125" style="129" customWidth="1"/>
    <col min="5406" max="5635" width="8.7109375" style="129"/>
    <col min="5636" max="5636" width="11.85546875" style="129" customWidth="1"/>
    <col min="5637" max="5637" width="27.42578125" style="129" customWidth="1"/>
    <col min="5638" max="5638" width="5.7109375" style="129" customWidth="1"/>
    <col min="5639" max="5639" width="6.85546875" style="129" customWidth="1"/>
    <col min="5640" max="5640" width="34.5703125" style="129" customWidth="1"/>
    <col min="5641" max="5641" width="8.7109375" style="129"/>
    <col min="5642" max="5643" width="17.140625" style="129" customWidth="1"/>
    <col min="5644" max="5644" width="19.85546875" style="129" customWidth="1"/>
    <col min="5645" max="5648" width="17" style="129" customWidth="1"/>
    <col min="5649" max="5649" width="14.85546875" style="129" customWidth="1"/>
    <col min="5650" max="5651" width="13.85546875" style="129" customWidth="1"/>
    <col min="5652" max="5653" width="15" style="129" customWidth="1"/>
    <col min="5654" max="5654" width="18.140625" style="129" customWidth="1"/>
    <col min="5655" max="5655" width="19.85546875" style="129" customWidth="1"/>
    <col min="5656" max="5656" width="14.28515625" style="129" customWidth="1"/>
    <col min="5657" max="5657" width="14.7109375" style="129" customWidth="1"/>
    <col min="5658" max="5658" width="17.5703125" style="129" customWidth="1"/>
    <col min="5659" max="5660" width="0" style="129" hidden="1" customWidth="1"/>
    <col min="5661" max="5661" width="18.42578125" style="129" customWidth="1"/>
    <col min="5662" max="5891" width="8.7109375" style="129"/>
    <col min="5892" max="5892" width="11.85546875" style="129" customWidth="1"/>
    <col min="5893" max="5893" width="27.42578125" style="129" customWidth="1"/>
    <col min="5894" max="5894" width="5.7109375" style="129" customWidth="1"/>
    <col min="5895" max="5895" width="6.85546875" style="129" customWidth="1"/>
    <col min="5896" max="5896" width="34.5703125" style="129" customWidth="1"/>
    <col min="5897" max="5897" width="8.7109375" style="129"/>
    <col min="5898" max="5899" width="17.140625" style="129" customWidth="1"/>
    <col min="5900" max="5900" width="19.85546875" style="129" customWidth="1"/>
    <col min="5901" max="5904" width="17" style="129" customWidth="1"/>
    <col min="5905" max="5905" width="14.85546875" style="129" customWidth="1"/>
    <col min="5906" max="5907" width="13.85546875" style="129" customWidth="1"/>
    <col min="5908" max="5909" width="15" style="129" customWidth="1"/>
    <col min="5910" max="5910" width="18.140625" style="129" customWidth="1"/>
    <col min="5911" max="5911" width="19.85546875" style="129" customWidth="1"/>
    <col min="5912" max="5912" width="14.28515625" style="129" customWidth="1"/>
    <col min="5913" max="5913" width="14.7109375" style="129" customWidth="1"/>
    <col min="5914" max="5914" width="17.5703125" style="129" customWidth="1"/>
    <col min="5915" max="5916" width="0" style="129" hidden="1" customWidth="1"/>
    <col min="5917" max="5917" width="18.42578125" style="129" customWidth="1"/>
    <col min="5918" max="6147" width="8.7109375" style="129"/>
    <col min="6148" max="6148" width="11.85546875" style="129" customWidth="1"/>
    <col min="6149" max="6149" width="27.42578125" style="129" customWidth="1"/>
    <col min="6150" max="6150" width="5.7109375" style="129" customWidth="1"/>
    <col min="6151" max="6151" width="6.85546875" style="129" customWidth="1"/>
    <col min="6152" max="6152" width="34.5703125" style="129" customWidth="1"/>
    <col min="6153" max="6153" width="8.7109375" style="129"/>
    <col min="6154" max="6155" width="17.140625" style="129" customWidth="1"/>
    <col min="6156" max="6156" width="19.85546875" style="129" customWidth="1"/>
    <col min="6157" max="6160" width="17" style="129" customWidth="1"/>
    <col min="6161" max="6161" width="14.85546875" style="129" customWidth="1"/>
    <col min="6162" max="6163" width="13.85546875" style="129" customWidth="1"/>
    <col min="6164" max="6165" width="15" style="129" customWidth="1"/>
    <col min="6166" max="6166" width="18.140625" style="129" customWidth="1"/>
    <col min="6167" max="6167" width="19.85546875" style="129" customWidth="1"/>
    <col min="6168" max="6168" width="14.28515625" style="129" customWidth="1"/>
    <col min="6169" max="6169" width="14.7109375" style="129" customWidth="1"/>
    <col min="6170" max="6170" width="17.5703125" style="129" customWidth="1"/>
    <col min="6171" max="6172" width="0" style="129" hidden="1" customWidth="1"/>
    <col min="6173" max="6173" width="18.42578125" style="129" customWidth="1"/>
    <col min="6174" max="6403" width="8.7109375" style="129"/>
    <col min="6404" max="6404" width="11.85546875" style="129" customWidth="1"/>
    <col min="6405" max="6405" width="27.42578125" style="129" customWidth="1"/>
    <col min="6406" max="6406" width="5.7109375" style="129" customWidth="1"/>
    <col min="6407" max="6407" width="6.85546875" style="129" customWidth="1"/>
    <col min="6408" max="6408" width="34.5703125" style="129" customWidth="1"/>
    <col min="6409" max="6409" width="8.7109375" style="129"/>
    <col min="6410" max="6411" width="17.140625" style="129" customWidth="1"/>
    <col min="6412" max="6412" width="19.85546875" style="129" customWidth="1"/>
    <col min="6413" max="6416" width="17" style="129" customWidth="1"/>
    <col min="6417" max="6417" width="14.85546875" style="129" customWidth="1"/>
    <col min="6418" max="6419" width="13.85546875" style="129" customWidth="1"/>
    <col min="6420" max="6421" width="15" style="129" customWidth="1"/>
    <col min="6422" max="6422" width="18.140625" style="129" customWidth="1"/>
    <col min="6423" max="6423" width="19.85546875" style="129" customWidth="1"/>
    <col min="6424" max="6424" width="14.28515625" style="129" customWidth="1"/>
    <col min="6425" max="6425" width="14.7109375" style="129" customWidth="1"/>
    <col min="6426" max="6426" width="17.5703125" style="129" customWidth="1"/>
    <col min="6427" max="6428" width="0" style="129" hidden="1" customWidth="1"/>
    <col min="6429" max="6429" width="18.42578125" style="129" customWidth="1"/>
    <col min="6430" max="6659" width="8.7109375" style="129"/>
    <col min="6660" max="6660" width="11.85546875" style="129" customWidth="1"/>
    <col min="6661" max="6661" width="27.42578125" style="129" customWidth="1"/>
    <col min="6662" max="6662" width="5.7109375" style="129" customWidth="1"/>
    <col min="6663" max="6663" width="6.85546875" style="129" customWidth="1"/>
    <col min="6664" max="6664" width="34.5703125" style="129" customWidth="1"/>
    <col min="6665" max="6665" width="8.7109375" style="129"/>
    <col min="6666" max="6667" width="17.140625" style="129" customWidth="1"/>
    <col min="6668" max="6668" width="19.85546875" style="129" customWidth="1"/>
    <col min="6669" max="6672" width="17" style="129" customWidth="1"/>
    <col min="6673" max="6673" width="14.85546875" style="129" customWidth="1"/>
    <col min="6674" max="6675" width="13.85546875" style="129" customWidth="1"/>
    <col min="6676" max="6677" width="15" style="129" customWidth="1"/>
    <col min="6678" max="6678" width="18.140625" style="129" customWidth="1"/>
    <col min="6679" max="6679" width="19.85546875" style="129" customWidth="1"/>
    <col min="6680" max="6680" width="14.28515625" style="129" customWidth="1"/>
    <col min="6681" max="6681" width="14.7109375" style="129" customWidth="1"/>
    <col min="6682" max="6682" width="17.5703125" style="129" customWidth="1"/>
    <col min="6683" max="6684" width="0" style="129" hidden="1" customWidth="1"/>
    <col min="6685" max="6685" width="18.42578125" style="129" customWidth="1"/>
    <col min="6686" max="6915" width="8.7109375" style="129"/>
    <col min="6916" max="6916" width="11.85546875" style="129" customWidth="1"/>
    <col min="6917" max="6917" width="27.42578125" style="129" customWidth="1"/>
    <col min="6918" max="6918" width="5.7109375" style="129" customWidth="1"/>
    <col min="6919" max="6919" width="6.85546875" style="129" customWidth="1"/>
    <col min="6920" max="6920" width="34.5703125" style="129" customWidth="1"/>
    <col min="6921" max="6921" width="8.7109375" style="129"/>
    <col min="6922" max="6923" width="17.140625" style="129" customWidth="1"/>
    <col min="6924" max="6924" width="19.85546875" style="129" customWidth="1"/>
    <col min="6925" max="6928" width="17" style="129" customWidth="1"/>
    <col min="6929" max="6929" width="14.85546875" style="129" customWidth="1"/>
    <col min="6930" max="6931" width="13.85546875" style="129" customWidth="1"/>
    <col min="6932" max="6933" width="15" style="129" customWidth="1"/>
    <col min="6934" max="6934" width="18.140625" style="129" customWidth="1"/>
    <col min="6935" max="6935" width="19.85546875" style="129" customWidth="1"/>
    <col min="6936" max="6936" width="14.28515625" style="129" customWidth="1"/>
    <col min="6937" max="6937" width="14.7109375" style="129" customWidth="1"/>
    <col min="6938" max="6938" width="17.5703125" style="129" customWidth="1"/>
    <col min="6939" max="6940" width="0" style="129" hidden="1" customWidth="1"/>
    <col min="6941" max="6941" width="18.42578125" style="129" customWidth="1"/>
    <col min="6942" max="7171" width="8.7109375" style="129"/>
    <col min="7172" max="7172" width="11.85546875" style="129" customWidth="1"/>
    <col min="7173" max="7173" width="27.42578125" style="129" customWidth="1"/>
    <col min="7174" max="7174" width="5.7109375" style="129" customWidth="1"/>
    <col min="7175" max="7175" width="6.85546875" style="129" customWidth="1"/>
    <col min="7176" max="7176" width="34.5703125" style="129" customWidth="1"/>
    <col min="7177" max="7177" width="8.7109375" style="129"/>
    <col min="7178" max="7179" width="17.140625" style="129" customWidth="1"/>
    <col min="7180" max="7180" width="19.85546875" style="129" customWidth="1"/>
    <col min="7181" max="7184" width="17" style="129" customWidth="1"/>
    <col min="7185" max="7185" width="14.85546875" style="129" customWidth="1"/>
    <col min="7186" max="7187" width="13.85546875" style="129" customWidth="1"/>
    <col min="7188" max="7189" width="15" style="129" customWidth="1"/>
    <col min="7190" max="7190" width="18.140625" style="129" customWidth="1"/>
    <col min="7191" max="7191" width="19.85546875" style="129" customWidth="1"/>
    <col min="7192" max="7192" width="14.28515625" style="129" customWidth="1"/>
    <col min="7193" max="7193" width="14.7109375" style="129" customWidth="1"/>
    <col min="7194" max="7194" width="17.5703125" style="129" customWidth="1"/>
    <col min="7195" max="7196" width="0" style="129" hidden="1" customWidth="1"/>
    <col min="7197" max="7197" width="18.42578125" style="129" customWidth="1"/>
    <col min="7198" max="7427" width="8.7109375" style="129"/>
    <col min="7428" max="7428" width="11.85546875" style="129" customWidth="1"/>
    <col min="7429" max="7429" width="27.42578125" style="129" customWidth="1"/>
    <col min="7430" max="7430" width="5.7109375" style="129" customWidth="1"/>
    <col min="7431" max="7431" width="6.85546875" style="129" customWidth="1"/>
    <col min="7432" max="7432" width="34.5703125" style="129" customWidth="1"/>
    <col min="7433" max="7433" width="8.7109375" style="129"/>
    <col min="7434" max="7435" width="17.140625" style="129" customWidth="1"/>
    <col min="7436" max="7436" width="19.85546875" style="129" customWidth="1"/>
    <col min="7437" max="7440" width="17" style="129" customWidth="1"/>
    <col min="7441" max="7441" width="14.85546875" style="129" customWidth="1"/>
    <col min="7442" max="7443" width="13.85546875" style="129" customWidth="1"/>
    <col min="7444" max="7445" width="15" style="129" customWidth="1"/>
    <col min="7446" max="7446" width="18.140625" style="129" customWidth="1"/>
    <col min="7447" max="7447" width="19.85546875" style="129" customWidth="1"/>
    <col min="7448" max="7448" width="14.28515625" style="129" customWidth="1"/>
    <col min="7449" max="7449" width="14.7109375" style="129" customWidth="1"/>
    <col min="7450" max="7450" width="17.5703125" style="129" customWidth="1"/>
    <col min="7451" max="7452" width="0" style="129" hidden="1" customWidth="1"/>
    <col min="7453" max="7453" width="18.42578125" style="129" customWidth="1"/>
    <col min="7454" max="7683" width="8.7109375" style="129"/>
    <col min="7684" max="7684" width="11.85546875" style="129" customWidth="1"/>
    <col min="7685" max="7685" width="27.42578125" style="129" customWidth="1"/>
    <col min="7686" max="7686" width="5.7109375" style="129" customWidth="1"/>
    <col min="7687" max="7687" width="6.85546875" style="129" customWidth="1"/>
    <col min="7688" max="7688" width="34.5703125" style="129" customWidth="1"/>
    <col min="7689" max="7689" width="8.7109375" style="129"/>
    <col min="7690" max="7691" width="17.140625" style="129" customWidth="1"/>
    <col min="7692" max="7692" width="19.85546875" style="129" customWidth="1"/>
    <col min="7693" max="7696" width="17" style="129" customWidth="1"/>
    <col min="7697" max="7697" width="14.85546875" style="129" customWidth="1"/>
    <col min="7698" max="7699" width="13.85546875" style="129" customWidth="1"/>
    <col min="7700" max="7701" width="15" style="129" customWidth="1"/>
    <col min="7702" max="7702" width="18.140625" style="129" customWidth="1"/>
    <col min="7703" max="7703" width="19.85546875" style="129" customWidth="1"/>
    <col min="7704" max="7704" width="14.28515625" style="129" customWidth="1"/>
    <col min="7705" max="7705" width="14.7109375" style="129" customWidth="1"/>
    <col min="7706" max="7706" width="17.5703125" style="129" customWidth="1"/>
    <col min="7707" max="7708" width="0" style="129" hidden="1" customWidth="1"/>
    <col min="7709" max="7709" width="18.42578125" style="129" customWidth="1"/>
    <col min="7710" max="7939" width="8.7109375" style="129"/>
    <col min="7940" max="7940" width="11.85546875" style="129" customWidth="1"/>
    <col min="7941" max="7941" width="27.42578125" style="129" customWidth="1"/>
    <col min="7942" max="7942" width="5.7109375" style="129" customWidth="1"/>
    <col min="7943" max="7943" width="6.85546875" style="129" customWidth="1"/>
    <col min="7944" max="7944" width="34.5703125" style="129" customWidth="1"/>
    <col min="7945" max="7945" width="8.7109375" style="129"/>
    <col min="7946" max="7947" width="17.140625" style="129" customWidth="1"/>
    <col min="7948" max="7948" width="19.85546875" style="129" customWidth="1"/>
    <col min="7949" max="7952" width="17" style="129" customWidth="1"/>
    <col min="7953" max="7953" width="14.85546875" style="129" customWidth="1"/>
    <col min="7954" max="7955" width="13.85546875" style="129" customWidth="1"/>
    <col min="7956" max="7957" width="15" style="129" customWidth="1"/>
    <col min="7958" max="7958" width="18.140625" style="129" customWidth="1"/>
    <col min="7959" max="7959" width="19.85546875" style="129" customWidth="1"/>
    <col min="7960" max="7960" width="14.28515625" style="129" customWidth="1"/>
    <col min="7961" max="7961" width="14.7109375" style="129" customWidth="1"/>
    <col min="7962" max="7962" width="17.5703125" style="129" customWidth="1"/>
    <col min="7963" max="7964" width="0" style="129" hidden="1" customWidth="1"/>
    <col min="7965" max="7965" width="18.42578125" style="129" customWidth="1"/>
    <col min="7966" max="8195" width="8.7109375" style="129"/>
    <col min="8196" max="8196" width="11.85546875" style="129" customWidth="1"/>
    <col min="8197" max="8197" width="27.42578125" style="129" customWidth="1"/>
    <col min="8198" max="8198" width="5.7109375" style="129" customWidth="1"/>
    <col min="8199" max="8199" width="6.85546875" style="129" customWidth="1"/>
    <col min="8200" max="8200" width="34.5703125" style="129" customWidth="1"/>
    <col min="8201" max="8201" width="8.7109375" style="129"/>
    <col min="8202" max="8203" width="17.140625" style="129" customWidth="1"/>
    <col min="8204" max="8204" width="19.85546875" style="129" customWidth="1"/>
    <col min="8205" max="8208" width="17" style="129" customWidth="1"/>
    <col min="8209" max="8209" width="14.85546875" style="129" customWidth="1"/>
    <col min="8210" max="8211" width="13.85546875" style="129" customWidth="1"/>
    <col min="8212" max="8213" width="15" style="129" customWidth="1"/>
    <col min="8214" max="8214" width="18.140625" style="129" customWidth="1"/>
    <col min="8215" max="8215" width="19.85546875" style="129" customWidth="1"/>
    <col min="8216" max="8216" width="14.28515625" style="129" customWidth="1"/>
    <col min="8217" max="8217" width="14.7109375" style="129" customWidth="1"/>
    <col min="8218" max="8218" width="17.5703125" style="129" customWidth="1"/>
    <col min="8219" max="8220" width="0" style="129" hidden="1" customWidth="1"/>
    <col min="8221" max="8221" width="18.42578125" style="129" customWidth="1"/>
    <col min="8222" max="8451" width="8.7109375" style="129"/>
    <col min="8452" max="8452" width="11.85546875" style="129" customWidth="1"/>
    <col min="8453" max="8453" width="27.42578125" style="129" customWidth="1"/>
    <col min="8454" max="8454" width="5.7109375" style="129" customWidth="1"/>
    <col min="8455" max="8455" width="6.85546875" style="129" customWidth="1"/>
    <col min="8456" max="8456" width="34.5703125" style="129" customWidth="1"/>
    <col min="8457" max="8457" width="8.7109375" style="129"/>
    <col min="8458" max="8459" width="17.140625" style="129" customWidth="1"/>
    <col min="8460" max="8460" width="19.85546875" style="129" customWidth="1"/>
    <col min="8461" max="8464" width="17" style="129" customWidth="1"/>
    <col min="8465" max="8465" width="14.85546875" style="129" customWidth="1"/>
    <col min="8466" max="8467" width="13.85546875" style="129" customWidth="1"/>
    <col min="8468" max="8469" width="15" style="129" customWidth="1"/>
    <col min="8470" max="8470" width="18.140625" style="129" customWidth="1"/>
    <col min="8471" max="8471" width="19.85546875" style="129" customWidth="1"/>
    <col min="8472" max="8472" width="14.28515625" style="129" customWidth="1"/>
    <col min="8473" max="8473" width="14.7109375" style="129" customWidth="1"/>
    <col min="8474" max="8474" width="17.5703125" style="129" customWidth="1"/>
    <col min="8475" max="8476" width="0" style="129" hidden="1" customWidth="1"/>
    <col min="8477" max="8477" width="18.42578125" style="129" customWidth="1"/>
    <col min="8478" max="8707" width="8.7109375" style="129"/>
    <col min="8708" max="8708" width="11.85546875" style="129" customWidth="1"/>
    <col min="8709" max="8709" width="27.42578125" style="129" customWidth="1"/>
    <col min="8710" max="8710" width="5.7109375" style="129" customWidth="1"/>
    <col min="8711" max="8711" width="6.85546875" style="129" customWidth="1"/>
    <col min="8712" max="8712" width="34.5703125" style="129" customWidth="1"/>
    <col min="8713" max="8713" width="8.7109375" style="129"/>
    <col min="8714" max="8715" width="17.140625" style="129" customWidth="1"/>
    <col min="8716" max="8716" width="19.85546875" style="129" customWidth="1"/>
    <col min="8717" max="8720" width="17" style="129" customWidth="1"/>
    <col min="8721" max="8721" width="14.85546875" style="129" customWidth="1"/>
    <col min="8722" max="8723" width="13.85546875" style="129" customWidth="1"/>
    <col min="8724" max="8725" width="15" style="129" customWidth="1"/>
    <col min="8726" max="8726" width="18.140625" style="129" customWidth="1"/>
    <col min="8727" max="8727" width="19.85546875" style="129" customWidth="1"/>
    <col min="8728" max="8728" width="14.28515625" style="129" customWidth="1"/>
    <col min="8729" max="8729" width="14.7109375" style="129" customWidth="1"/>
    <col min="8730" max="8730" width="17.5703125" style="129" customWidth="1"/>
    <col min="8731" max="8732" width="0" style="129" hidden="1" customWidth="1"/>
    <col min="8733" max="8733" width="18.42578125" style="129" customWidth="1"/>
    <col min="8734" max="8963" width="8.7109375" style="129"/>
    <col min="8964" max="8964" width="11.85546875" style="129" customWidth="1"/>
    <col min="8965" max="8965" width="27.42578125" style="129" customWidth="1"/>
    <col min="8966" max="8966" width="5.7109375" style="129" customWidth="1"/>
    <col min="8967" max="8967" width="6.85546875" style="129" customWidth="1"/>
    <col min="8968" max="8968" width="34.5703125" style="129" customWidth="1"/>
    <col min="8969" max="8969" width="8.7109375" style="129"/>
    <col min="8970" max="8971" width="17.140625" style="129" customWidth="1"/>
    <col min="8972" max="8972" width="19.85546875" style="129" customWidth="1"/>
    <col min="8973" max="8976" width="17" style="129" customWidth="1"/>
    <col min="8977" max="8977" width="14.85546875" style="129" customWidth="1"/>
    <col min="8978" max="8979" width="13.85546875" style="129" customWidth="1"/>
    <col min="8980" max="8981" width="15" style="129" customWidth="1"/>
    <col min="8982" max="8982" width="18.140625" style="129" customWidth="1"/>
    <col min="8983" max="8983" width="19.85546875" style="129" customWidth="1"/>
    <col min="8984" max="8984" width="14.28515625" style="129" customWidth="1"/>
    <col min="8985" max="8985" width="14.7109375" style="129" customWidth="1"/>
    <col min="8986" max="8986" width="17.5703125" style="129" customWidth="1"/>
    <col min="8987" max="8988" width="0" style="129" hidden="1" customWidth="1"/>
    <col min="8989" max="8989" width="18.42578125" style="129" customWidth="1"/>
    <col min="8990" max="9219" width="8.7109375" style="129"/>
    <col min="9220" max="9220" width="11.85546875" style="129" customWidth="1"/>
    <col min="9221" max="9221" width="27.42578125" style="129" customWidth="1"/>
    <col min="9222" max="9222" width="5.7109375" style="129" customWidth="1"/>
    <col min="9223" max="9223" width="6.85546875" style="129" customWidth="1"/>
    <col min="9224" max="9224" width="34.5703125" style="129" customWidth="1"/>
    <col min="9225" max="9225" width="8.7109375" style="129"/>
    <col min="9226" max="9227" width="17.140625" style="129" customWidth="1"/>
    <col min="9228" max="9228" width="19.85546875" style="129" customWidth="1"/>
    <col min="9229" max="9232" width="17" style="129" customWidth="1"/>
    <col min="9233" max="9233" width="14.85546875" style="129" customWidth="1"/>
    <col min="9234" max="9235" width="13.85546875" style="129" customWidth="1"/>
    <col min="9236" max="9237" width="15" style="129" customWidth="1"/>
    <col min="9238" max="9238" width="18.140625" style="129" customWidth="1"/>
    <col min="9239" max="9239" width="19.85546875" style="129" customWidth="1"/>
    <col min="9240" max="9240" width="14.28515625" style="129" customWidth="1"/>
    <col min="9241" max="9241" width="14.7109375" style="129" customWidth="1"/>
    <col min="9242" max="9242" width="17.5703125" style="129" customWidth="1"/>
    <col min="9243" max="9244" width="0" style="129" hidden="1" customWidth="1"/>
    <col min="9245" max="9245" width="18.42578125" style="129" customWidth="1"/>
    <col min="9246" max="9475" width="8.7109375" style="129"/>
    <col min="9476" max="9476" width="11.85546875" style="129" customWidth="1"/>
    <col min="9477" max="9477" width="27.42578125" style="129" customWidth="1"/>
    <col min="9478" max="9478" width="5.7109375" style="129" customWidth="1"/>
    <col min="9479" max="9479" width="6.85546875" style="129" customWidth="1"/>
    <col min="9480" max="9480" width="34.5703125" style="129" customWidth="1"/>
    <col min="9481" max="9481" width="8.7109375" style="129"/>
    <col min="9482" max="9483" width="17.140625" style="129" customWidth="1"/>
    <col min="9484" max="9484" width="19.85546875" style="129" customWidth="1"/>
    <col min="9485" max="9488" width="17" style="129" customWidth="1"/>
    <col min="9489" max="9489" width="14.85546875" style="129" customWidth="1"/>
    <col min="9490" max="9491" width="13.85546875" style="129" customWidth="1"/>
    <col min="9492" max="9493" width="15" style="129" customWidth="1"/>
    <col min="9494" max="9494" width="18.140625" style="129" customWidth="1"/>
    <col min="9495" max="9495" width="19.85546875" style="129" customWidth="1"/>
    <col min="9496" max="9496" width="14.28515625" style="129" customWidth="1"/>
    <col min="9497" max="9497" width="14.7109375" style="129" customWidth="1"/>
    <col min="9498" max="9498" width="17.5703125" style="129" customWidth="1"/>
    <col min="9499" max="9500" width="0" style="129" hidden="1" customWidth="1"/>
    <col min="9501" max="9501" width="18.42578125" style="129" customWidth="1"/>
    <col min="9502" max="9731" width="8.7109375" style="129"/>
    <col min="9732" max="9732" width="11.85546875" style="129" customWidth="1"/>
    <col min="9733" max="9733" width="27.42578125" style="129" customWidth="1"/>
    <col min="9734" max="9734" width="5.7109375" style="129" customWidth="1"/>
    <col min="9735" max="9735" width="6.85546875" style="129" customWidth="1"/>
    <col min="9736" max="9736" width="34.5703125" style="129" customWidth="1"/>
    <col min="9737" max="9737" width="8.7109375" style="129"/>
    <col min="9738" max="9739" width="17.140625" style="129" customWidth="1"/>
    <col min="9740" max="9740" width="19.85546875" style="129" customWidth="1"/>
    <col min="9741" max="9744" width="17" style="129" customWidth="1"/>
    <col min="9745" max="9745" width="14.85546875" style="129" customWidth="1"/>
    <col min="9746" max="9747" width="13.85546875" style="129" customWidth="1"/>
    <col min="9748" max="9749" width="15" style="129" customWidth="1"/>
    <col min="9750" max="9750" width="18.140625" style="129" customWidth="1"/>
    <col min="9751" max="9751" width="19.85546875" style="129" customWidth="1"/>
    <col min="9752" max="9752" width="14.28515625" style="129" customWidth="1"/>
    <col min="9753" max="9753" width="14.7109375" style="129" customWidth="1"/>
    <col min="9754" max="9754" width="17.5703125" style="129" customWidth="1"/>
    <col min="9755" max="9756" width="0" style="129" hidden="1" customWidth="1"/>
    <col min="9757" max="9757" width="18.42578125" style="129" customWidth="1"/>
    <col min="9758" max="9987" width="8.7109375" style="129"/>
    <col min="9988" max="9988" width="11.85546875" style="129" customWidth="1"/>
    <col min="9989" max="9989" width="27.42578125" style="129" customWidth="1"/>
    <col min="9990" max="9990" width="5.7109375" style="129" customWidth="1"/>
    <col min="9991" max="9991" width="6.85546875" style="129" customWidth="1"/>
    <col min="9992" max="9992" width="34.5703125" style="129" customWidth="1"/>
    <col min="9993" max="9993" width="8.7109375" style="129"/>
    <col min="9994" max="9995" width="17.140625" style="129" customWidth="1"/>
    <col min="9996" max="9996" width="19.85546875" style="129" customWidth="1"/>
    <col min="9997" max="10000" width="17" style="129" customWidth="1"/>
    <col min="10001" max="10001" width="14.85546875" style="129" customWidth="1"/>
    <col min="10002" max="10003" width="13.85546875" style="129" customWidth="1"/>
    <col min="10004" max="10005" width="15" style="129" customWidth="1"/>
    <col min="10006" max="10006" width="18.140625" style="129" customWidth="1"/>
    <col min="10007" max="10007" width="19.85546875" style="129" customWidth="1"/>
    <col min="10008" max="10008" width="14.28515625" style="129" customWidth="1"/>
    <col min="10009" max="10009" width="14.7109375" style="129" customWidth="1"/>
    <col min="10010" max="10010" width="17.5703125" style="129" customWidth="1"/>
    <col min="10011" max="10012" width="0" style="129" hidden="1" customWidth="1"/>
    <col min="10013" max="10013" width="18.42578125" style="129" customWidth="1"/>
    <col min="10014" max="10243" width="8.7109375" style="129"/>
    <col min="10244" max="10244" width="11.85546875" style="129" customWidth="1"/>
    <col min="10245" max="10245" width="27.42578125" style="129" customWidth="1"/>
    <col min="10246" max="10246" width="5.7109375" style="129" customWidth="1"/>
    <col min="10247" max="10247" width="6.85546875" style="129" customWidth="1"/>
    <col min="10248" max="10248" width="34.5703125" style="129" customWidth="1"/>
    <col min="10249" max="10249" width="8.7109375" style="129"/>
    <col min="10250" max="10251" width="17.140625" style="129" customWidth="1"/>
    <col min="10252" max="10252" width="19.85546875" style="129" customWidth="1"/>
    <col min="10253" max="10256" width="17" style="129" customWidth="1"/>
    <col min="10257" max="10257" width="14.85546875" style="129" customWidth="1"/>
    <col min="10258" max="10259" width="13.85546875" style="129" customWidth="1"/>
    <col min="10260" max="10261" width="15" style="129" customWidth="1"/>
    <col min="10262" max="10262" width="18.140625" style="129" customWidth="1"/>
    <col min="10263" max="10263" width="19.85546875" style="129" customWidth="1"/>
    <col min="10264" max="10264" width="14.28515625" style="129" customWidth="1"/>
    <col min="10265" max="10265" width="14.7109375" style="129" customWidth="1"/>
    <col min="10266" max="10266" width="17.5703125" style="129" customWidth="1"/>
    <col min="10267" max="10268" width="0" style="129" hidden="1" customWidth="1"/>
    <col min="10269" max="10269" width="18.42578125" style="129" customWidth="1"/>
    <col min="10270" max="10499" width="8.7109375" style="129"/>
    <col min="10500" max="10500" width="11.85546875" style="129" customWidth="1"/>
    <col min="10501" max="10501" width="27.42578125" style="129" customWidth="1"/>
    <col min="10502" max="10502" width="5.7109375" style="129" customWidth="1"/>
    <col min="10503" max="10503" width="6.85546875" style="129" customWidth="1"/>
    <col min="10504" max="10504" width="34.5703125" style="129" customWidth="1"/>
    <col min="10505" max="10505" width="8.7109375" style="129"/>
    <col min="10506" max="10507" width="17.140625" style="129" customWidth="1"/>
    <col min="10508" max="10508" width="19.85546875" style="129" customWidth="1"/>
    <col min="10509" max="10512" width="17" style="129" customWidth="1"/>
    <col min="10513" max="10513" width="14.85546875" style="129" customWidth="1"/>
    <col min="10514" max="10515" width="13.85546875" style="129" customWidth="1"/>
    <col min="10516" max="10517" width="15" style="129" customWidth="1"/>
    <col min="10518" max="10518" width="18.140625" style="129" customWidth="1"/>
    <col min="10519" max="10519" width="19.85546875" style="129" customWidth="1"/>
    <col min="10520" max="10520" width="14.28515625" style="129" customWidth="1"/>
    <col min="10521" max="10521" width="14.7109375" style="129" customWidth="1"/>
    <col min="10522" max="10522" width="17.5703125" style="129" customWidth="1"/>
    <col min="10523" max="10524" width="0" style="129" hidden="1" customWidth="1"/>
    <col min="10525" max="10525" width="18.42578125" style="129" customWidth="1"/>
    <col min="10526" max="10755" width="8.7109375" style="129"/>
    <col min="10756" max="10756" width="11.85546875" style="129" customWidth="1"/>
    <col min="10757" max="10757" width="27.42578125" style="129" customWidth="1"/>
    <col min="10758" max="10758" width="5.7109375" style="129" customWidth="1"/>
    <col min="10759" max="10759" width="6.85546875" style="129" customWidth="1"/>
    <col min="10760" max="10760" width="34.5703125" style="129" customWidth="1"/>
    <col min="10761" max="10761" width="8.7109375" style="129"/>
    <col min="10762" max="10763" width="17.140625" style="129" customWidth="1"/>
    <col min="10764" max="10764" width="19.85546875" style="129" customWidth="1"/>
    <col min="10765" max="10768" width="17" style="129" customWidth="1"/>
    <col min="10769" max="10769" width="14.85546875" style="129" customWidth="1"/>
    <col min="10770" max="10771" width="13.85546875" style="129" customWidth="1"/>
    <col min="10772" max="10773" width="15" style="129" customWidth="1"/>
    <col min="10774" max="10774" width="18.140625" style="129" customWidth="1"/>
    <col min="10775" max="10775" width="19.85546875" style="129" customWidth="1"/>
    <col min="10776" max="10776" width="14.28515625" style="129" customWidth="1"/>
    <col min="10777" max="10777" width="14.7109375" style="129" customWidth="1"/>
    <col min="10778" max="10778" width="17.5703125" style="129" customWidth="1"/>
    <col min="10779" max="10780" width="0" style="129" hidden="1" customWidth="1"/>
    <col min="10781" max="10781" width="18.42578125" style="129" customWidth="1"/>
    <col min="10782" max="11011" width="8.7109375" style="129"/>
    <col min="11012" max="11012" width="11.85546875" style="129" customWidth="1"/>
    <col min="11013" max="11013" width="27.42578125" style="129" customWidth="1"/>
    <col min="11014" max="11014" width="5.7109375" style="129" customWidth="1"/>
    <col min="11015" max="11015" width="6.85546875" style="129" customWidth="1"/>
    <col min="11016" max="11016" width="34.5703125" style="129" customWidth="1"/>
    <col min="11017" max="11017" width="8.7109375" style="129"/>
    <col min="11018" max="11019" width="17.140625" style="129" customWidth="1"/>
    <col min="11020" max="11020" width="19.85546875" style="129" customWidth="1"/>
    <col min="11021" max="11024" width="17" style="129" customWidth="1"/>
    <col min="11025" max="11025" width="14.85546875" style="129" customWidth="1"/>
    <col min="11026" max="11027" width="13.85546875" style="129" customWidth="1"/>
    <col min="11028" max="11029" width="15" style="129" customWidth="1"/>
    <col min="11030" max="11030" width="18.140625" style="129" customWidth="1"/>
    <col min="11031" max="11031" width="19.85546875" style="129" customWidth="1"/>
    <col min="11032" max="11032" width="14.28515625" style="129" customWidth="1"/>
    <col min="11033" max="11033" width="14.7109375" style="129" customWidth="1"/>
    <col min="11034" max="11034" width="17.5703125" style="129" customWidth="1"/>
    <col min="11035" max="11036" width="0" style="129" hidden="1" customWidth="1"/>
    <col min="11037" max="11037" width="18.42578125" style="129" customWidth="1"/>
    <col min="11038" max="11267" width="8.7109375" style="129"/>
    <col min="11268" max="11268" width="11.85546875" style="129" customWidth="1"/>
    <col min="11269" max="11269" width="27.42578125" style="129" customWidth="1"/>
    <col min="11270" max="11270" width="5.7109375" style="129" customWidth="1"/>
    <col min="11271" max="11271" width="6.85546875" style="129" customWidth="1"/>
    <col min="11272" max="11272" width="34.5703125" style="129" customWidth="1"/>
    <col min="11273" max="11273" width="8.7109375" style="129"/>
    <col min="11274" max="11275" width="17.140625" style="129" customWidth="1"/>
    <col min="11276" max="11276" width="19.85546875" style="129" customWidth="1"/>
    <col min="11277" max="11280" width="17" style="129" customWidth="1"/>
    <col min="11281" max="11281" width="14.85546875" style="129" customWidth="1"/>
    <col min="11282" max="11283" width="13.85546875" style="129" customWidth="1"/>
    <col min="11284" max="11285" width="15" style="129" customWidth="1"/>
    <col min="11286" max="11286" width="18.140625" style="129" customWidth="1"/>
    <col min="11287" max="11287" width="19.85546875" style="129" customWidth="1"/>
    <col min="11288" max="11288" width="14.28515625" style="129" customWidth="1"/>
    <col min="11289" max="11289" width="14.7109375" style="129" customWidth="1"/>
    <col min="11290" max="11290" width="17.5703125" style="129" customWidth="1"/>
    <col min="11291" max="11292" width="0" style="129" hidden="1" customWidth="1"/>
    <col min="11293" max="11293" width="18.42578125" style="129" customWidth="1"/>
    <col min="11294" max="11523" width="8.7109375" style="129"/>
    <col min="11524" max="11524" width="11.85546875" style="129" customWidth="1"/>
    <col min="11525" max="11525" width="27.42578125" style="129" customWidth="1"/>
    <col min="11526" max="11526" width="5.7109375" style="129" customWidth="1"/>
    <col min="11527" max="11527" width="6.85546875" style="129" customWidth="1"/>
    <col min="11528" max="11528" width="34.5703125" style="129" customWidth="1"/>
    <col min="11529" max="11529" width="8.7109375" style="129"/>
    <col min="11530" max="11531" width="17.140625" style="129" customWidth="1"/>
    <col min="11532" max="11532" width="19.85546875" style="129" customWidth="1"/>
    <col min="11533" max="11536" width="17" style="129" customWidth="1"/>
    <col min="11537" max="11537" width="14.85546875" style="129" customWidth="1"/>
    <col min="11538" max="11539" width="13.85546875" style="129" customWidth="1"/>
    <col min="11540" max="11541" width="15" style="129" customWidth="1"/>
    <col min="11542" max="11542" width="18.140625" style="129" customWidth="1"/>
    <col min="11543" max="11543" width="19.85546875" style="129" customWidth="1"/>
    <col min="11544" max="11544" width="14.28515625" style="129" customWidth="1"/>
    <col min="11545" max="11545" width="14.7109375" style="129" customWidth="1"/>
    <col min="11546" max="11546" width="17.5703125" style="129" customWidth="1"/>
    <col min="11547" max="11548" width="0" style="129" hidden="1" customWidth="1"/>
    <col min="11549" max="11549" width="18.42578125" style="129" customWidth="1"/>
    <col min="11550" max="11779" width="8.7109375" style="129"/>
    <col min="11780" max="11780" width="11.85546875" style="129" customWidth="1"/>
    <col min="11781" max="11781" width="27.42578125" style="129" customWidth="1"/>
    <col min="11782" max="11782" width="5.7109375" style="129" customWidth="1"/>
    <col min="11783" max="11783" width="6.85546875" style="129" customWidth="1"/>
    <col min="11784" max="11784" width="34.5703125" style="129" customWidth="1"/>
    <col min="11785" max="11785" width="8.7109375" style="129"/>
    <col min="11786" max="11787" width="17.140625" style="129" customWidth="1"/>
    <col min="11788" max="11788" width="19.85546875" style="129" customWidth="1"/>
    <col min="11789" max="11792" width="17" style="129" customWidth="1"/>
    <col min="11793" max="11793" width="14.85546875" style="129" customWidth="1"/>
    <col min="11794" max="11795" width="13.85546875" style="129" customWidth="1"/>
    <col min="11796" max="11797" width="15" style="129" customWidth="1"/>
    <col min="11798" max="11798" width="18.140625" style="129" customWidth="1"/>
    <col min="11799" max="11799" width="19.85546875" style="129" customWidth="1"/>
    <col min="11800" max="11800" width="14.28515625" style="129" customWidth="1"/>
    <col min="11801" max="11801" width="14.7109375" style="129" customWidth="1"/>
    <col min="11802" max="11802" width="17.5703125" style="129" customWidth="1"/>
    <col min="11803" max="11804" width="0" style="129" hidden="1" customWidth="1"/>
    <col min="11805" max="11805" width="18.42578125" style="129" customWidth="1"/>
    <col min="11806" max="12035" width="8.7109375" style="129"/>
    <col min="12036" max="12036" width="11.85546875" style="129" customWidth="1"/>
    <col min="12037" max="12037" width="27.42578125" style="129" customWidth="1"/>
    <col min="12038" max="12038" width="5.7109375" style="129" customWidth="1"/>
    <col min="12039" max="12039" width="6.85546875" style="129" customWidth="1"/>
    <col min="12040" max="12040" width="34.5703125" style="129" customWidth="1"/>
    <col min="12041" max="12041" width="8.7109375" style="129"/>
    <col min="12042" max="12043" width="17.140625" style="129" customWidth="1"/>
    <col min="12044" max="12044" width="19.85546875" style="129" customWidth="1"/>
    <col min="12045" max="12048" width="17" style="129" customWidth="1"/>
    <col min="12049" max="12049" width="14.85546875" style="129" customWidth="1"/>
    <col min="12050" max="12051" width="13.85546875" style="129" customWidth="1"/>
    <col min="12052" max="12053" width="15" style="129" customWidth="1"/>
    <col min="12054" max="12054" width="18.140625" style="129" customWidth="1"/>
    <col min="12055" max="12055" width="19.85546875" style="129" customWidth="1"/>
    <col min="12056" max="12056" width="14.28515625" style="129" customWidth="1"/>
    <col min="12057" max="12057" width="14.7109375" style="129" customWidth="1"/>
    <col min="12058" max="12058" width="17.5703125" style="129" customWidth="1"/>
    <col min="12059" max="12060" width="0" style="129" hidden="1" customWidth="1"/>
    <col min="12061" max="12061" width="18.42578125" style="129" customWidth="1"/>
    <col min="12062" max="12291" width="8.7109375" style="129"/>
    <col min="12292" max="12292" width="11.85546875" style="129" customWidth="1"/>
    <col min="12293" max="12293" width="27.42578125" style="129" customWidth="1"/>
    <col min="12294" max="12294" width="5.7109375" style="129" customWidth="1"/>
    <col min="12295" max="12295" width="6.85546875" style="129" customWidth="1"/>
    <col min="12296" max="12296" width="34.5703125" style="129" customWidth="1"/>
    <col min="12297" max="12297" width="8.7109375" style="129"/>
    <col min="12298" max="12299" width="17.140625" style="129" customWidth="1"/>
    <col min="12300" max="12300" width="19.85546875" style="129" customWidth="1"/>
    <col min="12301" max="12304" width="17" style="129" customWidth="1"/>
    <col min="12305" max="12305" width="14.85546875" style="129" customWidth="1"/>
    <col min="12306" max="12307" width="13.85546875" style="129" customWidth="1"/>
    <col min="12308" max="12309" width="15" style="129" customWidth="1"/>
    <col min="12310" max="12310" width="18.140625" style="129" customWidth="1"/>
    <col min="12311" max="12311" width="19.85546875" style="129" customWidth="1"/>
    <col min="12312" max="12312" width="14.28515625" style="129" customWidth="1"/>
    <col min="12313" max="12313" width="14.7109375" style="129" customWidth="1"/>
    <col min="12314" max="12314" width="17.5703125" style="129" customWidth="1"/>
    <col min="12315" max="12316" width="0" style="129" hidden="1" customWidth="1"/>
    <col min="12317" max="12317" width="18.42578125" style="129" customWidth="1"/>
    <col min="12318" max="12547" width="8.7109375" style="129"/>
    <col min="12548" max="12548" width="11.85546875" style="129" customWidth="1"/>
    <col min="12549" max="12549" width="27.42578125" style="129" customWidth="1"/>
    <col min="12550" max="12550" width="5.7109375" style="129" customWidth="1"/>
    <col min="12551" max="12551" width="6.85546875" style="129" customWidth="1"/>
    <col min="12552" max="12552" width="34.5703125" style="129" customWidth="1"/>
    <col min="12553" max="12553" width="8.7109375" style="129"/>
    <col min="12554" max="12555" width="17.140625" style="129" customWidth="1"/>
    <col min="12556" max="12556" width="19.85546875" style="129" customWidth="1"/>
    <col min="12557" max="12560" width="17" style="129" customWidth="1"/>
    <col min="12561" max="12561" width="14.85546875" style="129" customWidth="1"/>
    <col min="12562" max="12563" width="13.85546875" style="129" customWidth="1"/>
    <col min="12564" max="12565" width="15" style="129" customWidth="1"/>
    <col min="12566" max="12566" width="18.140625" style="129" customWidth="1"/>
    <col min="12567" max="12567" width="19.85546875" style="129" customWidth="1"/>
    <col min="12568" max="12568" width="14.28515625" style="129" customWidth="1"/>
    <col min="12569" max="12569" width="14.7109375" style="129" customWidth="1"/>
    <col min="12570" max="12570" width="17.5703125" style="129" customWidth="1"/>
    <col min="12571" max="12572" width="0" style="129" hidden="1" customWidth="1"/>
    <col min="12573" max="12573" width="18.42578125" style="129" customWidth="1"/>
    <col min="12574" max="12803" width="8.7109375" style="129"/>
    <col min="12804" max="12804" width="11.85546875" style="129" customWidth="1"/>
    <col min="12805" max="12805" width="27.42578125" style="129" customWidth="1"/>
    <col min="12806" max="12806" width="5.7109375" style="129" customWidth="1"/>
    <col min="12807" max="12807" width="6.85546875" style="129" customWidth="1"/>
    <col min="12808" max="12808" width="34.5703125" style="129" customWidth="1"/>
    <col min="12809" max="12809" width="8.7109375" style="129"/>
    <col min="12810" max="12811" width="17.140625" style="129" customWidth="1"/>
    <col min="12812" max="12812" width="19.85546875" style="129" customWidth="1"/>
    <col min="12813" max="12816" width="17" style="129" customWidth="1"/>
    <col min="12817" max="12817" width="14.85546875" style="129" customWidth="1"/>
    <col min="12818" max="12819" width="13.85546875" style="129" customWidth="1"/>
    <col min="12820" max="12821" width="15" style="129" customWidth="1"/>
    <col min="12822" max="12822" width="18.140625" style="129" customWidth="1"/>
    <col min="12823" max="12823" width="19.85546875" style="129" customWidth="1"/>
    <col min="12824" max="12824" width="14.28515625" style="129" customWidth="1"/>
    <col min="12825" max="12825" width="14.7109375" style="129" customWidth="1"/>
    <col min="12826" max="12826" width="17.5703125" style="129" customWidth="1"/>
    <col min="12827" max="12828" width="0" style="129" hidden="1" customWidth="1"/>
    <col min="12829" max="12829" width="18.42578125" style="129" customWidth="1"/>
    <col min="12830" max="13059" width="8.7109375" style="129"/>
    <col min="13060" max="13060" width="11.85546875" style="129" customWidth="1"/>
    <col min="13061" max="13061" width="27.42578125" style="129" customWidth="1"/>
    <col min="13062" max="13062" width="5.7109375" style="129" customWidth="1"/>
    <col min="13063" max="13063" width="6.85546875" style="129" customWidth="1"/>
    <col min="13064" max="13064" width="34.5703125" style="129" customWidth="1"/>
    <col min="13065" max="13065" width="8.7109375" style="129"/>
    <col min="13066" max="13067" width="17.140625" style="129" customWidth="1"/>
    <col min="13068" max="13068" width="19.85546875" style="129" customWidth="1"/>
    <col min="13069" max="13072" width="17" style="129" customWidth="1"/>
    <col min="13073" max="13073" width="14.85546875" style="129" customWidth="1"/>
    <col min="13074" max="13075" width="13.85546875" style="129" customWidth="1"/>
    <col min="13076" max="13077" width="15" style="129" customWidth="1"/>
    <col min="13078" max="13078" width="18.140625" style="129" customWidth="1"/>
    <col min="13079" max="13079" width="19.85546875" style="129" customWidth="1"/>
    <col min="13080" max="13080" width="14.28515625" style="129" customWidth="1"/>
    <col min="13081" max="13081" width="14.7109375" style="129" customWidth="1"/>
    <col min="13082" max="13082" width="17.5703125" style="129" customWidth="1"/>
    <col min="13083" max="13084" width="0" style="129" hidden="1" customWidth="1"/>
    <col min="13085" max="13085" width="18.42578125" style="129" customWidth="1"/>
    <col min="13086" max="13315" width="8.7109375" style="129"/>
    <col min="13316" max="13316" width="11.85546875" style="129" customWidth="1"/>
    <col min="13317" max="13317" width="27.42578125" style="129" customWidth="1"/>
    <col min="13318" max="13318" width="5.7109375" style="129" customWidth="1"/>
    <col min="13319" max="13319" width="6.85546875" style="129" customWidth="1"/>
    <col min="13320" max="13320" width="34.5703125" style="129" customWidth="1"/>
    <col min="13321" max="13321" width="8.7109375" style="129"/>
    <col min="13322" max="13323" width="17.140625" style="129" customWidth="1"/>
    <col min="13324" max="13324" width="19.85546875" style="129" customWidth="1"/>
    <col min="13325" max="13328" width="17" style="129" customWidth="1"/>
    <col min="13329" max="13329" width="14.85546875" style="129" customWidth="1"/>
    <col min="13330" max="13331" width="13.85546875" style="129" customWidth="1"/>
    <col min="13332" max="13333" width="15" style="129" customWidth="1"/>
    <col min="13334" max="13334" width="18.140625" style="129" customWidth="1"/>
    <col min="13335" max="13335" width="19.85546875" style="129" customWidth="1"/>
    <col min="13336" max="13336" width="14.28515625" style="129" customWidth="1"/>
    <col min="13337" max="13337" width="14.7109375" style="129" customWidth="1"/>
    <col min="13338" max="13338" width="17.5703125" style="129" customWidth="1"/>
    <col min="13339" max="13340" width="0" style="129" hidden="1" customWidth="1"/>
    <col min="13341" max="13341" width="18.42578125" style="129" customWidth="1"/>
    <col min="13342" max="13571" width="8.7109375" style="129"/>
    <col min="13572" max="13572" width="11.85546875" style="129" customWidth="1"/>
    <col min="13573" max="13573" width="27.42578125" style="129" customWidth="1"/>
    <col min="13574" max="13574" width="5.7109375" style="129" customWidth="1"/>
    <col min="13575" max="13575" width="6.85546875" style="129" customWidth="1"/>
    <col min="13576" max="13576" width="34.5703125" style="129" customWidth="1"/>
    <col min="13577" max="13577" width="8.7109375" style="129"/>
    <col min="13578" max="13579" width="17.140625" style="129" customWidth="1"/>
    <col min="13580" max="13580" width="19.85546875" style="129" customWidth="1"/>
    <col min="13581" max="13584" width="17" style="129" customWidth="1"/>
    <col min="13585" max="13585" width="14.85546875" style="129" customWidth="1"/>
    <col min="13586" max="13587" width="13.85546875" style="129" customWidth="1"/>
    <col min="13588" max="13589" width="15" style="129" customWidth="1"/>
    <col min="13590" max="13590" width="18.140625" style="129" customWidth="1"/>
    <col min="13591" max="13591" width="19.85546875" style="129" customWidth="1"/>
    <col min="13592" max="13592" width="14.28515625" style="129" customWidth="1"/>
    <col min="13593" max="13593" width="14.7109375" style="129" customWidth="1"/>
    <col min="13594" max="13594" width="17.5703125" style="129" customWidth="1"/>
    <col min="13595" max="13596" width="0" style="129" hidden="1" customWidth="1"/>
    <col min="13597" max="13597" width="18.42578125" style="129" customWidth="1"/>
    <col min="13598" max="13827" width="8.7109375" style="129"/>
    <col min="13828" max="13828" width="11.85546875" style="129" customWidth="1"/>
    <col min="13829" max="13829" width="27.42578125" style="129" customWidth="1"/>
    <col min="13830" max="13830" width="5.7109375" style="129" customWidth="1"/>
    <col min="13831" max="13831" width="6.85546875" style="129" customWidth="1"/>
    <col min="13832" max="13832" width="34.5703125" style="129" customWidth="1"/>
    <col min="13833" max="13833" width="8.7109375" style="129"/>
    <col min="13834" max="13835" width="17.140625" style="129" customWidth="1"/>
    <col min="13836" max="13836" width="19.85546875" style="129" customWidth="1"/>
    <col min="13837" max="13840" width="17" style="129" customWidth="1"/>
    <col min="13841" max="13841" width="14.85546875" style="129" customWidth="1"/>
    <col min="13842" max="13843" width="13.85546875" style="129" customWidth="1"/>
    <col min="13844" max="13845" width="15" style="129" customWidth="1"/>
    <col min="13846" max="13846" width="18.140625" style="129" customWidth="1"/>
    <col min="13847" max="13847" width="19.85546875" style="129" customWidth="1"/>
    <col min="13848" max="13848" width="14.28515625" style="129" customWidth="1"/>
    <col min="13849" max="13849" width="14.7109375" style="129" customWidth="1"/>
    <col min="13850" max="13850" width="17.5703125" style="129" customWidth="1"/>
    <col min="13851" max="13852" width="0" style="129" hidden="1" customWidth="1"/>
    <col min="13853" max="13853" width="18.42578125" style="129" customWidth="1"/>
    <col min="13854" max="14083" width="8.7109375" style="129"/>
    <col min="14084" max="14084" width="11.85546875" style="129" customWidth="1"/>
    <col min="14085" max="14085" width="27.42578125" style="129" customWidth="1"/>
    <col min="14086" max="14086" width="5.7109375" style="129" customWidth="1"/>
    <col min="14087" max="14087" width="6.85546875" style="129" customWidth="1"/>
    <col min="14088" max="14088" width="34.5703125" style="129" customWidth="1"/>
    <col min="14089" max="14089" width="8.7109375" style="129"/>
    <col min="14090" max="14091" width="17.140625" style="129" customWidth="1"/>
    <col min="14092" max="14092" width="19.85546875" style="129" customWidth="1"/>
    <col min="14093" max="14096" width="17" style="129" customWidth="1"/>
    <col min="14097" max="14097" width="14.85546875" style="129" customWidth="1"/>
    <col min="14098" max="14099" width="13.85546875" style="129" customWidth="1"/>
    <col min="14100" max="14101" width="15" style="129" customWidth="1"/>
    <col min="14102" max="14102" width="18.140625" style="129" customWidth="1"/>
    <col min="14103" max="14103" width="19.85546875" style="129" customWidth="1"/>
    <col min="14104" max="14104" width="14.28515625" style="129" customWidth="1"/>
    <col min="14105" max="14105" width="14.7109375" style="129" customWidth="1"/>
    <col min="14106" max="14106" width="17.5703125" style="129" customWidth="1"/>
    <col min="14107" max="14108" width="0" style="129" hidden="1" customWidth="1"/>
    <col min="14109" max="14109" width="18.42578125" style="129" customWidth="1"/>
    <col min="14110" max="14339" width="8.7109375" style="129"/>
    <col min="14340" max="14340" width="11.85546875" style="129" customWidth="1"/>
    <col min="14341" max="14341" width="27.42578125" style="129" customWidth="1"/>
    <col min="14342" max="14342" width="5.7109375" style="129" customWidth="1"/>
    <col min="14343" max="14343" width="6.85546875" style="129" customWidth="1"/>
    <col min="14344" max="14344" width="34.5703125" style="129" customWidth="1"/>
    <col min="14345" max="14345" width="8.7109375" style="129"/>
    <col min="14346" max="14347" width="17.140625" style="129" customWidth="1"/>
    <col min="14348" max="14348" width="19.85546875" style="129" customWidth="1"/>
    <col min="14349" max="14352" width="17" style="129" customWidth="1"/>
    <col min="14353" max="14353" width="14.85546875" style="129" customWidth="1"/>
    <col min="14354" max="14355" width="13.85546875" style="129" customWidth="1"/>
    <col min="14356" max="14357" width="15" style="129" customWidth="1"/>
    <col min="14358" max="14358" width="18.140625" style="129" customWidth="1"/>
    <col min="14359" max="14359" width="19.85546875" style="129" customWidth="1"/>
    <col min="14360" max="14360" width="14.28515625" style="129" customWidth="1"/>
    <col min="14361" max="14361" width="14.7109375" style="129" customWidth="1"/>
    <col min="14362" max="14362" width="17.5703125" style="129" customWidth="1"/>
    <col min="14363" max="14364" width="0" style="129" hidden="1" customWidth="1"/>
    <col min="14365" max="14365" width="18.42578125" style="129" customWidth="1"/>
    <col min="14366" max="14595" width="8.7109375" style="129"/>
    <col min="14596" max="14596" width="11.85546875" style="129" customWidth="1"/>
    <col min="14597" max="14597" width="27.42578125" style="129" customWidth="1"/>
    <col min="14598" max="14598" width="5.7109375" style="129" customWidth="1"/>
    <col min="14599" max="14599" width="6.85546875" style="129" customWidth="1"/>
    <col min="14600" max="14600" width="34.5703125" style="129" customWidth="1"/>
    <col min="14601" max="14601" width="8.7109375" style="129"/>
    <col min="14602" max="14603" width="17.140625" style="129" customWidth="1"/>
    <col min="14604" max="14604" width="19.85546875" style="129" customWidth="1"/>
    <col min="14605" max="14608" width="17" style="129" customWidth="1"/>
    <col min="14609" max="14609" width="14.85546875" style="129" customWidth="1"/>
    <col min="14610" max="14611" width="13.85546875" style="129" customWidth="1"/>
    <col min="14612" max="14613" width="15" style="129" customWidth="1"/>
    <col min="14614" max="14614" width="18.140625" style="129" customWidth="1"/>
    <col min="14615" max="14615" width="19.85546875" style="129" customWidth="1"/>
    <col min="14616" max="14616" width="14.28515625" style="129" customWidth="1"/>
    <col min="14617" max="14617" width="14.7109375" style="129" customWidth="1"/>
    <col min="14618" max="14618" width="17.5703125" style="129" customWidth="1"/>
    <col min="14619" max="14620" width="0" style="129" hidden="1" customWidth="1"/>
    <col min="14621" max="14621" width="18.42578125" style="129" customWidth="1"/>
    <col min="14622" max="14851" width="8.7109375" style="129"/>
    <col min="14852" max="14852" width="11.85546875" style="129" customWidth="1"/>
    <col min="14853" max="14853" width="27.42578125" style="129" customWidth="1"/>
    <col min="14854" max="14854" width="5.7109375" style="129" customWidth="1"/>
    <col min="14855" max="14855" width="6.85546875" style="129" customWidth="1"/>
    <col min="14856" max="14856" width="34.5703125" style="129" customWidth="1"/>
    <col min="14857" max="14857" width="8.7109375" style="129"/>
    <col min="14858" max="14859" width="17.140625" style="129" customWidth="1"/>
    <col min="14860" max="14860" width="19.85546875" style="129" customWidth="1"/>
    <col min="14861" max="14864" width="17" style="129" customWidth="1"/>
    <col min="14865" max="14865" width="14.85546875" style="129" customWidth="1"/>
    <col min="14866" max="14867" width="13.85546875" style="129" customWidth="1"/>
    <col min="14868" max="14869" width="15" style="129" customWidth="1"/>
    <col min="14870" max="14870" width="18.140625" style="129" customWidth="1"/>
    <col min="14871" max="14871" width="19.85546875" style="129" customWidth="1"/>
    <col min="14872" max="14872" width="14.28515625" style="129" customWidth="1"/>
    <col min="14873" max="14873" width="14.7109375" style="129" customWidth="1"/>
    <col min="14874" max="14874" width="17.5703125" style="129" customWidth="1"/>
    <col min="14875" max="14876" width="0" style="129" hidden="1" customWidth="1"/>
    <col min="14877" max="14877" width="18.42578125" style="129" customWidth="1"/>
    <col min="14878" max="15107" width="8.7109375" style="129"/>
    <col min="15108" max="15108" width="11.85546875" style="129" customWidth="1"/>
    <col min="15109" max="15109" width="27.42578125" style="129" customWidth="1"/>
    <col min="15110" max="15110" width="5.7109375" style="129" customWidth="1"/>
    <col min="15111" max="15111" width="6.85546875" style="129" customWidth="1"/>
    <col min="15112" max="15112" width="34.5703125" style="129" customWidth="1"/>
    <col min="15113" max="15113" width="8.7109375" style="129"/>
    <col min="15114" max="15115" width="17.140625" style="129" customWidth="1"/>
    <col min="15116" max="15116" width="19.85546875" style="129" customWidth="1"/>
    <col min="15117" max="15120" width="17" style="129" customWidth="1"/>
    <col min="15121" max="15121" width="14.85546875" style="129" customWidth="1"/>
    <col min="15122" max="15123" width="13.85546875" style="129" customWidth="1"/>
    <col min="15124" max="15125" width="15" style="129" customWidth="1"/>
    <col min="15126" max="15126" width="18.140625" style="129" customWidth="1"/>
    <col min="15127" max="15127" width="19.85546875" style="129" customWidth="1"/>
    <col min="15128" max="15128" width="14.28515625" style="129" customWidth="1"/>
    <col min="15129" max="15129" width="14.7109375" style="129" customWidth="1"/>
    <col min="15130" max="15130" width="17.5703125" style="129" customWidth="1"/>
    <col min="15131" max="15132" width="0" style="129" hidden="1" customWidth="1"/>
    <col min="15133" max="15133" width="18.42578125" style="129" customWidth="1"/>
    <col min="15134" max="15363" width="8.7109375" style="129"/>
    <col min="15364" max="15364" width="11.85546875" style="129" customWidth="1"/>
    <col min="15365" max="15365" width="27.42578125" style="129" customWidth="1"/>
    <col min="15366" max="15366" width="5.7109375" style="129" customWidth="1"/>
    <col min="15367" max="15367" width="6.85546875" style="129" customWidth="1"/>
    <col min="15368" max="15368" width="34.5703125" style="129" customWidth="1"/>
    <col min="15369" max="15369" width="8.7109375" style="129"/>
    <col min="15370" max="15371" width="17.140625" style="129" customWidth="1"/>
    <col min="15372" max="15372" width="19.85546875" style="129" customWidth="1"/>
    <col min="15373" max="15376" width="17" style="129" customWidth="1"/>
    <col min="15377" max="15377" width="14.85546875" style="129" customWidth="1"/>
    <col min="15378" max="15379" width="13.85546875" style="129" customWidth="1"/>
    <col min="15380" max="15381" width="15" style="129" customWidth="1"/>
    <col min="15382" max="15382" width="18.140625" style="129" customWidth="1"/>
    <col min="15383" max="15383" width="19.85546875" style="129" customWidth="1"/>
    <col min="15384" max="15384" width="14.28515625" style="129" customWidth="1"/>
    <col min="15385" max="15385" width="14.7109375" style="129" customWidth="1"/>
    <col min="15386" max="15386" width="17.5703125" style="129" customWidth="1"/>
    <col min="15387" max="15388" width="0" style="129" hidden="1" customWidth="1"/>
    <col min="15389" max="15389" width="18.42578125" style="129" customWidth="1"/>
    <col min="15390" max="15619" width="8.7109375" style="129"/>
    <col min="15620" max="15620" width="11.85546875" style="129" customWidth="1"/>
    <col min="15621" max="15621" width="27.42578125" style="129" customWidth="1"/>
    <col min="15622" max="15622" width="5.7109375" style="129" customWidth="1"/>
    <col min="15623" max="15623" width="6.85546875" style="129" customWidth="1"/>
    <col min="15624" max="15624" width="34.5703125" style="129" customWidth="1"/>
    <col min="15625" max="15625" width="8.7109375" style="129"/>
    <col min="15626" max="15627" width="17.140625" style="129" customWidth="1"/>
    <col min="15628" max="15628" width="19.85546875" style="129" customWidth="1"/>
    <col min="15629" max="15632" width="17" style="129" customWidth="1"/>
    <col min="15633" max="15633" width="14.85546875" style="129" customWidth="1"/>
    <col min="15634" max="15635" width="13.85546875" style="129" customWidth="1"/>
    <col min="15636" max="15637" width="15" style="129" customWidth="1"/>
    <col min="15638" max="15638" width="18.140625" style="129" customWidth="1"/>
    <col min="15639" max="15639" width="19.85546875" style="129" customWidth="1"/>
    <col min="15640" max="15640" width="14.28515625" style="129" customWidth="1"/>
    <col min="15641" max="15641" width="14.7109375" style="129" customWidth="1"/>
    <col min="15642" max="15642" width="17.5703125" style="129" customWidth="1"/>
    <col min="15643" max="15644" width="0" style="129" hidden="1" customWidth="1"/>
    <col min="15645" max="15645" width="18.42578125" style="129" customWidth="1"/>
    <col min="15646" max="15875" width="8.7109375" style="129"/>
    <col min="15876" max="15876" width="11.85546875" style="129" customWidth="1"/>
    <col min="15877" max="15877" width="27.42578125" style="129" customWidth="1"/>
    <col min="15878" max="15878" width="5.7109375" style="129" customWidth="1"/>
    <col min="15879" max="15879" width="6.85546875" style="129" customWidth="1"/>
    <col min="15880" max="15880" width="34.5703125" style="129" customWidth="1"/>
    <col min="15881" max="15881" width="8.7109375" style="129"/>
    <col min="15882" max="15883" width="17.140625" style="129" customWidth="1"/>
    <col min="15884" max="15884" width="19.85546875" style="129" customWidth="1"/>
    <col min="15885" max="15888" width="17" style="129" customWidth="1"/>
    <col min="15889" max="15889" width="14.85546875" style="129" customWidth="1"/>
    <col min="15890" max="15891" width="13.85546875" style="129" customWidth="1"/>
    <col min="15892" max="15893" width="15" style="129" customWidth="1"/>
    <col min="15894" max="15894" width="18.140625" style="129" customWidth="1"/>
    <col min="15895" max="15895" width="19.85546875" style="129" customWidth="1"/>
    <col min="15896" max="15896" width="14.28515625" style="129" customWidth="1"/>
    <col min="15897" max="15897" width="14.7109375" style="129" customWidth="1"/>
    <col min="15898" max="15898" width="17.5703125" style="129" customWidth="1"/>
    <col min="15899" max="15900" width="0" style="129" hidden="1" customWidth="1"/>
    <col min="15901" max="15901" width="18.42578125" style="129" customWidth="1"/>
    <col min="15902" max="16131" width="8.7109375" style="129"/>
    <col min="16132" max="16132" width="11.85546875" style="129" customWidth="1"/>
    <col min="16133" max="16133" width="27.42578125" style="129" customWidth="1"/>
    <col min="16134" max="16134" width="5.7109375" style="129" customWidth="1"/>
    <col min="16135" max="16135" width="6.85546875" style="129" customWidth="1"/>
    <col min="16136" max="16136" width="34.5703125" style="129" customWidth="1"/>
    <col min="16137" max="16137" width="8.7109375" style="129"/>
    <col min="16138" max="16139" width="17.140625" style="129" customWidth="1"/>
    <col min="16140" max="16140" width="19.85546875" style="129" customWidth="1"/>
    <col min="16141" max="16144" width="17" style="129" customWidth="1"/>
    <col min="16145" max="16145" width="14.85546875" style="129" customWidth="1"/>
    <col min="16146" max="16147" width="13.85546875" style="129" customWidth="1"/>
    <col min="16148" max="16149" width="15" style="129" customWidth="1"/>
    <col min="16150" max="16150" width="18.140625" style="129" customWidth="1"/>
    <col min="16151" max="16151" width="19.85546875" style="129" customWidth="1"/>
    <col min="16152" max="16152" width="14.28515625" style="129" customWidth="1"/>
    <col min="16153" max="16153" width="14.7109375" style="129" customWidth="1"/>
    <col min="16154" max="16154" width="17.5703125" style="129" customWidth="1"/>
    <col min="16155" max="16156" width="0" style="129" hidden="1" customWidth="1"/>
    <col min="16157" max="16157" width="18.42578125" style="129" customWidth="1"/>
    <col min="16158" max="16384" width="8.7109375" style="129"/>
  </cols>
  <sheetData>
    <row r="1" spans="1:29" ht="23.25" customHeight="1" x14ac:dyDescent="0.35">
      <c r="A1" s="128" t="s">
        <v>316</v>
      </c>
      <c r="Q1" s="129" t="s">
        <v>317</v>
      </c>
    </row>
    <row r="2" spans="1:29" ht="23.25" customHeight="1" x14ac:dyDescent="0.35">
      <c r="A2" s="128"/>
    </row>
    <row r="3" spans="1:29" ht="23.25" customHeight="1" x14ac:dyDescent="0.35">
      <c r="A3" s="128" t="s">
        <v>573</v>
      </c>
    </row>
    <row r="4" spans="1:29" ht="23.25" customHeight="1" x14ac:dyDescent="0.25">
      <c r="A4" s="131" t="s">
        <v>549</v>
      </c>
    </row>
    <row r="5" spans="1:29" ht="23.25" customHeight="1" x14ac:dyDescent="0.25">
      <c r="A5" s="131" t="s">
        <v>318</v>
      </c>
    </row>
    <row r="6" spans="1:29" ht="23.25" customHeight="1" x14ac:dyDescent="0.25">
      <c r="A6" s="131" t="s">
        <v>567</v>
      </c>
      <c r="B6" s="132"/>
      <c r="C6" s="133"/>
      <c r="D6" s="133"/>
      <c r="E6" s="133"/>
      <c r="F6" s="133"/>
      <c r="G6" s="133"/>
      <c r="H6" s="134"/>
      <c r="I6" s="133"/>
      <c r="J6" s="133"/>
      <c r="K6" s="133"/>
      <c r="L6" s="133"/>
      <c r="M6" s="133"/>
      <c r="N6" s="133"/>
      <c r="O6" s="133"/>
      <c r="P6" s="133"/>
      <c r="Q6" s="132"/>
      <c r="R6" s="132"/>
      <c r="S6" s="132"/>
      <c r="T6" s="132"/>
      <c r="U6" s="132"/>
      <c r="V6" s="132"/>
      <c r="W6" s="132"/>
      <c r="X6" s="132"/>
      <c r="Y6" s="132"/>
      <c r="Z6" s="133"/>
      <c r="AA6" s="132"/>
      <c r="AB6" s="132"/>
      <c r="AC6" s="132"/>
    </row>
    <row r="7" spans="1:29" ht="23.25" customHeight="1" thickBot="1" x14ac:dyDescent="0.3">
      <c r="A7" s="133" t="s">
        <v>319</v>
      </c>
      <c r="B7" s="133"/>
      <c r="C7" s="133"/>
      <c r="D7" s="133"/>
      <c r="E7" s="133"/>
      <c r="F7" s="133"/>
      <c r="G7" s="133"/>
      <c r="H7" s="135"/>
      <c r="I7" s="136"/>
      <c r="J7" s="136"/>
      <c r="K7" s="133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</row>
    <row r="8" spans="1:29" s="138" customFormat="1" ht="23.25" customHeight="1" thickBot="1" x14ac:dyDescent="0.3">
      <c r="A8" s="547" t="s">
        <v>320</v>
      </c>
      <c r="B8" s="550" t="s">
        <v>321</v>
      </c>
      <c r="C8" s="550" t="s">
        <v>467</v>
      </c>
      <c r="D8" s="553" t="s">
        <v>323</v>
      </c>
      <c r="E8" s="550" t="s">
        <v>322</v>
      </c>
      <c r="F8" s="553" t="s">
        <v>323</v>
      </c>
      <c r="G8" s="550" t="s">
        <v>324</v>
      </c>
      <c r="H8" s="544" t="s">
        <v>325</v>
      </c>
      <c r="I8" s="522" t="s">
        <v>326</v>
      </c>
      <c r="J8" s="137"/>
      <c r="K8" s="525" t="s">
        <v>327</v>
      </c>
      <c r="L8" s="526"/>
      <c r="M8" s="526"/>
      <c r="N8" s="526"/>
      <c r="O8" s="526"/>
      <c r="P8" s="526"/>
      <c r="Q8" s="526"/>
      <c r="R8" s="526"/>
      <c r="S8" s="526"/>
      <c r="T8" s="526"/>
      <c r="U8" s="527"/>
      <c r="V8" s="525" t="s">
        <v>328</v>
      </c>
      <c r="W8" s="526"/>
      <c r="X8" s="526"/>
      <c r="Y8" s="527"/>
      <c r="Z8" s="528" t="s">
        <v>334</v>
      </c>
      <c r="AA8" s="528" t="s">
        <v>109</v>
      </c>
      <c r="AB8" s="528" t="s">
        <v>329</v>
      </c>
      <c r="AC8" s="535" t="s">
        <v>4</v>
      </c>
    </row>
    <row r="9" spans="1:29" s="138" customFormat="1" ht="34.5" customHeight="1" x14ac:dyDescent="0.25">
      <c r="A9" s="548"/>
      <c r="B9" s="551"/>
      <c r="C9" s="551"/>
      <c r="D9" s="554"/>
      <c r="E9" s="551"/>
      <c r="F9" s="554"/>
      <c r="G9" s="551"/>
      <c r="H9" s="545"/>
      <c r="I9" s="523"/>
      <c r="J9" s="139" t="s">
        <v>330</v>
      </c>
      <c r="K9" s="539" t="s">
        <v>331</v>
      </c>
      <c r="L9" s="535" t="s">
        <v>75</v>
      </c>
      <c r="M9" s="533" t="s">
        <v>332</v>
      </c>
      <c r="N9" s="542" t="s">
        <v>333</v>
      </c>
      <c r="O9" s="533" t="s">
        <v>80</v>
      </c>
      <c r="P9" s="535" t="s">
        <v>335</v>
      </c>
      <c r="Q9" s="537" t="s">
        <v>336</v>
      </c>
      <c r="R9" s="539" t="s">
        <v>337</v>
      </c>
      <c r="S9" s="528" t="s">
        <v>92</v>
      </c>
      <c r="T9" s="528" t="s">
        <v>338</v>
      </c>
      <c r="U9" s="528" t="s">
        <v>301</v>
      </c>
      <c r="V9" s="140" t="s">
        <v>339</v>
      </c>
      <c r="W9" s="531" t="s">
        <v>340</v>
      </c>
      <c r="X9" s="531" t="s">
        <v>341</v>
      </c>
      <c r="Y9" s="141" t="s">
        <v>342</v>
      </c>
      <c r="Z9" s="529"/>
      <c r="AA9" s="529"/>
      <c r="AB9" s="529"/>
      <c r="AC9" s="541"/>
    </row>
    <row r="10" spans="1:29" s="138" customFormat="1" ht="23.25" customHeight="1" thickBot="1" x14ac:dyDescent="0.3">
      <c r="A10" s="549"/>
      <c r="B10" s="552"/>
      <c r="C10" s="552"/>
      <c r="D10" s="532"/>
      <c r="E10" s="552"/>
      <c r="F10" s="532"/>
      <c r="G10" s="552"/>
      <c r="H10" s="546"/>
      <c r="I10" s="524"/>
      <c r="J10" s="142"/>
      <c r="K10" s="540"/>
      <c r="L10" s="536"/>
      <c r="M10" s="534"/>
      <c r="N10" s="543"/>
      <c r="O10" s="534"/>
      <c r="P10" s="536"/>
      <c r="Q10" s="538"/>
      <c r="R10" s="540"/>
      <c r="S10" s="530"/>
      <c r="T10" s="530"/>
      <c r="U10" s="530"/>
      <c r="V10" s="143" t="s">
        <v>343</v>
      </c>
      <c r="W10" s="532"/>
      <c r="X10" s="532"/>
      <c r="Y10" s="144" t="s">
        <v>344</v>
      </c>
      <c r="Z10" s="530"/>
      <c r="AA10" s="530"/>
      <c r="AB10" s="530"/>
      <c r="AC10" s="536"/>
    </row>
    <row r="11" spans="1:29" s="138" customFormat="1" ht="23.25" customHeight="1" x14ac:dyDescent="0.25">
      <c r="A11" s="145"/>
      <c r="B11" s="146"/>
      <c r="C11" s="146"/>
      <c r="D11" s="147"/>
      <c r="E11" s="146"/>
      <c r="F11" s="147"/>
      <c r="G11" s="146"/>
      <c r="H11" s="148"/>
      <c r="I11" s="146"/>
      <c r="J11" s="146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9"/>
      <c r="AB11" s="149"/>
      <c r="AC11" s="150"/>
    </row>
    <row r="12" spans="1:29" ht="23.25" customHeight="1" x14ac:dyDescent="0.25">
      <c r="A12" s="151" t="s">
        <v>345</v>
      </c>
      <c r="B12" s="152"/>
      <c r="C12" s="152"/>
      <c r="D12" s="152"/>
      <c r="E12" s="152"/>
      <c r="F12" s="152"/>
      <c r="G12" s="152"/>
      <c r="H12" s="153"/>
      <c r="I12" s="152"/>
      <c r="J12" s="152"/>
      <c r="K12" s="152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5"/>
      <c r="AB12" s="155"/>
      <c r="AC12" s="156"/>
    </row>
    <row r="13" spans="1:29" ht="23.25" customHeight="1" x14ac:dyDescent="0.25">
      <c r="A13" s="157"/>
      <c r="B13" s="152"/>
      <c r="C13" s="152"/>
      <c r="D13" s="152"/>
      <c r="E13" s="152"/>
      <c r="F13" s="152"/>
      <c r="G13" s="152"/>
      <c r="H13" s="153"/>
      <c r="I13" s="152"/>
      <c r="J13" s="152"/>
      <c r="K13" s="152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5"/>
      <c r="AB13" s="155"/>
      <c r="AC13" s="156"/>
    </row>
    <row r="14" spans="1:29" ht="23.25" customHeight="1" x14ac:dyDescent="0.25">
      <c r="A14" s="157"/>
      <c r="B14" s="152" t="s">
        <v>346</v>
      </c>
      <c r="C14" s="152"/>
      <c r="D14" s="152"/>
      <c r="E14" s="152"/>
      <c r="F14" s="152"/>
      <c r="G14" s="152"/>
      <c r="H14" s="153"/>
      <c r="I14" s="152"/>
      <c r="J14" s="152"/>
      <c r="K14" s="152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5"/>
      <c r="AB14" s="155"/>
      <c r="AC14" s="156"/>
    </row>
    <row r="15" spans="1:29" s="168" customFormat="1" ht="23.25" customHeight="1" x14ac:dyDescent="0.25">
      <c r="A15" s="158" t="s">
        <v>347</v>
      </c>
      <c r="B15" s="159" t="s">
        <v>348</v>
      </c>
      <c r="C15" s="160">
        <v>26</v>
      </c>
      <c r="D15" s="161">
        <v>7</v>
      </c>
      <c r="E15" s="160">
        <v>26</v>
      </c>
      <c r="F15" s="161">
        <v>7</v>
      </c>
      <c r="G15" s="516" t="s">
        <v>575</v>
      </c>
      <c r="H15" s="162">
        <v>0</v>
      </c>
      <c r="I15" s="163">
        <v>46784</v>
      </c>
      <c r="J15" s="163">
        <f>I15*12</f>
        <v>561408</v>
      </c>
      <c r="K15" s="164">
        <f>15000*12</f>
        <v>180000</v>
      </c>
      <c r="L15" s="165">
        <f>2000*12</f>
        <v>24000</v>
      </c>
      <c r="M15" s="165">
        <v>5000</v>
      </c>
      <c r="N15" s="165">
        <v>5000</v>
      </c>
      <c r="O15" s="165"/>
      <c r="P15" s="165">
        <f>200*12</f>
        <v>2400</v>
      </c>
      <c r="Q15" s="165">
        <f>(30*H15)*12</f>
        <v>0</v>
      </c>
      <c r="R15" s="165">
        <f>(3*22)*12</f>
        <v>792</v>
      </c>
      <c r="S15" s="165"/>
      <c r="T15" s="165">
        <v>5000</v>
      </c>
      <c r="U15" s="165">
        <f>I15*2</f>
        <v>93568</v>
      </c>
      <c r="V15" s="165">
        <f>J15*0.12</f>
        <v>67368.959999999992</v>
      </c>
      <c r="W15" s="165">
        <f>100*12</f>
        <v>1200</v>
      </c>
      <c r="X15" s="165">
        <f>550*12</f>
        <v>6600</v>
      </c>
      <c r="Y15" s="165">
        <f>100*12</f>
        <v>1200</v>
      </c>
      <c r="Z15" s="165"/>
      <c r="AA15" s="166"/>
      <c r="AB15" s="166"/>
      <c r="AC15" s="167">
        <f>SUM(J15:AB15)</f>
        <v>953536.96</v>
      </c>
    </row>
    <row r="16" spans="1:29" s="168" customFormat="1" ht="23.25" customHeight="1" x14ac:dyDescent="0.25">
      <c r="A16" s="169" t="s">
        <v>349</v>
      </c>
      <c r="B16" s="159" t="s">
        <v>350</v>
      </c>
      <c r="C16" s="170">
        <v>9</v>
      </c>
      <c r="D16" s="161">
        <v>1</v>
      </c>
      <c r="E16" s="170">
        <v>9</v>
      </c>
      <c r="F16" s="161">
        <v>1</v>
      </c>
      <c r="G16" s="516" t="s">
        <v>576</v>
      </c>
      <c r="H16" s="162">
        <v>0</v>
      </c>
      <c r="I16" s="163">
        <v>13663</v>
      </c>
      <c r="J16" s="163">
        <f>I16*12</f>
        <v>163956</v>
      </c>
      <c r="K16" s="164"/>
      <c r="L16" s="165">
        <f>2000*12</f>
        <v>24000</v>
      </c>
      <c r="M16" s="165">
        <v>5000</v>
      </c>
      <c r="N16" s="165">
        <v>5000</v>
      </c>
      <c r="O16" s="165"/>
      <c r="P16" s="165">
        <f>200*12</f>
        <v>2400</v>
      </c>
      <c r="Q16" s="165">
        <f>(30*H16)*12</f>
        <v>0</v>
      </c>
      <c r="R16" s="165">
        <f>(3*22)*12</f>
        <v>792</v>
      </c>
      <c r="S16" s="165"/>
      <c r="T16" s="165">
        <v>5000</v>
      </c>
      <c r="U16" s="165">
        <f>I16*2</f>
        <v>27326</v>
      </c>
      <c r="V16" s="165">
        <f>J16*0.12</f>
        <v>19674.719999999998</v>
      </c>
      <c r="W16" s="165">
        <f>100*12</f>
        <v>1200</v>
      </c>
      <c r="X16" s="165">
        <f>((I16*0.0275)/2)*12</f>
        <v>2254.395</v>
      </c>
      <c r="Y16" s="165">
        <f>100*12</f>
        <v>1200</v>
      </c>
      <c r="Z16" s="165"/>
      <c r="AA16" s="166"/>
      <c r="AB16" s="166"/>
      <c r="AC16" s="167">
        <f>SUM(J16:AB16)</f>
        <v>257803.11499999999</v>
      </c>
    </row>
    <row r="17" spans="1:29" ht="23.25" customHeight="1" x14ac:dyDescent="0.25">
      <c r="A17" s="169"/>
      <c r="B17" s="159"/>
      <c r="C17" s="170"/>
      <c r="D17" s="161"/>
      <c r="E17" s="170"/>
      <c r="F17" s="161"/>
      <c r="G17" s="152"/>
      <c r="H17" s="162"/>
      <c r="I17" s="163"/>
      <c r="J17" s="163"/>
      <c r="K17" s="164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6"/>
      <c r="AB17" s="166"/>
      <c r="AC17" s="167"/>
    </row>
    <row r="18" spans="1:29" ht="23.25" customHeight="1" x14ac:dyDescent="0.25">
      <c r="A18" s="169"/>
      <c r="B18" s="159" t="s">
        <v>351</v>
      </c>
      <c r="C18" s="160"/>
      <c r="D18" s="161"/>
      <c r="E18" s="160"/>
      <c r="F18" s="161"/>
      <c r="G18" s="152"/>
      <c r="H18" s="153"/>
      <c r="I18" s="164"/>
      <c r="J18" s="164"/>
      <c r="K18" s="164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6"/>
      <c r="AB18" s="166"/>
      <c r="AC18" s="167"/>
    </row>
    <row r="19" spans="1:29" s="168" customFormat="1" ht="23.25" customHeight="1" x14ac:dyDescent="0.25">
      <c r="A19" s="158" t="s">
        <v>352</v>
      </c>
      <c r="B19" s="159" t="s">
        <v>353</v>
      </c>
      <c r="C19" s="160">
        <v>7</v>
      </c>
      <c r="D19" s="161">
        <v>6</v>
      </c>
      <c r="E19" s="160">
        <v>7</v>
      </c>
      <c r="F19" s="161">
        <v>6</v>
      </c>
      <c r="G19" s="516" t="s">
        <v>577</v>
      </c>
      <c r="H19" s="162">
        <v>2</v>
      </c>
      <c r="I19" s="163">
        <v>12870</v>
      </c>
      <c r="J19" s="163">
        <f>I19*12</f>
        <v>154440</v>
      </c>
      <c r="K19" s="164">
        <f>15000*12</f>
        <v>180000</v>
      </c>
      <c r="L19" s="165">
        <f>2000*12</f>
        <v>24000</v>
      </c>
      <c r="M19" s="165">
        <v>5000</v>
      </c>
      <c r="N19" s="165">
        <v>5000</v>
      </c>
      <c r="O19" s="165"/>
      <c r="P19" s="165">
        <f>200*12</f>
        <v>2400</v>
      </c>
      <c r="Q19" s="165">
        <f>(30*H19)*12</f>
        <v>720</v>
      </c>
      <c r="R19" s="165">
        <f>(3*22)*12</f>
        <v>792</v>
      </c>
      <c r="S19" s="165"/>
      <c r="T19" s="165">
        <v>5000</v>
      </c>
      <c r="U19" s="165">
        <f>I19*2</f>
        <v>25740</v>
      </c>
      <c r="V19" s="165">
        <f>J19*0.12</f>
        <v>18532.8</v>
      </c>
      <c r="W19" s="165">
        <f>100*12</f>
        <v>1200</v>
      </c>
      <c r="X19" s="165">
        <f>((I19*0.0275)/2)*12</f>
        <v>2123.5500000000002</v>
      </c>
      <c r="Y19" s="165">
        <f>100*12</f>
        <v>1200</v>
      </c>
      <c r="Z19" s="165"/>
      <c r="AA19" s="166"/>
      <c r="AB19" s="166"/>
      <c r="AC19" s="167">
        <f>SUM(J19:AB19)</f>
        <v>426148.35</v>
      </c>
    </row>
    <row r="20" spans="1:29" ht="23.25" customHeight="1" x14ac:dyDescent="0.25">
      <c r="A20" s="158"/>
      <c r="B20" s="159"/>
      <c r="C20" s="160"/>
      <c r="D20" s="161"/>
      <c r="E20" s="160"/>
      <c r="F20" s="161"/>
      <c r="G20" s="152"/>
      <c r="H20" s="162"/>
      <c r="I20" s="163"/>
      <c r="J20" s="163"/>
      <c r="K20" s="164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6"/>
      <c r="AB20" s="166"/>
      <c r="AC20" s="167"/>
    </row>
    <row r="21" spans="1:29" ht="23.25" customHeight="1" x14ac:dyDescent="0.25">
      <c r="A21" s="169"/>
      <c r="B21" s="159" t="s">
        <v>354</v>
      </c>
      <c r="C21" s="170"/>
      <c r="D21" s="161"/>
      <c r="E21" s="170"/>
      <c r="F21" s="161"/>
      <c r="G21" s="152"/>
      <c r="H21" s="162"/>
      <c r="I21" s="163"/>
      <c r="J21" s="163"/>
      <c r="K21" s="164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6"/>
      <c r="AB21" s="166"/>
      <c r="AC21" s="167"/>
    </row>
    <row r="22" spans="1:29" s="168" customFormat="1" ht="23.25" customHeight="1" x14ac:dyDescent="0.25">
      <c r="A22" s="158" t="s">
        <v>355</v>
      </c>
      <c r="B22" s="159" t="s">
        <v>356</v>
      </c>
      <c r="C22" s="160">
        <v>20</v>
      </c>
      <c r="D22" s="161">
        <v>1</v>
      </c>
      <c r="E22" s="160">
        <v>20</v>
      </c>
      <c r="F22" s="161">
        <v>1</v>
      </c>
      <c r="G22" s="516" t="s">
        <v>578</v>
      </c>
      <c r="H22" s="162">
        <v>0</v>
      </c>
      <c r="I22" s="163">
        <v>29052</v>
      </c>
      <c r="J22" s="163">
        <f>I22*12</f>
        <v>348624</v>
      </c>
      <c r="K22" s="164"/>
      <c r="L22" s="165">
        <f>2000*12</f>
        <v>24000</v>
      </c>
      <c r="M22" s="165">
        <v>5000</v>
      </c>
      <c r="N22" s="165">
        <v>5000</v>
      </c>
      <c r="O22" s="165"/>
      <c r="P22" s="165">
        <f>200*12</f>
        <v>2400</v>
      </c>
      <c r="Q22" s="165">
        <f>(30*H22)*12</f>
        <v>0</v>
      </c>
      <c r="R22" s="165">
        <f>(3*22)*12</f>
        <v>792</v>
      </c>
      <c r="S22" s="165"/>
      <c r="T22" s="165">
        <v>5000</v>
      </c>
      <c r="U22" s="165">
        <f>I22*2</f>
        <v>58104</v>
      </c>
      <c r="V22" s="165">
        <f>J22*0.12</f>
        <v>41834.879999999997</v>
      </c>
      <c r="W22" s="165">
        <f>100*12</f>
        <v>1200</v>
      </c>
      <c r="X22" s="165">
        <f>((I22*0.0275)/2)*12</f>
        <v>4793.58</v>
      </c>
      <c r="Y22" s="165">
        <f>100*12</f>
        <v>1200</v>
      </c>
      <c r="Z22" s="165"/>
      <c r="AA22" s="166"/>
      <c r="AB22" s="166"/>
      <c r="AC22" s="167">
        <f>SUM(J22:AB22)</f>
        <v>497948.46</v>
      </c>
    </row>
    <row r="23" spans="1:29" s="168" customFormat="1" ht="23.25" customHeight="1" x14ac:dyDescent="0.25">
      <c r="A23" s="158" t="s">
        <v>357</v>
      </c>
      <c r="B23" s="159" t="s">
        <v>358</v>
      </c>
      <c r="C23" s="160">
        <v>18</v>
      </c>
      <c r="D23" s="161">
        <v>1</v>
      </c>
      <c r="E23" s="160">
        <v>18</v>
      </c>
      <c r="F23" s="161">
        <v>1</v>
      </c>
      <c r="G23" s="516" t="s">
        <v>579</v>
      </c>
      <c r="H23" s="162">
        <v>1</v>
      </c>
      <c r="I23" s="163">
        <v>25259</v>
      </c>
      <c r="J23" s="163">
        <f>I23*12</f>
        <v>303108</v>
      </c>
      <c r="K23" s="164"/>
      <c r="L23" s="165">
        <f>2000*12</f>
        <v>24000</v>
      </c>
      <c r="M23" s="165">
        <v>5000</v>
      </c>
      <c r="N23" s="165">
        <v>5000</v>
      </c>
      <c r="O23" s="165"/>
      <c r="P23" s="165">
        <f>200*12</f>
        <v>2400</v>
      </c>
      <c r="Q23" s="165">
        <f>(30*H23)*12</f>
        <v>360</v>
      </c>
      <c r="R23" s="165">
        <f>(3*22)*12</f>
        <v>792</v>
      </c>
      <c r="S23" s="165"/>
      <c r="T23" s="165">
        <v>5000</v>
      </c>
      <c r="U23" s="165">
        <f>I23*2</f>
        <v>50518</v>
      </c>
      <c r="V23" s="165">
        <f>J23*0.12</f>
        <v>36372.959999999999</v>
      </c>
      <c r="W23" s="165">
        <f>100*12</f>
        <v>1200</v>
      </c>
      <c r="X23" s="165">
        <f>((I23*0.0275)/2)*12</f>
        <v>4167.7350000000006</v>
      </c>
      <c r="Y23" s="165">
        <f>100*12</f>
        <v>1200</v>
      </c>
      <c r="Z23" s="165"/>
      <c r="AA23" s="166"/>
      <c r="AB23" s="166"/>
      <c r="AC23" s="167">
        <f>SUM(J23:AB23)</f>
        <v>439118.69500000001</v>
      </c>
    </row>
    <row r="24" spans="1:29" s="168" customFormat="1" ht="23.25" hidden="1" customHeight="1" x14ac:dyDescent="0.25">
      <c r="A24" s="169" t="s">
        <v>359</v>
      </c>
      <c r="B24" s="159" t="s">
        <v>360</v>
      </c>
      <c r="C24" s="160">
        <v>16</v>
      </c>
      <c r="D24" s="161">
        <v>4</v>
      </c>
      <c r="E24" s="160">
        <v>16</v>
      </c>
      <c r="F24" s="161">
        <v>4</v>
      </c>
      <c r="G24" s="152"/>
      <c r="H24" s="162"/>
      <c r="I24" s="163"/>
      <c r="J24" s="163"/>
      <c r="K24" s="164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6"/>
      <c r="AB24" s="166"/>
      <c r="AC24" s="167"/>
    </row>
    <row r="25" spans="1:29" s="168" customFormat="1" ht="23.25" hidden="1" customHeight="1" x14ac:dyDescent="0.25">
      <c r="A25" s="171" t="s">
        <v>361</v>
      </c>
      <c r="B25" s="159" t="s">
        <v>362</v>
      </c>
      <c r="C25" s="160">
        <v>14</v>
      </c>
      <c r="D25" s="161">
        <v>1</v>
      </c>
      <c r="E25" s="160">
        <v>14</v>
      </c>
      <c r="F25" s="161">
        <v>1</v>
      </c>
      <c r="G25" s="152"/>
      <c r="H25" s="162"/>
      <c r="I25" s="172"/>
      <c r="J25" s="172"/>
      <c r="K25" s="164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6"/>
      <c r="AB25" s="166"/>
      <c r="AC25" s="167"/>
    </row>
    <row r="26" spans="1:29" ht="23.25" hidden="1" customHeight="1" x14ac:dyDescent="0.25">
      <c r="A26" s="169" t="s">
        <v>363</v>
      </c>
      <c r="B26" s="159" t="s">
        <v>364</v>
      </c>
      <c r="C26" s="160">
        <v>11</v>
      </c>
      <c r="D26" s="161">
        <v>1</v>
      </c>
      <c r="E26" s="160">
        <v>11</v>
      </c>
      <c r="F26" s="161">
        <v>1</v>
      </c>
      <c r="G26" s="152"/>
      <c r="H26" s="162"/>
      <c r="I26" s="163"/>
      <c r="J26" s="163"/>
      <c r="K26" s="164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6"/>
      <c r="AB26" s="166"/>
      <c r="AC26" s="167"/>
    </row>
    <row r="27" spans="1:29" s="168" customFormat="1" ht="23.25" hidden="1" customHeight="1" x14ac:dyDescent="0.25">
      <c r="A27" s="169" t="s">
        <v>365</v>
      </c>
      <c r="B27" s="159" t="s">
        <v>366</v>
      </c>
      <c r="C27" s="170">
        <v>10</v>
      </c>
      <c r="D27" s="161">
        <v>1</v>
      </c>
      <c r="E27" s="170">
        <v>10</v>
      </c>
      <c r="F27" s="161">
        <v>1</v>
      </c>
      <c r="G27" s="152"/>
      <c r="H27" s="162"/>
      <c r="I27" s="163"/>
      <c r="J27" s="163"/>
      <c r="K27" s="164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6"/>
      <c r="AB27" s="166"/>
      <c r="AC27" s="167"/>
    </row>
    <row r="28" spans="1:29" ht="23.25" customHeight="1" x14ac:dyDescent="0.25">
      <c r="A28" s="158"/>
      <c r="B28" s="159"/>
      <c r="C28" s="160"/>
      <c r="D28" s="161"/>
      <c r="E28" s="160"/>
      <c r="F28" s="161"/>
      <c r="G28" s="152"/>
      <c r="H28" s="162"/>
      <c r="I28" s="163"/>
      <c r="J28" s="163"/>
      <c r="K28" s="164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6"/>
      <c r="AB28" s="166"/>
      <c r="AC28" s="167"/>
    </row>
    <row r="29" spans="1:29" ht="23.25" customHeight="1" x14ac:dyDescent="0.25">
      <c r="A29" s="169"/>
      <c r="B29" s="173" t="s">
        <v>367</v>
      </c>
      <c r="C29" s="170"/>
      <c r="D29" s="161"/>
      <c r="E29" s="170"/>
      <c r="F29" s="161"/>
      <c r="G29" s="152"/>
      <c r="H29" s="162"/>
      <c r="I29" s="163"/>
      <c r="J29" s="163"/>
      <c r="K29" s="164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6"/>
      <c r="AB29" s="166"/>
      <c r="AC29" s="167"/>
    </row>
    <row r="30" spans="1:29" s="168" customFormat="1" ht="23.25" customHeight="1" x14ac:dyDescent="0.25">
      <c r="A30" s="158" t="s">
        <v>368</v>
      </c>
      <c r="B30" s="159" t="s">
        <v>356</v>
      </c>
      <c r="C30" s="160">
        <v>20</v>
      </c>
      <c r="D30" s="161">
        <v>1</v>
      </c>
      <c r="E30" s="160">
        <v>20</v>
      </c>
      <c r="F30" s="161">
        <v>1</v>
      </c>
      <c r="G30" s="516" t="s">
        <v>580</v>
      </c>
      <c r="H30" s="162">
        <v>0</v>
      </c>
      <c r="I30" s="163">
        <v>29052</v>
      </c>
      <c r="J30" s="163">
        <f>I30*12</f>
        <v>348624</v>
      </c>
      <c r="K30" s="164"/>
      <c r="L30" s="165">
        <f>2000*12</f>
        <v>24000</v>
      </c>
      <c r="M30" s="165">
        <v>5000</v>
      </c>
      <c r="N30" s="165">
        <v>5000</v>
      </c>
      <c r="O30" s="165"/>
      <c r="P30" s="165">
        <f>200*12</f>
        <v>2400</v>
      </c>
      <c r="Q30" s="165">
        <f>(30*H30)*12</f>
        <v>0</v>
      </c>
      <c r="R30" s="165">
        <f>(3*22)*12</f>
        <v>792</v>
      </c>
      <c r="S30" s="165"/>
      <c r="T30" s="165">
        <v>5000</v>
      </c>
      <c r="U30" s="165">
        <f>I30*2</f>
        <v>58104</v>
      </c>
      <c r="V30" s="165">
        <f>J30*0.12</f>
        <v>41834.879999999997</v>
      </c>
      <c r="W30" s="165">
        <f>100*12</f>
        <v>1200</v>
      </c>
      <c r="X30" s="165">
        <f>((I30*0.0275)/2)*12</f>
        <v>4793.58</v>
      </c>
      <c r="Y30" s="165">
        <f>100*12</f>
        <v>1200</v>
      </c>
      <c r="Z30" s="165"/>
      <c r="AA30" s="166"/>
      <c r="AB30" s="166"/>
      <c r="AC30" s="167">
        <f>SUM(J30:AB30)</f>
        <v>497948.46</v>
      </c>
    </row>
    <row r="31" spans="1:29" s="168" customFormat="1" ht="23.25" customHeight="1" x14ac:dyDescent="0.25">
      <c r="A31" s="169" t="s">
        <v>369</v>
      </c>
      <c r="B31" s="159" t="s">
        <v>360</v>
      </c>
      <c r="C31" s="160">
        <v>16</v>
      </c>
      <c r="D31" s="161">
        <v>3</v>
      </c>
      <c r="E31" s="160">
        <v>16</v>
      </c>
      <c r="F31" s="161">
        <v>3</v>
      </c>
      <c r="G31" s="516" t="s">
        <v>581</v>
      </c>
      <c r="H31" s="162">
        <v>0</v>
      </c>
      <c r="I31" s="163">
        <v>22697</v>
      </c>
      <c r="J31" s="163">
        <f>I31*12</f>
        <v>272364</v>
      </c>
      <c r="K31" s="164"/>
      <c r="L31" s="165">
        <f>2000*12</f>
        <v>24000</v>
      </c>
      <c r="M31" s="165">
        <v>5000</v>
      </c>
      <c r="N31" s="165">
        <v>5000</v>
      </c>
      <c r="O31" s="165"/>
      <c r="P31" s="165">
        <f>200*12</f>
        <v>2400</v>
      </c>
      <c r="Q31" s="165">
        <f>(30*H31)*12</f>
        <v>0</v>
      </c>
      <c r="R31" s="165">
        <f>(3*22)*12</f>
        <v>792</v>
      </c>
      <c r="S31" s="165"/>
      <c r="T31" s="165">
        <v>5000</v>
      </c>
      <c r="U31" s="165">
        <f>I31*2</f>
        <v>45394</v>
      </c>
      <c r="V31" s="165">
        <f>J31*0.12</f>
        <v>32683.68</v>
      </c>
      <c r="W31" s="165">
        <f>100*12</f>
        <v>1200</v>
      </c>
      <c r="X31" s="165">
        <f>((I31*0.0275)/2)*12</f>
        <v>3745.0050000000001</v>
      </c>
      <c r="Y31" s="165">
        <f>100*12</f>
        <v>1200</v>
      </c>
      <c r="Z31" s="165"/>
      <c r="AA31" s="166"/>
      <c r="AB31" s="166"/>
      <c r="AC31" s="167">
        <f>SUM(J31:AB31)</f>
        <v>398778.685</v>
      </c>
    </row>
    <row r="32" spans="1:29" s="168" customFormat="1" ht="23.25" customHeight="1" x14ac:dyDescent="0.25">
      <c r="A32" s="158" t="s">
        <v>370</v>
      </c>
      <c r="B32" s="159" t="s">
        <v>360</v>
      </c>
      <c r="C32" s="160">
        <v>16</v>
      </c>
      <c r="D32" s="161">
        <v>3</v>
      </c>
      <c r="E32" s="160">
        <v>16</v>
      </c>
      <c r="F32" s="161">
        <v>3</v>
      </c>
      <c r="G32" s="516" t="s">
        <v>582</v>
      </c>
      <c r="H32" s="162">
        <v>0</v>
      </c>
      <c r="I32" s="163">
        <v>22697</v>
      </c>
      <c r="J32" s="163">
        <f>I32*12</f>
        <v>272364</v>
      </c>
      <c r="K32" s="164"/>
      <c r="L32" s="165">
        <f>2000*12</f>
        <v>24000</v>
      </c>
      <c r="M32" s="165">
        <v>5000</v>
      </c>
      <c r="N32" s="165">
        <v>5000</v>
      </c>
      <c r="O32" s="165"/>
      <c r="P32" s="165">
        <f>200*12</f>
        <v>2400</v>
      </c>
      <c r="Q32" s="165">
        <f>(30*H32)*12</f>
        <v>0</v>
      </c>
      <c r="R32" s="165">
        <f>(3*22)*12</f>
        <v>792</v>
      </c>
      <c r="S32" s="165"/>
      <c r="T32" s="165">
        <v>5000</v>
      </c>
      <c r="U32" s="165">
        <f>I32*2</f>
        <v>45394</v>
      </c>
      <c r="V32" s="165">
        <f>J32*0.12</f>
        <v>32683.68</v>
      </c>
      <c r="W32" s="165">
        <f>100*12</f>
        <v>1200</v>
      </c>
      <c r="X32" s="165">
        <f>((I32*0.0275)/2)*12</f>
        <v>3745.0050000000001</v>
      </c>
      <c r="Y32" s="165">
        <f>100*12</f>
        <v>1200</v>
      </c>
      <c r="Z32" s="165"/>
      <c r="AA32" s="166"/>
      <c r="AB32" s="166"/>
      <c r="AC32" s="167">
        <f>SUM(J32:AB32)</f>
        <v>398778.685</v>
      </c>
    </row>
    <row r="33" spans="1:29" ht="23.25" hidden="1" customHeight="1" x14ac:dyDescent="0.25">
      <c r="A33" s="169" t="s">
        <v>371</v>
      </c>
      <c r="B33" s="159" t="s">
        <v>362</v>
      </c>
      <c r="C33" s="160">
        <v>14</v>
      </c>
      <c r="D33" s="161">
        <v>1</v>
      </c>
      <c r="E33" s="160">
        <v>14</v>
      </c>
      <c r="F33" s="161">
        <v>1</v>
      </c>
      <c r="G33" s="152"/>
      <c r="H33" s="162"/>
      <c r="I33" s="163"/>
      <c r="J33" s="163"/>
      <c r="K33" s="164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6"/>
      <c r="AB33" s="166"/>
      <c r="AC33" s="167"/>
    </row>
    <row r="34" spans="1:29" ht="23.25" hidden="1" customHeight="1" x14ac:dyDescent="0.25">
      <c r="A34" s="169" t="s">
        <v>372</v>
      </c>
      <c r="B34" s="159" t="s">
        <v>373</v>
      </c>
      <c r="C34" s="160">
        <v>14</v>
      </c>
      <c r="D34" s="161">
        <v>1</v>
      </c>
      <c r="E34" s="160">
        <v>14</v>
      </c>
      <c r="F34" s="161">
        <v>1</v>
      </c>
      <c r="G34" s="152"/>
      <c r="H34" s="162"/>
      <c r="I34" s="163"/>
      <c r="J34" s="163"/>
      <c r="K34" s="164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6"/>
      <c r="AB34" s="166"/>
      <c r="AC34" s="167"/>
    </row>
    <row r="35" spans="1:29" ht="23.25" customHeight="1" x14ac:dyDescent="0.25">
      <c r="A35" s="169"/>
      <c r="B35" s="173"/>
      <c r="C35" s="170"/>
      <c r="D35" s="161"/>
      <c r="E35" s="170"/>
      <c r="F35" s="161"/>
      <c r="G35" s="152"/>
      <c r="H35" s="162"/>
      <c r="I35" s="163"/>
      <c r="J35" s="163"/>
      <c r="K35" s="16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6"/>
      <c r="AB35" s="166"/>
      <c r="AC35" s="167"/>
    </row>
    <row r="36" spans="1:29" ht="23.25" customHeight="1" x14ac:dyDescent="0.25">
      <c r="A36" s="174"/>
      <c r="B36" s="159" t="s">
        <v>374</v>
      </c>
      <c r="C36" s="160"/>
      <c r="D36" s="161"/>
      <c r="E36" s="160"/>
      <c r="F36" s="161"/>
      <c r="G36" s="152"/>
      <c r="H36" s="162"/>
      <c r="I36" s="164"/>
      <c r="J36" s="164"/>
      <c r="K36" s="164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6"/>
      <c r="AB36" s="166"/>
      <c r="AC36" s="167"/>
    </row>
    <row r="37" spans="1:29" ht="23.25" customHeight="1" x14ac:dyDescent="0.25">
      <c r="A37" s="169" t="s">
        <v>375</v>
      </c>
      <c r="B37" s="159" t="s">
        <v>358</v>
      </c>
      <c r="C37" s="160">
        <v>18</v>
      </c>
      <c r="D37" s="161">
        <v>1</v>
      </c>
      <c r="E37" s="160">
        <v>18</v>
      </c>
      <c r="F37" s="161">
        <v>1</v>
      </c>
      <c r="G37" s="516" t="s">
        <v>583</v>
      </c>
      <c r="H37" s="162">
        <v>0</v>
      </c>
      <c r="I37" s="163">
        <v>25259</v>
      </c>
      <c r="J37" s="163">
        <f>I37*12</f>
        <v>303108</v>
      </c>
      <c r="K37" s="164"/>
      <c r="L37" s="165">
        <f>2000*12</f>
        <v>24000</v>
      </c>
      <c r="M37" s="165">
        <v>5000</v>
      </c>
      <c r="N37" s="165">
        <v>5000</v>
      </c>
      <c r="O37" s="165"/>
      <c r="P37" s="165">
        <f>200*12</f>
        <v>2400</v>
      </c>
      <c r="Q37" s="165">
        <f>(30*H37)*12</f>
        <v>0</v>
      </c>
      <c r="R37" s="165">
        <f>(3*22)*12</f>
        <v>792</v>
      </c>
      <c r="S37" s="165"/>
      <c r="T37" s="165">
        <v>5000</v>
      </c>
      <c r="U37" s="165">
        <f>I37*2</f>
        <v>50518</v>
      </c>
      <c r="V37" s="165">
        <f>J37*0.12</f>
        <v>36372.959999999999</v>
      </c>
      <c r="W37" s="165">
        <f>100*12</f>
        <v>1200</v>
      </c>
      <c r="X37" s="165">
        <f>((I37*0.0275)/2)*12</f>
        <v>4167.7350000000006</v>
      </c>
      <c r="Y37" s="165">
        <f>100*12</f>
        <v>1200</v>
      </c>
      <c r="Z37" s="165"/>
      <c r="AA37" s="166"/>
      <c r="AB37" s="166"/>
      <c r="AC37" s="167">
        <f>SUM(J37:AB37)</f>
        <v>438758.69500000001</v>
      </c>
    </row>
    <row r="38" spans="1:29" ht="23.25" customHeight="1" x14ac:dyDescent="0.25">
      <c r="A38" s="169" t="s">
        <v>376</v>
      </c>
      <c r="B38" s="159" t="s">
        <v>360</v>
      </c>
      <c r="C38" s="160">
        <v>16</v>
      </c>
      <c r="D38" s="161">
        <v>4</v>
      </c>
      <c r="E38" s="160">
        <v>16</v>
      </c>
      <c r="F38" s="161">
        <v>4</v>
      </c>
      <c r="G38" s="516" t="s">
        <v>584</v>
      </c>
      <c r="H38" s="162">
        <v>0</v>
      </c>
      <c r="I38" s="163">
        <v>23073</v>
      </c>
      <c r="J38" s="163">
        <f>I38*12</f>
        <v>276876</v>
      </c>
      <c r="K38" s="164"/>
      <c r="L38" s="165">
        <f>2000*12</f>
        <v>24000</v>
      </c>
      <c r="M38" s="165">
        <v>5000</v>
      </c>
      <c r="N38" s="165">
        <v>5000</v>
      </c>
      <c r="O38" s="165"/>
      <c r="P38" s="165">
        <f>200*12</f>
        <v>2400</v>
      </c>
      <c r="Q38" s="165">
        <f>(30*H38)*12</f>
        <v>0</v>
      </c>
      <c r="R38" s="165">
        <f>(3*22)*12</f>
        <v>792</v>
      </c>
      <c r="S38" s="165"/>
      <c r="T38" s="165">
        <v>5000</v>
      </c>
      <c r="U38" s="165">
        <f>I38*2</f>
        <v>46146</v>
      </c>
      <c r="V38" s="165">
        <f>J38*0.12</f>
        <v>33225.119999999995</v>
      </c>
      <c r="W38" s="165">
        <f>100*12</f>
        <v>1200</v>
      </c>
      <c r="X38" s="165">
        <f>((I38*0.0275)/2)*12</f>
        <v>3807.0450000000001</v>
      </c>
      <c r="Y38" s="165">
        <f>100*12</f>
        <v>1200</v>
      </c>
      <c r="Z38" s="165"/>
      <c r="AA38" s="166"/>
      <c r="AB38" s="166"/>
      <c r="AC38" s="167">
        <f>SUM(J38:AB38)</f>
        <v>404646.16499999998</v>
      </c>
    </row>
    <row r="39" spans="1:29" ht="23.25" hidden="1" customHeight="1" x14ac:dyDescent="0.25">
      <c r="A39" s="169" t="s">
        <v>377</v>
      </c>
      <c r="B39" s="159" t="s">
        <v>362</v>
      </c>
      <c r="C39" s="160">
        <v>14</v>
      </c>
      <c r="D39" s="161">
        <v>1</v>
      </c>
      <c r="E39" s="160">
        <v>14</v>
      </c>
      <c r="F39" s="161">
        <v>1</v>
      </c>
      <c r="G39" s="152"/>
      <c r="H39" s="162">
        <v>0</v>
      </c>
      <c r="I39" s="163"/>
      <c r="J39" s="163"/>
      <c r="K39" s="164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6"/>
      <c r="AB39" s="166"/>
      <c r="AC39" s="167"/>
    </row>
    <row r="40" spans="1:29" ht="23.25" customHeight="1" x14ac:dyDescent="0.25">
      <c r="A40" s="169"/>
      <c r="B40" s="173"/>
      <c r="C40" s="160"/>
      <c r="D40" s="161"/>
      <c r="E40" s="160"/>
      <c r="F40" s="161"/>
      <c r="G40" s="152"/>
      <c r="H40" s="162"/>
      <c r="I40" s="163"/>
      <c r="J40" s="163"/>
      <c r="K40" s="164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6"/>
      <c r="AB40" s="166"/>
      <c r="AC40" s="167"/>
    </row>
    <row r="41" spans="1:29" ht="23.25" customHeight="1" x14ac:dyDescent="0.25">
      <c r="A41" s="174"/>
      <c r="B41" s="159" t="s">
        <v>378</v>
      </c>
      <c r="C41" s="160"/>
      <c r="D41" s="161"/>
      <c r="E41" s="160"/>
      <c r="F41" s="161"/>
      <c r="G41" s="152"/>
      <c r="H41" s="162"/>
      <c r="I41" s="164"/>
      <c r="J41" s="164"/>
      <c r="K41" s="164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6"/>
      <c r="AB41" s="166"/>
      <c r="AC41" s="167"/>
    </row>
    <row r="42" spans="1:29" s="168" customFormat="1" ht="23.25" customHeight="1" x14ac:dyDescent="0.25">
      <c r="A42" s="169" t="s">
        <v>379</v>
      </c>
      <c r="B42" s="159" t="s">
        <v>380</v>
      </c>
      <c r="C42" s="160">
        <v>20</v>
      </c>
      <c r="D42" s="161">
        <v>1</v>
      </c>
      <c r="E42" s="160">
        <v>20</v>
      </c>
      <c r="F42" s="161">
        <v>1</v>
      </c>
      <c r="G42" s="516" t="s">
        <v>585</v>
      </c>
      <c r="H42" s="162">
        <v>0</v>
      </c>
      <c r="I42" s="163">
        <v>29052</v>
      </c>
      <c r="J42" s="163">
        <f>I42*12</f>
        <v>348624</v>
      </c>
      <c r="K42" s="164"/>
      <c r="L42" s="165">
        <f>2000*12</f>
        <v>24000</v>
      </c>
      <c r="M42" s="165">
        <v>5000</v>
      </c>
      <c r="N42" s="165">
        <v>5000</v>
      </c>
      <c r="O42" s="165"/>
      <c r="P42" s="165">
        <f>200*12</f>
        <v>2400</v>
      </c>
      <c r="Q42" s="165">
        <f>(30*H42)*12</f>
        <v>0</v>
      </c>
      <c r="R42" s="165">
        <f>(3*22)*12</f>
        <v>792</v>
      </c>
      <c r="S42" s="165"/>
      <c r="T42" s="165">
        <v>5000</v>
      </c>
      <c r="U42" s="165">
        <f>I42*2</f>
        <v>58104</v>
      </c>
      <c r="V42" s="165">
        <f>J42*0.12</f>
        <v>41834.879999999997</v>
      </c>
      <c r="W42" s="165">
        <f>100*12</f>
        <v>1200</v>
      </c>
      <c r="X42" s="165">
        <f>((I42*0.0275)/2)*12</f>
        <v>4793.58</v>
      </c>
      <c r="Y42" s="165">
        <f>100*12</f>
        <v>1200</v>
      </c>
      <c r="Z42" s="165"/>
      <c r="AA42" s="166"/>
      <c r="AB42" s="166"/>
      <c r="AC42" s="167">
        <f>SUM(J42:AB42)</f>
        <v>497948.46</v>
      </c>
    </row>
    <row r="43" spans="1:29" s="168" customFormat="1" ht="23.25" hidden="1" customHeight="1" x14ac:dyDescent="0.25">
      <c r="A43" s="169" t="s">
        <v>381</v>
      </c>
      <c r="B43" s="173" t="s">
        <v>382</v>
      </c>
      <c r="C43" s="160">
        <v>15</v>
      </c>
      <c r="D43" s="161">
        <v>1</v>
      </c>
      <c r="E43" s="160">
        <v>15</v>
      </c>
      <c r="F43" s="161">
        <v>1</v>
      </c>
      <c r="G43" s="516" t="s">
        <v>586</v>
      </c>
      <c r="H43" s="162">
        <v>0</v>
      </c>
      <c r="I43" s="163"/>
      <c r="J43" s="163">
        <f>I43*12</f>
        <v>0</v>
      </c>
      <c r="K43" s="164"/>
      <c r="L43" s="165">
        <f>2000*12</f>
        <v>24000</v>
      </c>
      <c r="M43" s="165">
        <v>5000</v>
      </c>
      <c r="N43" s="165">
        <v>5000</v>
      </c>
      <c r="O43" s="165"/>
      <c r="P43" s="165">
        <f>200*12</f>
        <v>2400</v>
      </c>
      <c r="Q43" s="165">
        <f>(30*H43)*12</f>
        <v>0</v>
      </c>
      <c r="R43" s="165">
        <f>(3*22)*12</f>
        <v>792</v>
      </c>
      <c r="S43" s="165"/>
      <c r="T43" s="165">
        <v>5000</v>
      </c>
      <c r="U43" s="165">
        <f>I43*2</f>
        <v>0</v>
      </c>
      <c r="V43" s="165">
        <f>J43*0.12</f>
        <v>0</v>
      </c>
      <c r="W43" s="165">
        <f>100*12</f>
        <v>1200</v>
      </c>
      <c r="X43" s="165">
        <f>((I43*0.0275)/2)*12</f>
        <v>0</v>
      </c>
      <c r="Y43" s="165">
        <f>100*12</f>
        <v>1200</v>
      </c>
      <c r="Z43" s="165"/>
      <c r="AA43" s="166"/>
      <c r="AB43" s="166"/>
      <c r="AC43" s="167">
        <f>SUM(J43:AB43)</f>
        <v>44592</v>
      </c>
    </row>
    <row r="44" spans="1:29" ht="23.25" hidden="1" customHeight="1" x14ac:dyDescent="0.25">
      <c r="A44" s="169" t="s">
        <v>383</v>
      </c>
      <c r="B44" s="159" t="s">
        <v>384</v>
      </c>
      <c r="C44" s="160">
        <v>12</v>
      </c>
      <c r="D44" s="161">
        <v>1</v>
      </c>
      <c r="E44" s="160">
        <v>12</v>
      </c>
      <c r="F44" s="161">
        <v>1</v>
      </c>
      <c r="G44" s="516" t="s">
        <v>585</v>
      </c>
      <c r="H44" s="162">
        <v>0</v>
      </c>
      <c r="I44" s="163"/>
      <c r="J44" s="163">
        <f>I44*12</f>
        <v>0</v>
      </c>
      <c r="K44" s="164"/>
      <c r="L44" s="165">
        <f>2000*12</f>
        <v>24000</v>
      </c>
      <c r="M44" s="165">
        <v>5000</v>
      </c>
      <c r="N44" s="165">
        <v>5000</v>
      </c>
      <c r="O44" s="165"/>
      <c r="P44" s="165">
        <f>200*12</f>
        <v>2400</v>
      </c>
      <c r="Q44" s="165">
        <f>(30*H44)*12</f>
        <v>0</v>
      </c>
      <c r="R44" s="165">
        <f>(3*22)*12</f>
        <v>792</v>
      </c>
      <c r="S44" s="165"/>
      <c r="T44" s="165">
        <v>5000</v>
      </c>
      <c r="U44" s="165">
        <f>I44*2</f>
        <v>0</v>
      </c>
      <c r="V44" s="165">
        <f>J44*0.12</f>
        <v>0</v>
      </c>
      <c r="W44" s="165">
        <f>100*12</f>
        <v>1200</v>
      </c>
      <c r="X44" s="165">
        <f>((I44*0.0275)/2)*12</f>
        <v>0</v>
      </c>
      <c r="Y44" s="165">
        <f>100*12</f>
        <v>1200</v>
      </c>
      <c r="Z44" s="165"/>
      <c r="AA44" s="166"/>
      <c r="AB44" s="166"/>
      <c r="AC44" s="167">
        <f>SUM(J44:AB44)</f>
        <v>44592</v>
      </c>
    </row>
    <row r="45" spans="1:29" ht="23.25" customHeight="1" x14ac:dyDescent="0.25">
      <c r="A45" s="169" t="s">
        <v>385</v>
      </c>
      <c r="B45" s="159" t="s">
        <v>386</v>
      </c>
      <c r="C45" s="160" t="s">
        <v>387</v>
      </c>
      <c r="D45" s="161">
        <v>7</v>
      </c>
      <c r="E45" s="160" t="s">
        <v>387</v>
      </c>
      <c r="F45" s="161">
        <v>7</v>
      </c>
      <c r="G45" s="516" t="s">
        <v>586</v>
      </c>
      <c r="H45" s="162">
        <v>1</v>
      </c>
      <c r="I45" s="163">
        <v>12194</v>
      </c>
      <c r="J45" s="163">
        <f>I45*12</f>
        <v>146328</v>
      </c>
      <c r="K45" s="164"/>
      <c r="L45" s="165">
        <f>2000*12</f>
        <v>24000</v>
      </c>
      <c r="M45" s="165">
        <v>5000</v>
      </c>
      <c r="N45" s="165">
        <v>5000</v>
      </c>
      <c r="O45" s="165"/>
      <c r="P45" s="165">
        <f>200*12</f>
        <v>2400</v>
      </c>
      <c r="Q45" s="165">
        <f>(30*H45)*12</f>
        <v>360</v>
      </c>
      <c r="R45" s="165">
        <f>(3*22)*12</f>
        <v>792</v>
      </c>
      <c r="S45" s="165"/>
      <c r="T45" s="165">
        <v>5000</v>
      </c>
      <c r="U45" s="165">
        <f>I45*2</f>
        <v>24388</v>
      </c>
      <c r="V45" s="165">
        <f>J45*0.12</f>
        <v>17559.36</v>
      </c>
      <c r="W45" s="165">
        <f>100*12</f>
        <v>1200</v>
      </c>
      <c r="X45" s="165">
        <f>((I45*0.0275)/2)*12</f>
        <v>2012.0099999999998</v>
      </c>
      <c r="Y45" s="165">
        <f>100*12</f>
        <v>1200</v>
      </c>
      <c r="Z45" s="165"/>
      <c r="AA45" s="166"/>
      <c r="AB45" s="166"/>
      <c r="AC45" s="167">
        <f>SUM(J45:AB45)</f>
        <v>235239.37</v>
      </c>
    </row>
    <row r="46" spans="1:29" ht="23.25" customHeight="1" x14ac:dyDescent="0.25">
      <c r="A46" s="169"/>
      <c r="B46" s="159"/>
      <c r="C46" s="160"/>
      <c r="D46" s="161"/>
      <c r="E46" s="160"/>
      <c r="F46" s="161"/>
      <c r="G46" s="152"/>
      <c r="H46" s="162"/>
      <c r="I46" s="163"/>
      <c r="J46" s="163"/>
      <c r="K46" s="164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6"/>
      <c r="AB46" s="166"/>
      <c r="AC46" s="167"/>
    </row>
    <row r="47" spans="1:29" ht="23.25" customHeight="1" x14ac:dyDescent="0.25">
      <c r="A47" s="174"/>
      <c r="B47" s="159" t="s">
        <v>388</v>
      </c>
      <c r="C47" s="160"/>
      <c r="D47" s="161"/>
      <c r="E47" s="160"/>
      <c r="F47" s="161"/>
      <c r="G47" s="152"/>
      <c r="H47" s="153"/>
      <c r="I47" s="164"/>
      <c r="J47" s="164"/>
      <c r="K47" s="164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6"/>
      <c r="AB47" s="166"/>
      <c r="AC47" s="167"/>
    </row>
    <row r="48" spans="1:29" s="168" customFormat="1" ht="23.25" customHeight="1" x14ac:dyDescent="0.25">
      <c r="A48" s="169" t="s">
        <v>389</v>
      </c>
      <c r="B48" s="159" t="s">
        <v>356</v>
      </c>
      <c r="C48" s="160">
        <v>20</v>
      </c>
      <c r="D48" s="161">
        <v>1</v>
      </c>
      <c r="E48" s="160">
        <v>20</v>
      </c>
      <c r="F48" s="161">
        <v>1</v>
      </c>
      <c r="G48" s="516" t="s">
        <v>587</v>
      </c>
      <c r="H48" s="162">
        <v>1</v>
      </c>
      <c r="I48" s="163">
        <v>29052</v>
      </c>
      <c r="J48" s="163">
        <f>I48*12</f>
        <v>348624</v>
      </c>
      <c r="K48" s="164"/>
      <c r="L48" s="165">
        <f>2000*12</f>
        <v>24000</v>
      </c>
      <c r="M48" s="165">
        <v>5000</v>
      </c>
      <c r="N48" s="165">
        <v>5000</v>
      </c>
      <c r="O48" s="165"/>
      <c r="P48" s="165">
        <f>200*12</f>
        <v>2400</v>
      </c>
      <c r="Q48" s="165">
        <f>(30*H48)*12</f>
        <v>360</v>
      </c>
      <c r="R48" s="165">
        <f>(3*22)*12</f>
        <v>792</v>
      </c>
      <c r="S48" s="165"/>
      <c r="T48" s="165">
        <v>5000</v>
      </c>
      <c r="U48" s="165">
        <f>I48*2</f>
        <v>58104</v>
      </c>
      <c r="V48" s="165">
        <f>J48*0.12</f>
        <v>41834.879999999997</v>
      </c>
      <c r="W48" s="165">
        <f>100*12</f>
        <v>1200</v>
      </c>
      <c r="X48" s="165">
        <f>((I48*0.0275)/2)*12</f>
        <v>4793.58</v>
      </c>
      <c r="Y48" s="165">
        <f>100*12</f>
        <v>1200</v>
      </c>
      <c r="Z48" s="165"/>
      <c r="AA48" s="166"/>
      <c r="AB48" s="166"/>
      <c r="AC48" s="167">
        <f>SUM(J48:AB48)</f>
        <v>498308.46</v>
      </c>
    </row>
    <row r="49" spans="1:29" s="168" customFormat="1" ht="23.25" customHeight="1" x14ac:dyDescent="0.25">
      <c r="A49" s="169" t="s">
        <v>390</v>
      </c>
      <c r="B49" s="159" t="s">
        <v>358</v>
      </c>
      <c r="C49" s="160">
        <v>18</v>
      </c>
      <c r="D49" s="161">
        <v>1</v>
      </c>
      <c r="E49" s="160">
        <v>18</v>
      </c>
      <c r="F49" s="161">
        <v>1</v>
      </c>
      <c r="G49" s="516" t="s">
        <v>588</v>
      </c>
      <c r="H49" s="175">
        <v>1</v>
      </c>
      <c r="I49" s="163">
        <v>25259</v>
      </c>
      <c r="J49" s="163">
        <f>I49*12</f>
        <v>303108</v>
      </c>
      <c r="K49" s="164"/>
      <c r="L49" s="165">
        <f>2000*12</f>
        <v>24000</v>
      </c>
      <c r="M49" s="165">
        <v>5000</v>
      </c>
      <c r="N49" s="165">
        <v>5000</v>
      </c>
      <c r="O49" s="165"/>
      <c r="P49" s="165">
        <f>200*12</f>
        <v>2400</v>
      </c>
      <c r="Q49" s="165">
        <f>(30*H49)*12</f>
        <v>360</v>
      </c>
      <c r="R49" s="165">
        <f>(3*22)*12</f>
        <v>792</v>
      </c>
      <c r="S49" s="165"/>
      <c r="T49" s="165">
        <v>5000</v>
      </c>
      <c r="U49" s="165">
        <f>I49*2</f>
        <v>50518</v>
      </c>
      <c r="V49" s="165">
        <f>J49*0.12</f>
        <v>36372.959999999999</v>
      </c>
      <c r="W49" s="165">
        <f>100*12</f>
        <v>1200</v>
      </c>
      <c r="X49" s="165">
        <f>((I49*0.0275)/2)*12</f>
        <v>4167.7350000000006</v>
      </c>
      <c r="Y49" s="165">
        <f>100*12</f>
        <v>1200</v>
      </c>
      <c r="Z49" s="165"/>
      <c r="AA49" s="166"/>
      <c r="AB49" s="166"/>
      <c r="AC49" s="167">
        <f>SUM(J49:AB49)</f>
        <v>439118.69500000001</v>
      </c>
    </row>
    <row r="50" spans="1:29" s="180" customFormat="1" ht="23.25" hidden="1" customHeight="1" x14ac:dyDescent="0.25">
      <c r="A50" s="176" t="s">
        <v>391</v>
      </c>
      <c r="B50" s="159" t="s">
        <v>360</v>
      </c>
      <c r="C50" s="177">
        <v>16</v>
      </c>
      <c r="D50" s="178">
        <v>1</v>
      </c>
      <c r="E50" s="177">
        <v>16</v>
      </c>
      <c r="F50" s="178">
        <v>1</v>
      </c>
      <c r="G50" s="179"/>
      <c r="H50" s="162"/>
      <c r="I50" s="163"/>
      <c r="J50" s="163"/>
      <c r="K50" s="164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6"/>
      <c r="AB50" s="166"/>
      <c r="AC50" s="167"/>
    </row>
    <row r="51" spans="1:29" s="180" customFormat="1" ht="23.25" hidden="1" customHeight="1" x14ac:dyDescent="0.25">
      <c r="A51" s="176" t="s">
        <v>392</v>
      </c>
      <c r="B51" s="181" t="s">
        <v>393</v>
      </c>
      <c r="C51" s="177">
        <v>10</v>
      </c>
      <c r="D51" s="178">
        <v>1</v>
      </c>
      <c r="E51" s="177">
        <v>10</v>
      </c>
      <c r="F51" s="178">
        <v>1</v>
      </c>
      <c r="G51" s="179"/>
      <c r="H51" s="162"/>
      <c r="I51" s="163"/>
      <c r="J51" s="163"/>
      <c r="K51" s="164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6"/>
      <c r="AB51" s="166"/>
      <c r="AC51" s="167"/>
    </row>
    <row r="52" spans="1:29" s="180" customFormat="1" ht="23.25" hidden="1" customHeight="1" x14ac:dyDescent="0.25">
      <c r="A52" s="176" t="s">
        <v>394</v>
      </c>
      <c r="B52" s="181" t="s">
        <v>395</v>
      </c>
      <c r="C52" s="177" t="s">
        <v>396</v>
      </c>
      <c r="D52" s="178">
        <v>1</v>
      </c>
      <c r="E52" s="177" t="s">
        <v>396</v>
      </c>
      <c r="F52" s="178">
        <v>1</v>
      </c>
      <c r="G52" s="179"/>
      <c r="H52" s="162"/>
      <c r="I52" s="163"/>
      <c r="J52" s="163"/>
      <c r="K52" s="164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6"/>
      <c r="AB52" s="166"/>
      <c r="AC52" s="167"/>
    </row>
    <row r="53" spans="1:29" s="180" customFormat="1" ht="23.25" hidden="1" customHeight="1" x14ac:dyDescent="0.25">
      <c r="A53" s="176" t="s">
        <v>397</v>
      </c>
      <c r="B53" s="181" t="s">
        <v>398</v>
      </c>
      <c r="C53" s="177" t="s">
        <v>396</v>
      </c>
      <c r="D53" s="178">
        <v>1</v>
      </c>
      <c r="E53" s="177" t="s">
        <v>396</v>
      </c>
      <c r="F53" s="178">
        <v>1</v>
      </c>
      <c r="G53" s="179"/>
      <c r="H53" s="162"/>
      <c r="I53" s="163"/>
      <c r="J53" s="163"/>
      <c r="K53" s="164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6"/>
      <c r="AB53" s="166"/>
      <c r="AC53" s="167"/>
    </row>
    <row r="54" spans="1:29" s="180" customFormat="1" ht="23.25" hidden="1" customHeight="1" x14ac:dyDescent="0.25">
      <c r="A54" s="176" t="s">
        <v>399</v>
      </c>
      <c r="B54" s="181" t="s">
        <v>400</v>
      </c>
      <c r="C54" s="177" t="s">
        <v>401</v>
      </c>
      <c r="D54" s="178">
        <v>1</v>
      </c>
      <c r="E54" s="177" t="s">
        <v>401</v>
      </c>
      <c r="F54" s="178">
        <v>1</v>
      </c>
      <c r="G54" s="179"/>
      <c r="H54" s="162"/>
      <c r="I54" s="163"/>
      <c r="J54" s="163"/>
      <c r="K54" s="164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6"/>
      <c r="AB54" s="166"/>
      <c r="AC54" s="167"/>
    </row>
    <row r="55" spans="1:29" s="168" customFormat="1" ht="23.25" customHeight="1" x14ac:dyDescent="0.25">
      <c r="A55" s="169"/>
      <c r="B55" s="159"/>
      <c r="C55" s="160"/>
      <c r="D55" s="161"/>
      <c r="E55" s="160"/>
      <c r="F55" s="161"/>
      <c r="G55" s="152"/>
      <c r="H55" s="175"/>
      <c r="I55" s="163"/>
      <c r="J55" s="163"/>
      <c r="K55" s="182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6"/>
      <c r="AB55" s="166"/>
      <c r="AC55" s="167"/>
    </row>
    <row r="56" spans="1:29" ht="23.25" customHeight="1" x14ac:dyDescent="0.25">
      <c r="A56" s="169"/>
      <c r="B56" s="159" t="s">
        <v>402</v>
      </c>
      <c r="C56" s="160"/>
      <c r="D56" s="161"/>
      <c r="E56" s="160"/>
      <c r="F56" s="161"/>
      <c r="G56" s="152"/>
      <c r="H56" s="153"/>
      <c r="I56" s="164"/>
      <c r="J56" s="164"/>
      <c r="K56" s="164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6"/>
      <c r="AB56" s="166"/>
      <c r="AC56" s="167"/>
    </row>
    <row r="57" spans="1:29" ht="23.25" customHeight="1" x14ac:dyDescent="0.25">
      <c r="A57" s="158" t="s">
        <v>403</v>
      </c>
      <c r="B57" s="159" t="s">
        <v>404</v>
      </c>
      <c r="C57" s="160">
        <v>24</v>
      </c>
      <c r="D57" s="161">
        <v>8</v>
      </c>
      <c r="E57" s="160">
        <v>24</v>
      </c>
      <c r="F57" s="161">
        <v>8</v>
      </c>
      <c r="G57" s="516" t="s">
        <v>589</v>
      </c>
      <c r="H57" s="162">
        <v>0</v>
      </c>
      <c r="I57" s="163">
        <v>41830</v>
      </c>
      <c r="J57" s="163">
        <f>I57*12</f>
        <v>501960</v>
      </c>
      <c r="K57" s="164"/>
      <c r="L57" s="165">
        <f>2000*12</f>
        <v>24000</v>
      </c>
      <c r="M57" s="165">
        <v>5000</v>
      </c>
      <c r="N57" s="165">
        <v>5000</v>
      </c>
      <c r="O57" s="165"/>
      <c r="P57" s="165">
        <f>200*12</f>
        <v>2400</v>
      </c>
      <c r="Q57" s="165">
        <f>(30*H57)*12</f>
        <v>0</v>
      </c>
      <c r="R57" s="165">
        <f>(3*22)*12</f>
        <v>792</v>
      </c>
      <c r="S57" s="165"/>
      <c r="T57" s="165">
        <v>5000</v>
      </c>
      <c r="U57" s="165">
        <f>I57*2</f>
        <v>83660</v>
      </c>
      <c r="V57" s="165">
        <f>J57*0.12</f>
        <v>60235.199999999997</v>
      </c>
      <c r="W57" s="165">
        <f>100*12</f>
        <v>1200</v>
      </c>
      <c r="X57" s="165">
        <f>550*12</f>
        <v>6600</v>
      </c>
      <c r="Y57" s="165">
        <f>100*12</f>
        <v>1200</v>
      </c>
      <c r="Z57" s="165"/>
      <c r="AA57" s="166"/>
      <c r="AB57" s="166"/>
      <c r="AC57" s="167">
        <f>SUM(J57:AB57)</f>
        <v>697047.2</v>
      </c>
    </row>
    <row r="58" spans="1:29" ht="23.25" customHeight="1" x14ac:dyDescent="0.25">
      <c r="A58" s="171" t="s">
        <v>405</v>
      </c>
      <c r="B58" s="159" t="s">
        <v>353</v>
      </c>
      <c r="C58" s="170" t="s">
        <v>401</v>
      </c>
      <c r="D58" s="161">
        <v>1</v>
      </c>
      <c r="E58" s="170" t="s">
        <v>401</v>
      </c>
      <c r="F58" s="161">
        <v>1</v>
      </c>
      <c r="G58" s="516" t="s">
        <v>590</v>
      </c>
      <c r="H58" s="162">
        <v>0</v>
      </c>
      <c r="I58" s="163">
        <v>11869</v>
      </c>
      <c r="J58" s="163">
        <f>I58*12</f>
        <v>142428</v>
      </c>
      <c r="K58" s="164"/>
      <c r="L58" s="165">
        <f>2000*12</f>
        <v>24000</v>
      </c>
      <c r="M58" s="165">
        <v>5000</v>
      </c>
      <c r="N58" s="165">
        <v>5000</v>
      </c>
      <c r="O58" s="165"/>
      <c r="P58" s="165">
        <f>200*12</f>
        <v>2400</v>
      </c>
      <c r="Q58" s="165">
        <f>(30*H58)*12</f>
        <v>0</v>
      </c>
      <c r="R58" s="165">
        <f>(3*22)*12</f>
        <v>792</v>
      </c>
      <c r="S58" s="165"/>
      <c r="T58" s="165">
        <v>5000</v>
      </c>
      <c r="U58" s="165">
        <f>I58*2</f>
        <v>23738</v>
      </c>
      <c r="V58" s="165">
        <f>J58*0.12</f>
        <v>17091.36</v>
      </c>
      <c r="W58" s="165">
        <f>100*12</f>
        <v>1200</v>
      </c>
      <c r="X58" s="165">
        <f>((I58*0.0275)/2)*12</f>
        <v>1958.3849999999998</v>
      </c>
      <c r="Y58" s="165">
        <f>100*12</f>
        <v>1200</v>
      </c>
      <c r="Z58" s="165"/>
      <c r="AA58" s="166"/>
      <c r="AB58" s="166"/>
      <c r="AC58" s="167">
        <f>SUM(J58:AB58)</f>
        <v>229807.745</v>
      </c>
    </row>
    <row r="59" spans="1:29" ht="23.25" customHeight="1" x14ac:dyDescent="0.25">
      <c r="A59" s="158"/>
      <c r="B59" s="159"/>
      <c r="C59" s="160"/>
      <c r="D59" s="161"/>
      <c r="E59" s="160"/>
      <c r="F59" s="161"/>
      <c r="G59" s="152"/>
      <c r="H59" s="162"/>
      <c r="I59" s="163"/>
      <c r="J59" s="163"/>
      <c r="K59" s="164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6"/>
      <c r="AB59" s="166"/>
      <c r="AC59" s="167"/>
    </row>
    <row r="60" spans="1:29" ht="23.25" customHeight="1" x14ac:dyDescent="0.25">
      <c r="A60" s="169"/>
      <c r="B60" s="159" t="s">
        <v>406</v>
      </c>
      <c r="C60" s="170"/>
      <c r="D60" s="161"/>
      <c r="E60" s="170"/>
      <c r="F60" s="161"/>
      <c r="G60" s="152"/>
      <c r="H60" s="162"/>
      <c r="I60" s="163"/>
      <c r="J60" s="163"/>
      <c r="K60" s="164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6"/>
      <c r="AB60" s="166"/>
      <c r="AC60" s="167"/>
    </row>
    <row r="61" spans="1:29" ht="23.25" customHeight="1" x14ac:dyDescent="0.25">
      <c r="A61" s="169" t="s">
        <v>407</v>
      </c>
      <c r="B61" s="159" t="s">
        <v>408</v>
      </c>
      <c r="C61" s="170">
        <v>20</v>
      </c>
      <c r="D61" s="161">
        <v>1</v>
      </c>
      <c r="E61" s="170">
        <v>20</v>
      </c>
      <c r="F61" s="161">
        <v>1</v>
      </c>
      <c r="G61" s="516" t="s">
        <v>591</v>
      </c>
      <c r="H61" s="162">
        <v>0</v>
      </c>
      <c r="I61" s="163">
        <v>29052</v>
      </c>
      <c r="J61" s="163">
        <f>I61*12</f>
        <v>348624</v>
      </c>
      <c r="K61" s="164"/>
      <c r="L61" s="165">
        <f>2000*12</f>
        <v>24000</v>
      </c>
      <c r="M61" s="165">
        <v>5000</v>
      </c>
      <c r="N61" s="165">
        <v>5000</v>
      </c>
      <c r="O61" s="165"/>
      <c r="P61" s="165">
        <f>200*12</f>
        <v>2400</v>
      </c>
      <c r="Q61" s="165">
        <f>(30*H61)*12</f>
        <v>0</v>
      </c>
      <c r="R61" s="165">
        <f>(3*22)*12</f>
        <v>792</v>
      </c>
      <c r="S61" s="165"/>
      <c r="T61" s="165">
        <v>5000</v>
      </c>
      <c r="U61" s="165">
        <f>I61*2</f>
        <v>58104</v>
      </c>
      <c r="V61" s="165">
        <f>J61*0.12</f>
        <v>41834.879999999997</v>
      </c>
      <c r="W61" s="165">
        <f>100*12</f>
        <v>1200</v>
      </c>
      <c r="X61" s="165">
        <f>((I61*0.0275)/2)*12</f>
        <v>4793.58</v>
      </c>
      <c r="Y61" s="165">
        <f>100*12</f>
        <v>1200</v>
      </c>
      <c r="Z61" s="165"/>
      <c r="AA61" s="166"/>
      <c r="AB61" s="166"/>
      <c r="AC61" s="167">
        <f>SUM(J61:AB61)</f>
        <v>497948.46</v>
      </c>
    </row>
    <row r="62" spans="1:29" ht="23.25" customHeight="1" x14ac:dyDescent="0.25">
      <c r="A62" s="171" t="s">
        <v>409</v>
      </c>
      <c r="B62" s="159" t="s">
        <v>410</v>
      </c>
      <c r="C62" s="160">
        <v>18</v>
      </c>
      <c r="D62" s="161">
        <v>1</v>
      </c>
      <c r="E62" s="160">
        <v>18</v>
      </c>
      <c r="F62" s="161">
        <v>1</v>
      </c>
      <c r="G62" s="516" t="s">
        <v>592</v>
      </c>
      <c r="H62" s="162">
        <v>0</v>
      </c>
      <c r="I62" s="163">
        <v>25259</v>
      </c>
      <c r="J62" s="163">
        <f>I62*12</f>
        <v>303108</v>
      </c>
      <c r="K62" s="164"/>
      <c r="L62" s="165">
        <f>2000*12</f>
        <v>24000</v>
      </c>
      <c r="M62" s="165">
        <v>5000</v>
      </c>
      <c r="N62" s="165">
        <v>5000</v>
      </c>
      <c r="O62" s="165"/>
      <c r="P62" s="165">
        <f>200*12</f>
        <v>2400</v>
      </c>
      <c r="Q62" s="165">
        <f>(30*H62)*12</f>
        <v>0</v>
      </c>
      <c r="R62" s="165">
        <f>(3*22)*12</f>
        <v>792</v>
      </c>
      <c r="S62" s="165"/>
      <c r="T62" s="165">
        <v>5000</v>
      </c>
      <c r="U62" s="165">
        <f>I62*2</f>
        <v>50518</v>
      </c>
      <c r="V62" s="165">
        <f>J62*0.12</f>
        <v>36372.959999999999</v>
      </c>
      <c r="W62" s="165">
        <f>100*12</f>
        <v>1200</v>
      </c>
      <c r="X62" s="165">
        <f>((I62*0.0275)/2)*12</f>
        <v>4167.7350000000006</v>
      </c>
      <c r="Y62" s="165">
        <f>100*12</f>
        <v>1200</v>
      </c>
      <c r="Z62" s="165"/>
      <c r="AA62" s="166"/>
      <c r="AB62" s="166"/>
      <c r="AC62" s="167">
        <f>SUM(J62:AB62)</f>
        <v>438758.69500000001</v>
      </c>
    </row>
    <row r="63" spans="1:29" ht="23.25" hidden="1" customHeight="1" x14ac:dyDescent="0.25">
      <c r="A63" s="169" t="s">
        <v>411</v>
      </c>
      <c r="B63" s="159" t="s">
        <v>412</v>
      </c>
      <c r="C63" s="170">
        <v>16</v>
      </c>
      <c r="D63" s="161">
        <v>4</v>
      </c>
      <c r="E63" s="170">
        <v>16</v>
      </c>
      <c r="F63" s="161">
        <v>4</v>
      </c>
      <c r="G63" s="152"/>
      <c r="H63" s="162"/>
      <c r="I63" s="163"/>
      <c r="J63" s="163"/>
      <c r="K63" s="164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6"/>
      <c r="AB63" s="166"/>
      <c r="AC63" s="167"/>
    </row>
    <row r="64" spans="1:29" s="168" customFormat="1" ht="23.25" hidden="1" customHeight="1" x14ac:dyDescent="0.25">
      <c r="A64" s="158" t="s">
        <v>413</v>
      </c>
      <c r="B64" s="159" t="s">
        <v>414</v>
      </c>
      <c r="C64" s="160">
        <v>10</v>
      </c>
      <c r="D64" s="161">
        <v>8</v>
      </c>
      <c r="E64" s="160">
        <v>10</v>
      </c>
      <c r="F64" s="161">
        <v>8</v>
      </c>
      <c r="G64" s="152"/>
      <c r="H64" s="162"/>
      <c r="I64" s="163"/>
      <c r="J64" s="163"/>
      <c r="K64" s="164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6"/>
      <c r="AB64" s="166"/>
      <c r="AC64" s="167"/>
    </row>
    <row r="65" spans="1:29" ht="23.25" hidden="1" customHeight="1" x14ac:dyDescent="0.25">
      <c r="A65" s="169" t="s">
        <v>415</v>
      </c>
      <c r="B65" s="159" t="s">
        <v>416</v>
      </c>
      <c r="C65" s="170" t="s">
        <v>417</v>
      </c>
      <c r="D65" s="161">
        <v>8</v>
      </c>
      <c r="E65" s="170" t="s">
        <v>417</v>
      </c>
      <c r="F65" s="161">
        <v>8</v>
      </c>
      <c r="G65" s="152"/>
      <c r="H65" s="162"/>
      <c r="I65" s="163"/>
      <c r="J65" s="163"/>
      <c r="K65" s="164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6"/>
      <c r="AB65" s="166"/>
      <c r="AC65" s="167"/>
    </row>
    <row r="66" spans="1:29" ht="23.25" customHeight="1" x14ac:dyDescent="0.25">
      <c r="A66" s="158"/>
      <c r="B66" s="159"/>
      <c r="C66" s="160"/>
      <c r="D66" s="161"/>
      <c r="E66" s="160"/>
      <c r="F66" s="161"/>
      <c r="G66" s="152"/>
      <c r="H66" s="162"/>
      <c r="I66" s="163"/>
      <c r="J66" s="163"/>
      <c r="K66" s="164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6"/>
      <c r="AB66" s="166"/>
      <c r="AC66" s="167"/>
    </row>
    <row r="67" spans="1:29" ht="23.25" customHeight="1" x14ac:dyDescent="0.25">
      <c r="A67" s="169"/>
      <c r="B67" s="159" t="s">
        <v>418</v>
      </c>
      <c r="C67" s="170"/>
      <c r="D67" s="161"/>
      <c r="E67" s="170"/>
      <c r="F67" s="161"/>
      <c r="G67" s="152"/>
      <c r="H67" s="162"/>
      <c r="I67" s="163"/>
      <c r="J67" s="163"/>
      <c r="K67" s="164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6"/>
      <c r="AB67" s="166"/>
      <c r="AC67" s="167"/>
    </row>
    <row r="68" spans="1:29" ht="23.25" customHeight="1" x14ac:dyDescent="0.25">
      <c r="A68" s="171" t="s">
        <v>419</v>
      </c>
      <c r="B68" s="159" t="s">
        <v>420</v>
      </c>
      <c r="C68" s="160">
        <v>18</v>
      </c>
      <c r="D68" s="161">
        <v>1</v>
      </c>
      <c r="E68" s="160">
        <v>18</v>
      </c>
      <c r="F68" s="161">
        <v>1</v>
      </c>
      <c r="G68" s="516" t="s">
        <v>593</v>
      </c>
      <c r="H68" s="162">
        <v>1</v>
      </c>
      <c r="I68" s="163">
        <v>25259</v>
      </c>
      <c r="J68" s="163">
        <f>I68*12</f>
        <v>303108</v>
      </c>
      <c r="K68" s="164"/>
      <c r="L68" s="165">
        <f>2000*12</f>
        <v>24000</v>
      </c>
      <c r="M68" s="165">
        <v>5000</v>
      </c>
      <c r="N68" s="165">
        <v>5000</v>
      </c>
      <c r="O68" s="165"/>
      <c r="P68" s="165">
        <f>200*12</f>
        <v>2400</v>
      </c>
      <c r="Q68" s="165">
        <f>(30*H68)*12</f>
        <v>360</v>
      </c>
      <c r="R68" s="165">
        <f>(3*22)*12</f>
        <v>792</v>
      </c>
      <c r="S68" s="165"/>
      <c r="T68" s="165">
        <v>5000</v>
      </c>
      <c r="U68" s="165">
        <f>I68*2</f>
        <v>50518</v>
      </c>
      <c r="V68" s="165">
        <f>J68*0.12</f>
        <v>36372.959999999999</v>
      </c>
      <c r="W68" s="165">
        <f>100*12</f>
        <v>1200</v>
      </c>
      <c r="X68" s="165">
        <f>((I68*0.0275)/2)*12</f>
        <v>4167.7350000000006</v>
      </c>
      <c r="Y68" s="165">
        <f>100*12</f>
        <v>1200</v>
      </c>
      <c r="Z68" s="165"/>
      <c r="AA68" s="166"/>
      <c r="AB68" s="166"/>
      <c r="AC68" s="167">
        <f>SUM(J68:AB68)</f>
        <v>439118.69500000001</v>
      </c>
    </row>
    <row r="69" spans="1:29" ht="23.25" customHeight="1" x14ac:dyDescent="0.25">
      <c r="A69" s="169" t="s">
        <v>421</v>
      </c>
      <c r="B69" s="159" t="s">
        <v>422</v>
      </c>
      <c r="C69" s="160">
        <v>16</v>
      </c>
      <c r="D69" s="161">
        <v>4</v>
      </c>
      <c r="E69" s="160">
        <v>16</v>
      </c>
      <c r="F69" s="161">
        <v>4</v>
      </c>
      <c r="G69" s="516" t="s">
        <v>594</v>
      </c>
      <c r="H69" s="162">
        <v>0</v>
      </c>
      <c r="I69" s="163">
        <v>23073</v>
      </c>
      <c r="J69" s="163">
        <f>I69*12</f>
        <v>276876</v>
      </c>
      <c r="K69" s="164"/>
      <c r="L69" s="165">
        <f>2000*12</f>
        <v>24000</v>
      </c>
      <c r="M69" s="165">
        <v>5000</v>
      </c>
      <c r="N69" s="165">
        <v>5000</v>
      </c>
      <c r="O69" s="165"/>
      <c r="P69" s="165">
        <f>200*12</f>
        <v>2400</v>
      </c>
      <c r="Q69" s="165">
        <f>(30*H69)*12</f>
        <v>0</v>
      </c>
      <c r="R69" s="165">
        <f>(3*22)*12</f>
        <v>792</v>
      </c>
      <c r="S69" s="165"/>
      <c r="T69" s="165">
        <v>5000</v>
      </c>
      <c r="U69" s="165">
        <f>I69*2</f>
        <v>46146</v>
      </c>
      <c r="V69" s="165">
        <f>J69*0.12</f>
        <v>33225.119999999995</v>
      </c>
      <c r="W69" s="165">
        <f>100*12</f>
        <v>1200</v>
      </c>
      <c r="X69" s="165">
        <f>((I69*0.0275)/2)*12</f>
        <v>3807.0450000000001</v>
      </c>
      <c r="Y69" s="165">
        <f>100*12</f>
        <v>1200</v>
      </c>
      <c r="Z69" s="165"/>
      <c r="AA69" s="166"/>
      <c r="AB69" s="166"/>
      <c r="AC69" s="167">
        <f>SUM(J69:AB69)</f>
        <v>404646.16499999998</v>
      </c>
    </row>
    <row r="70" spans="1:29" ht="23.25" hidden="1" customHeight="1" x14ac:dyDescent="0.25">
      <c r="A70" s="171" t="s">
        <v>423</v>
      </c>
      <c r="B70" s="159" t="s">
        <v>424</v>
      </c>
      <c r="C70" s="160">
        <v>16</v>
      </c>
      <c r="D70" s="161">
        <v>1</v>
      </c>
      <c r="E70" s="160">
        <v>16</v>
      </c>
      <c r="F70" s="161">
        <v>1</v>
      </c>
      <c r="G70" s="152" t="s">
        <v>425</v>
      </c>
      <c r="H70" s="162"/>
      <c r="I70" s="163"/>
      <c r="J70" s="163"/>
      <c r="K70" s="164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6"/>
      <c r="AB70" s="166"/>
      <c r="AC70" s="167"/>
    </row>
    <row r="71" spans="1:29" s="168" customFormat="1" ht="23.25" hidden="1" customHeight="1" x14ac:dyDescent="0.25">
      <c r="A71" s="169" t="s">
        <v>426</v>
      </c>
      <c r="B71" s="159" t="s">
        <v>427</v>
      </c>
      <c r="C71" s="170" t="s">
        <v>396</v>
      </c>
      <c r="D71" s="161">
        <v>1</v>
      </c>
      <c r="E71" s="170" t="s">
        <v>396</v>
      </c>
      <c r="F71" s="161">
        <v>1</v>
      </c>
      <c r="G71" s="152"/>
      <c r="H71" s="162"/>
      <c r="I71" s="163"/>
      <c r="J71" s="163"/>
      <c r="K71" s="164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6"/>
      <c r="AB71" s="166"/>
      <c r="AC71" s="167"/>
    </row>
    <row r="72" spans="1:29" s="168" customFormat="1" ht="23.25" hidden="1" customHeight="1" x14ac:dyDescent="0.25">
      <c r="A72" s="171" t="s">
        <v>428</v>
      </c>
      <c r="B72" s="159" t="s">
        <v>429</v>
      </c>
      <c r="C72" s="170" t="s">
        <v>417</v>
      </c>
      <c r="D72" s="161">
        <v>1</v>
      </c>
      <c r="E72" s="170" t="s">
        <v>417</v>
      </c>
      <c r="F72" s="161">
        <v>1</v>
      </c>
      <c r="G72" s="152"/>
      <c r="H72" s="162"/>
      <c r="I72" s="163"/>
      <c r="J72" s="163"/>
      <c r="K72" s="164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6"/>
      <c r="AB72" s="166"/>
      <c r="AC72" s="167"/>
    </row>
    <row r="73" spans="1:29" ht="23.25" hidden="1" customHeight="1" x14ac:dyDescent="0.25">
      <c r="A73" s="169" t="s">
        <v>430</v>
      </c>
      <c r="B73" s="159" t="s">
        <v>429</v>
      </c>
      <c r="C73" s="170" t="s">
        <v>417</v>
      </c>
      <c r="D73" s="161">
        <v>8</v>
      </c>
      <c r="E73" s="170" t="s">
        <v>417</v>
      </c>
      <c r="F73" s="161">
        <v>8</v>
      </c>
      <c r="G73" s="152"/>
      <c r="H73" s="162"/>
      <c r="I73" s="163"/>
      <c r="J73" s="163"/>
      <c r="K73" s="164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6"/>
      <c r="AB73" s="166"/>
      <c r="AC73" s="167"/>
    </row>
    <row r="74" spans="1:29" ht="23.25" hidden="1" customHeight="1" x14ac:dyDescent="0.25">
      <c r="A74" s="169" t="s">
        <v>431</v>
      </c>
      <c r="B74" s="159" t="s">
        <v>429</v>
      </c>
      <c r="C74" s="170" t="s">
        <v>417</v>
      </c>
      <c r="D74" s="161">
        <v>1</v>
      </c>
      <c r="E74" s="170" t="s">
        <v>417</v>
      </c>
      <c r="F74" s="161">
        <v>1</v>
      </c>
      <c r="G74" s="152"/>
      <c r="H74" s="162"/>
      <c r="I74" s="163"/>
      <c r="J74" s="163"/>
      <c r="K74" s="164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6"/>
      <c r="AB74" s="166"/>
      <c r="AC74" s="167"/>
    </row>
    <row r="75" spans="1:29" ht="23.25" hidden="1" customHeight="1" x14ac:dyDescent="0.25">
      <c r="A75" s="169" t="s">
        <v>432</v>
      </c>
      <c r="B75" s="159" t="s">
        <v>429</v>
      </c>
      <c r="C75" s="170" t="s">
        <v>417</v>
      </c>
      <c r="D75" s="161">
        <v>1</v>
      </c>
      <c r="E75" s="170" t="s">
        <v>417</v>
      </c>
      <c r="F75" s="161">
        <v>1</v>
      </c>
      <c r="G75" s="152" t="s">
        <v>433</v>
      </c>
      <c r="H75" s="162"/>
      <c r="I75" s="163"/>
      <c r="J75" s="163"/>
      <c r="K75" s="164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6"/>
      <c r="AB75" s="166"/>
      <c r="AC75" s="167"/>
    </row>
    <row r="76" spans="1:29" ht="23.25" hidden="1" customHeight="1" x14ac:dyDescent="0.25">
      <c r="A76" s="171" t="s">
        <v>434</v>
      </c>
      <c r="B76" s="159" t="s">
        <v>353</v>
      </c>
      <c r="C76" s="170" t="s">
        <v>401</v>
      </c>
      <c r="D76" s="161">
        <v>1</v>
      </c>
      <c r="E76" s="170" t="s">
        <v>401</v>
      </c>
      <c r="F76" s="161">
        <v>1</v>
      </c>
      <c r="G76" s="152" t="s">
        <v>435</v>
      </c>
      <c r="H76" s="162"/>
      <c r="I76" s="163"/>
      <c r="J76" s="163"/>
      <c r="K76" s="164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6"/>
      <c r="AB76" s="166"/>
      <c r="AC76" s="167"/>
    </row>
    <row r="77" spans="1:29" s="194" customFormat="1" ht="23.25" customHeight="1" x14ac:dyDescent="0.25">
      <c r="A77" s="183"/>
      <c r="B77" s="184"/>
      <c r="C77" s="185"/>
      <c r="D77" s="186"/>
      <c r="E77" s="185"/>
      <c r="F77" s="186"/>
      <c r="G77" s="187"/>
      <c r="H77" s="188"/>
      <c r="I77" s="189"/>
      <c r="J77" s="189"/>
      <c r="K77" s="190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2"/>
      <c r="AB77" s="192"/>
      <c r="AC77" s="193"/>
    </row>
    <row r="78" spans="1:29" s="202" customFormat="1" ht="23.25" customHeight="1" x14ac:dyDescent="0.25">
      <c r="A78" s="195"/>
      <c r="B78" s="196" t="s">
        <v>436</v>
      </c>
      <c r="C78" s="197"/>
      <c r="D78" s="198"/>
      <c r="E78" s="197"/>
      <c r="F78" s="198"/>
      <c r="G78" s="199"/>
      <c r="H78" s="200">
        <f>SUM(H11:H77)</f>
        <v>7</v>
      </c>
      <c r="I78" s="201">
        <f>SUM(I11:I77)</f>
        <v>502305</v>
      </c>
      <c r="J78" s="201">
        <f t="shared" ref="J78:AC78" si="0">SUM(J11:J77)</f>
        <v>6027660</v>
      </c>
      <c r="K78" s="201">
        <f t="shared" si="0"/>
        <v>360000</v>
      </c>
      <c r="L78" s="201">
        <f t="shared" si="0"/>
        <v>528000</v>
      </c>
      <c r="M78" s="201">
        <f t="shared" si="0"/>
        <v>110000</v>
      </c>
      <c r="N78" s="201">
        <f t="shared" si="0"/>
        <v>110000</v>
      </c>
      <c r="O78" s="201">
        <f t="shared" si="0"/>
        <v>0</v>
      </c>
      <c r="P78" s="201">
        <f t="shared" si="0"/>
        <v>52800</v>
      </c>
      <c r="Q78" s="201">
        <f t="shared" si="0"/>
        <v>2520</v>
      </c>
      <c r="R78" s="201">
        <f t="shared" si="0"/>
        <v>17424</v>
      </c>
      <c r="S78" s="201">
        <f t="shared" si="0"/>
        <v>0</v>
      </c>
      <c r="T78" s="201">
        <f t="shared" si="0"/>
        <v>110000</v>
      </c>
      <c r="U78" s="201">
        <f t="shared" si="0"/>
        <v>1004610</v>
      </c>
      <c r="V78" s="201">
        <f t="shared" si="0"/>
        <v>723319.2</v>
      </c>
      <c r="W78" s="201">
        <f t="shared" si="0"/>
        <v>26400</v>
      </c>
      <c r="X78" s="201">
        <f t="shared" si="0"/>
        <v>81459.015000000014</v>
      </c>
      <c r="Y78" s="201">
        <f t="shared" si="0"/>
        <v>26400</v>
      </c>
      <c r="Z78" s="201">
        <f t="shared" ref="Z78" si="1">SUM(Z11:Z77)</f>
        <v>0</v>
      </c>
      <c r="AA78" s="201">
        <f t="shared" si="0"/>
        <v>0</v>
      </c>
      <c r="AB78" s="201">
        <f t="shared" si="0"/>
        <v>0</v>
      </c>
      <c r="AC78" s="201">
        <f t="shared" si="0"/>
        <v>9180592.2149999999</v>
      </c>
    </row>
    <row r="79" spans="1:29" s="202" customFormat="1" ht="23.25" customHeight="1" x14ac:dyDescent="0.25">
      <c r="A79" s="203"/>
      <c r="B79" s="204"/>
      <c r="C79" s="205"/>
      <c r="D79" s="206"/>
      <c r="E79" s="205"/>
      <c r="F79" s="206"/>
      <c r="G79" s="207"/>
      <c r="H79" s="208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10"/>
      <c r="AB79" s="210"/>
      <c r="AC79" s="211"/>
    </row>
    <row r="80" spans="1:29" s="202" customFormat="1" ht="23.25" customHeight="1" x14ac:dyDescent="0.25">
      <c r="A80" s="212" t="s">
        <v>437</v>
      </c>
      <c r="B80" s="213"/>
      <c r="C80" s="214"/>
      <c r="D80" s="215"/>
      <c r="E80" s="214"/>
      <c r="F80" s="215"/>
      <c r="G80" s="216"/>
      <c r="H80" s="217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9"/>
      <c r="AB80" s="219"/>
      <c r="AC80" s="220"/>
    </row>
    <row r="81" spans="1:29" s="202" customFormat="1" ht="23.25" customHeight="1" x14ac:dyDescent="0.25">
      <c r="A81" s="212"/>
      <c r="B81" s="213" t="s">
        <v>438</v>
      </c>
      <c r="C81" s="214"/>
      <c r="D81" s="215"/>
      <c r="E81" s="214"/>
      <c r="F81" s="215"/>
      <c r="G81" s="216"/>
      <c r="H81" s="217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9"/>
      <c r="AB81" s="219"/>
      <c r="AC81" s="220"/>
    </row>
    <row r="82" spans="1:29" s="202" customFormat="1" ht="23.25" customHeight="1" x14ac:dyDescent="0.25">
      <c r="A82" s="221" t="s">
        <v>439</v>
      </c>
      <c r="B82" s="222" t="s">
        <v>440</v>
      </c>
      <c r="C82" s="223">
        <v>25</v>
      </c>
      <c r="D82" s="224">
        <v>4</v>
      </c>
      <c r="E82" s="223">
        <v>25</v>
      </c>
      <c r="F82" s="224">
        <v>4</v>
      </c>
      <c r="G82" s="516" t="s">
        <v>595</v>
      </c>
      <c r="H82" s="226">
        <v>2</v>
      </c>
      <c r="I82" s="227">
        <v>41870</v>
      </c>
      <c r="J82" s="163">
        <f>I82*12</f>
        <v>502440</v>
      </c>
      <c r="K82" s="164"/>
      <c r="L82" s="165">
        <f>2000*12</f>
        <v>24000</v>
      </c>
      <c r="M82" s="165">
        <v>5000</v>
      </c>
      <c r="N82" s="165">
        <v>5000</v>
      </c>
      <c r="O82" s="165"/>
      <c r="P82" s="165">
        <f>200*12</f>
        <v>2400</v>
      </c>
      <c r="Q82" s="165">
        <f>(30*H82)*12</f>
        <v>720</v>
      </c>
      <c r="R82" s="165">
        <f>(3*22)*12</f>
        <v>792</v>
      </c>
      <c r="S82" s="165"/>
      <c r="T82" s="165">
        <v>5000</v>
      </c>
      <c r="U82" s="165">
        <f>I82*2</f>
        <v>83740</v>
      </c>
      <c r="V82" s="165">
        <f>J82*0.12</f>
        <v>60292.799999999996</v>
      </c>
      <c r="W82" s="165">
        <f>100*12</f>
        <v>1200</v>
      </c>
      <c r="X82" s="165">
        <f>((I82*0.0275)/2)*12</f>
        <v>6908.5499999999993</v>
      </c>
      <c r="Y82" s="165">
        <f>100*12</f>
        <v>1200</v>
      </c>
      <c r="Z82" s="165"/>
      <c r="AA82" s="166"/>
      <c r="AB82" s="166"/>
      <c r="AC82" s="167">
        <f>SUM(J82:AB82)</f>
        <v>698693.35000000009</v>
      </c>
    </row>
    <row r="83" spans="1:29" s="202" customFormat="1" ht="23.25" customHeight="1" x14ac:dyDescent="0.25">
      <c r="A83" s="228" t="s">
        <v>441</v>
      </c>
      <c r="B83" s="222" t="s">
        <v>442</v>
      </c>
      <c r="C83" s="229">
        <v>16</v>
      </c>
      <c r="D83" s="224">
        <v>1</v>
      </c>
      <c r="E83" s="229">
        <v>16</v>
      </c>
      <c r="F83" s="224">
        <v>1</v>
      </c>
      <c r="G83" s="516" t="s">
        <v>596</v>
      </c>
      <c r="H83" s="226">
        <v>0</v>
      </c>
      <c r="I83" s="227">
        <v>21969</v>
      </c>
      <c r="J83" s="163">
        <f>I83*12</f>
        <v>263628</v>
      </c>
      <c r="K83" s="164"/>
      <c r="L83" s="165">
        <f>2000*12</f>
        <v>24000</v>
      </c>
      <c r="M83" s="165">
        <v>5000</v>
      </c>
      <c r="N83" s="165">
        <v>5000</v>
      </c>
      <c r="O83" s="165"/>
      <c r="P83" s="165">
        <f>200*12</f>
        <v>2400</v>
      </c>
      <c r="Q83" s="165">
        <f>(30*H83)*12</f>
        <v>0</v>
      </c>
      <c r="R83" s="165">
        <f>(3*22)*12</f>
        <v>792</v>
      </c>
      <c r="S83" s="165"/>
      <c r="T83" s="165">
        <v>5000</v>
      </c>
      <c r="U83" s="165">
        <f>I83*2</f>
        <v>43938</v>
      </c>
      <c r="V83" s="165">
        <f>J83*0.12</f>
        <v>31635.360000000001</v>
      </c>
      <c r="W83" s="165">
        <f>100*12</f>
        <v>1200</v>
      </c>
      <c r="X83" s="165">
        <f>((I83*0.0275)/2)*12</f>
        <v>3624.8850000000002</v>
      </c>
      <c r="Y83" s="165">
        <f>100*12</f>
        <v>1200</v>
      </c>
      <c r="Z83" s="165"/>
      <c r="AA83" s="166"/>
      <c r="AB83" s="166"/>
      <c r="AC83" s="167">
        <f>SUM(J83:AB83)</f>
        <v>387418.245</v>
      </c>
    </row>
    <row r="84" spans="1:29" s="202" customFormat="1" ht="23.25" customHeight="1" x14ac:dyDescent="0.25">
      <c r="A84" s="228"/>
      <c r="B84" s="230" t="s">
        <v>443</v>
      </c>
      <c r="C84" s="229"/>
      <c r="D84" s="224"/>
      <c r="E84" s="229"/>
      <c r="F84" s="224"/>
      <c r="G84" s="225"/>
      <c r="H84" s="226">
        <f>SUM(H81:H83)</f>
        <v>2</v>
      </c>
      <c r="I84" s="227">
        <f t="shared" ref="I84:AC84" si="2">SUM(I81:I83)</f>
        <v>63839</v>
      </c>
      <c r="J84" s="227">
        <f t="shared" si="2"/>
        <v>766068</v>
      </c>
      <c r="K84" s="227">
        <f t="shared" si="2"/>
        <v>0</v>
      </c>
      <c r="L84" s="227">
        <f t="shared" si="2"/>
        <v>48000</v>
      </c>
      <c r="M84" s="227">
        <f t="shared" si="2"/>
        <v>10000</v>
      </c>
      <c r="N84" s="227">
        <f t="shared" si="2"/>
        <v>10000</v>
      </c>
      <c r="O84" s="227">
        <f t="shared" si="2"/>
        <v>0</v>
      </c>
      <c r="P84" s="227">
        <f t="shared" si="2"/>
        <v>4800</v>
      </c>
      <c r="Q84" s="227">
        <f t="shared" si="2"/>
        <v>720</v>
      </c>
      <c r="R84" s="227">
        <f t="shared" si="2"/>
        <v>1584</v>
      </c>
      <c r="S84" s="227">
        <f t="shared" si="2"/>
        <v>0</v>
      </c>
      <c r="T84" s="227">
        <f t="shared" si="2"/>
        <v>10000</v>
      </c>
      <c r="U84" s="227">
        <f t="shared" si="2"/>
        <v>127678</v>
      </c>
      <c r="V84" s="227">
        <f t="shared" si="2"/>
        <v>91928.16</v>
      </c>
      <c r="W84" s="227">
        <f t="shared" si="2"/>
        <v>2400</v>
      </c>
      <c r="X84" s="227">
        <f t="shared" si="2"/>
        <v>10533.434999999999</v>
      </c>
      <c r="Y84" s="227">
        <f t="shared" si="2"/>
        <v>2400</v>
      </c>
      <c r="Z84" s="227">
        <f t="shared" ref="Z84" si="3">SUM(Z81:Z83)</f>
        <v>0</v>
      </c>
      <c r="AA84" s="231"/>
      <c r="AB84" s="231"/>
      <c r="AC84" s="232">
        <f t="shared" si="2"/>
        <v>1086111.5950000002</v>
      </c>
    </row>
    <row r="85" spans="1:29" s="202" customFormat="1" ht="23.25" customHeight="1" x14ac:dyDescent="0.25">
      <c r="A85" s="228"/>
      <c r="B85" s="222"/>
      <c r="C85" s="229"/>
      <c r="D85" s="224"/>
      <c r="E85" s="229"/>
      <c r="F85" s="224"/>
      <c r="G85" s="225"/>
      <c r="H85" s="226"/>
      <c r="I85" s="227"/>
      <c r="J85" s="227"/>
      <c r="K85" s="233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5"/>
      <c r="AB85" s="235"/>
      <c r="AC85" s="236"/>
    </row>
    <row r="86" spans="1:29" s="202" customFormat="1" ht="23.25" customHeight="1" x14ac:dyDescent="0.25">
      <c r="A86" s="228"/>
      <c r="B86" s="213" t="s">
        <v>444</v>
      </c>
      <c r="C86" s="229"/>
      <c r="D86" s="224"/>
      <c r="E86" s="229"/>
      <c r="F86" s="224"/>
      <c r="G86" s="225"/>
      <c r="H86" s="226"/>
      <c r="I86" s="227"/>
      <c r="J86" s="227"/>
      <c r="K86" s="233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5"/>
      <c r="AB86" s="235"/>
      <c r="AC86" s="236"/>
    </row>
    <row r="87" spans="1:29" s="202" customFormat="1" ht="23.25" customHeight="1" x14ac:dyDescent="0.25">
      <c r="A87" s="228" t="s">
        <v>445</v>
      </c>
      <c r="B87" s="222" t="s">
        <v>446</v>
      </c>
      <c r="C87" s="223">
        <v>17</v>
      </c>
      <c r="D87" s="224">
        <v>1</v>
      </c>
      <c r="E87" s="223">
        <v>17</v>
      </c>
      <c r="F87" s="224">
        <v>1</v>
      </c>
      <c r="G87" s="515" t="s">
        <v>597</v>
      </c>
      <c r="H87" s="226">
        <v>2</v>
      </c>
      <c r="I87" s="227">
        <v>23555</v>
      </c>
      <c r="J87" s="163">
        <f>I87*12</f>
        <v>282660</v>
      </c>
      <c r="K87" s="164"/>
      <c r="L87" s="165">
        <f>2000*12</f>
        <v>24000</v>
      </c>
      <c r="M87" s="165">
        <v>5000</v>
      </c>
      <c r="N87" s="165">
        <v>5000</v>
      </c>
      <c r="O87" s="165"/>
      <c r="P87" s="165">
        <f>200*12</f>
        <v>2400</v>
      </c>
      <c r="Q87" s="165">
        <f>(30*H87)*12</f>
        <v>720</v>
      </c>
      <c r="R87" s="165">
        <f>(3*22)*12</f>
        <v>792</v>
      </c>
      <c r="S87" s="165"/>
      <c r="T87" s="165">
        <v>5000</v>
      </c>
      <c r="U87" s="165">
        <f>I87*2</f>
        <v>47110</v>
      </c>
      <c r="V87" s="165">
        <f>J87*0.12</f>
        <v>33919.199999999997</v>
      </c>
      <c r="W87" s="165">
        <f>100*12</f>
        <v>1200</v>
      </c>
      <c r="X87" s="165">
        <f>((I87*0.0275)/2)*12</f>
        <v>3886.5750000000003</v>
      </c>
      <c r="Y87" s="165">
        <f>100*12</f>
        <v>1200</v>
      </c>
      <c r="Z87" s="165"/>
      <c r="AA87" s="166"/>
      <c r="AB87" s="166"/>
      <c r="AC87" s="167">
        <f>SUM(J87:AB87)</f>
        <v>412887.77500000002</v>
      </c>
    </row>
    <row r="88" spans="1:29" s="202" customFormat="1" ht="23.25" customHeight="1" x14ac:dyDescent="0.25">
      <c r="A88" s="237" t="s">
        <v>447</v>
      </c>
      <c r="B88" s="222" t="s">
        <v>448</v>
      </c>
      <c r="C88" s="223">
        <v>16</v>
      </c>
      <c r="D88" s="224">
        <v>2</v>
      </c>
      <c r="E88" s="223">
        <v>16</v>
      </c>
      <c r="F88" s="224">
        <v>2</v>
      </c>
      <c r="G88" s="515" t="s">
        <v>598</v>
      </c>
      <c r="H88" s="226">
        <v>0</v>
      </c>
      <c r="I88" s="227">
        <v>22329</v>
      </c>
      <c r="J88" s="163">
        <f>I88*12</f>
        <v>267948</v>
      </c>
      <c r="K88" s="164"/>
      <c r="L88" s="165">
        <f>2000*12</f>
        <v>24000</v>
      </c>
      <c r="M88" s="165">
        <v>5000</v>
      </c>
      <c r="N88" s="165">
        <v>5000</v>
      </c>
      <c r="O88" s="165"/>
      <c r="P88" s="165">
        <f>200*12</f>
        <v>2400</v>
      </c>
      <c r="Q88" s="165">
        <f>(30*H88)*12</f>
        <v>0</v>
      </c>
      <c r="R88" s="165">
        <f>(3*22)*12</f>
        <v>792</v>
      </c>
      <c r="S88" s="165"/>
      <c r="T88" s="165">
        <v>5000</v>
      </c>
      <c r="U88" s="165">
        <f>I88*2</f>
        <v>44658</v>
      </c>
      <c r="V88" s="165">
        <f>J88*0.12</f>
        <v>32153.759999999998</v>
      </c>
      <c r="W88" s="165">
        <f>100*12</f>
        <v>1200</v>
      </c>
      <c r="X88" s="165">
        <f>((I88*0.0275)/2)*12</f>
        <v>3684.2849999999999</v>
      </c>
      <c r="Y88" s="165">
        <f>100*12</f>
        <v>1200</v>
      </c>
      <c r="Z88" s="165"/>
      <c r="AA88" s="166"/>
      <c r="AB88" s="166"/>
      <c r="AC88" s="167">
        <f>SUM(J88:AB88)</f>
        <v>393036.04499999998</v>
      </c>
    </row>
    <row r="89" spans="1:29" s="202" customFormat="1" ht="23.25" customHeight="1" x14ac:dyDescent="0.25">
      <c r="A89" s="228" t="s">
        <v>449</v>
      </c>
      <c r="B89" s="222" t="s">
        <v>450</v>
      </c>
      <c r="C89" s="223">
        <v>14</v>
      </c>
      <c r="D89" s="224">
        <v>1</v>
      </c>
      <c r="E89" s="223">
        <v>14</v>
      </c>
      <c r="F89" s="224">
        <v>1</v>
      </c>
      <c r="G89" s="515" t="s">
        <v>599</v>
      </c>
      <c r="H89" s="226">
        <v>1</v>
      </c>
      <c r="I89" s="227">
        <v>19112</v>
      </c>
      <c r="J89" s="163">
        <f>I89*12</f>
        <v>229344</v>
      </c>
      <c r="K89" s="164"/>
      <c r="L89" s="165">
        <f>2000*12</f>
        <v>24000</v>
      </c>
      <c r="M89" s="165">
        <v>5000</v>
      </c>
      <c r="N89" s="165">
        <v>5000</v>
      </c>
      <c r="O89" s="165"/>
      <c r="P89" s="165">
        <f>200*12</f>
        <v>2400</v>
      </c>
      <c r="Q89" s="165">
        <f>(30*H89)*12</f>
        <v>360</v>
      </c>
      <c r="R89" s="165">
        <f>(3*22)*12</f>
        <v>792</v>
      </c>
      <c r="S89" s="165"/>
      <c r="T89" s="165">
        <v>5000</v>
      </c>
      <c r="U89" s="165">
        <f>I89*2</f>
        <v>38224</v>
      </c>
      <c r="V89" s="165">
        <f>J89*0.12</f>
        <v>27521.279999999999</v>
      </c>
      <c r="W89" s="165">
        <f>100*12</f>
        <v>1200</v>
      </c>
      <c r="X89" s="165">
        <f>((I89*0.0275)/2)*12</f>
        <v>3153.4800000000005</v>
      </c>
      <c r="Y89" s="165">
        <f>100*12</f>
        <v>1200</v>
      </c>
      <c r="Z89" s="165"/>
      <c r="AA89" s="166"/>
      <c r="AB89" s="166"/>
      <c r="AC89" s="167">
        <f>SUM(J89:AB89)</f>
        <v>343194.76</v>
      </c>
    </row>
    <row r="90" spans="1:29" s="202" customFormat="1" ht="23.25" customHeight="1" x14ac:dyDescent="0.25">
      <c r="A90" s="238"/>
      <c r="B90" s="230" t="s">
        <v>443</v>
      </c>
      <c r="C90" s="239"/>
      <c r="D90" s="224"/>
      <c r="E90" s="239"/>
      <c r="F90" s="224"/>
      <c r="G90" s="225"/>
      <c r="H90" s="240">
        <f>SUM(H86:H89)</f>
        <v>3</v>
      </c>
      <c r="I90" s="241">
        <f>SUM(I86:I89)</f>
        <v>64996</v>
      </c>
      <c r="J90" s="241">
        <f t="shared" ref="J90:AC90" si="4">SUM(J86:J89)</f>
        <v>779952</v>
      </c>
      <c r="K90" s="241">
        <f t="shared" si="4"/>
        <v>0</v>
      </c>
      <c r="L90" s="241">
        <f t="shared" si="4"/>
        <v>72000</v>
      </c>
      <c r="M90" s="241">
        <f t="shared" si="4"/>
        <v>15000</v>
      </c>
      <c r="N90" s="241">
        <f t="shared" si="4"/>
        <v>15000</v>
      </c>
      <c r="O90" s="241">
        <f t="shared" si="4"/>
        <v>0</v>
      </c>
      <c r="P90" s="241">
        <f t="shared" si="4"/>
        <v>7200</v>
      </c>
      <c r="Q90" s="241">
        <f t="shared" si="4"/>
        <v>1080</v>
      </c>
      <c r="R90" s="241">
        <f t="shared" si="4"/>
        <v>2376</v>
      </c>
      <c r="S90" s="241">
        <f t="shared" si="4"/>
        <v>0</v>
      </c>
      <c r="T90" s="241">
        <f t="shared" si="4"/>
        <v>15000</v>
      </c>
      <c r="U90" s="241">
        <f t="shared" si="4"/>
        <v>129992</v>
      </c>
      <c r="V90" s="241">
        <f t="shared" si="4"/>
        <v>93594.239999999991</v>
      </c>
      <c r="W90" s="241">
        <f t="shared" si="4"/>
        <v>3600</v>
      </c>
      <c r="X90" s="241">
        <f t="shared" si="4"/>
        <v>10724.34</v>
      </c>
      <c r="Y90" s="241">
        <f t="shared" si="4"/>
        <v>3600</v>
      </c>
      <c r="Z90" s="241">
        <f t="shared" ref="Z90" si="5">SUM(Z86:Z89)</f>
        <v>0</v>
      </c>
      <c r="AA90" s="241">
        <f t="shared" si="4"/>
        <v>0</v>
      </c>
      <c r="AB90" s="241">
        <f t="shared" si="4"/>
        <v>0</v>
      </c>
      <c r="AC90" s="241">
        <f t="shared" si="4"/>
        <v>1149118.58</v>
      </c>
    </row>
    <row r="91" spans="1:29" s="202" customFormat="1" ht="23.25" customHeight="1" x14ac:dyDescent="0.25">
      <c r="A91" s="242"/>
      <c r="B91" s="243"/>
      <c r="C91" s="244"/>
      <c r="D91" s="245"/>
      <c r="E91" s="244"/>
      <c r="F91" s="245"/>
      <c r="G91" s="246"/>
      <c r="H91" s="247"/>
      <c r="I91" s="248"/>
      <c r="J91" s="248"/>
      <c r="K91" s="249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1"/>
      <c r="AB91" s="251"/>
      <c r="AC91" s="252"/>
    </row>
    <row r="92" spans="1:29" s="202" customFormat="1" ht="23.25" customHeight="1" x14ac:dyDescent="0.25">
      <c r="A92" s="253"/>
      <c r="B92" s="254" t="s">
        <v>451</v>
      </c>
      <c r="C92" s="255"/>
      <c r="D92" s="256"/>
      <c r="E92" s="255"/>
      <c r="F92" s="256"/>
      <c r="G92" s="257"/>
      <c r="H92" s="258">
        <f>+H84+H90</f>
        <v>5</v>
      </c>
      <c r="I92" s="259">
        <f>+I84+I90</f>
        <v>128835</v>
      </c>
      <c r="J92" s="259">
        <f t="shared" ref="J92:AC92" si="6">+J84+J90</f>
        <v>1546020</v>
      </c>
      <c r="K92" s="259">
        <f t="shared" si="6"/>
        <v>0</v>
      </c>
      <c r="L92" s="259">
        <f t="shared" si="6"/>
        <v>120000</v>
      </c>
      <c r="M92" s="259">
        <f t="shared" si="6"/>
        <v>25000</v>
      </c>
      <c r="N92" s="259">
        <f t="shared" si="6"/>
        <v>25000</v>
      </c>
      <c r="O92" s="259">
        <f t="shared" si="6"/>
        <v>0</v>
      </c>
      <c r="P92" s="259">
        <f t="shared" si="6"/>
        <v>12000</v>
      </c>
      <c r="Q92" s="259">
        <f t="shared" si="6"/>
        <v>1800</v>
      </c>
      <c r="R92" s="259">
        <f t="shared" si="6"/>
        <v>3960</v>
      </c>
      <c r="S92" s="259">
        <f t="shared" si="6"/>
        <v>0</v>
      </c>
      <c r="T92" s="259">
        <f t="shared" si="6"/>
        <v>25000</v>
      </c>
      <c r="U92" s="259">
        <f t="shared" si="6"/>
        <v>257670</v>
      </c>
      <c r="V92" s="259">
        <f t="shared" si="6"/>
        <v>185522.4</v>
      </c>
      <c r="W92" s="259">
        <f t="shared" si="6"/>
        <v>6000</v>
      </c>
      <c r="X92" s="259">
        <f t="shared" si="6"/>
        <v>21257.775000000001</v>
      </c>
      <c r="Y92" s="259">
        <f t="shared" si="6"/>
        <v>6000</v>
      </c>
      <c r="Z92" s="259">
        <f t="shared" ref="Z92" si="7">+Z84+Z90</f>
        <v>0</v>
      </c>
      <c r="AA92" s="259">
        <f t="shared" si="6"/>
        <v>0</v>
      </c>
      <c r="AB92" s="259">
        <f t="shared" si="6"/>
        <v>0</v>
      </c>
      <c r="AC92" s="259">
        <f t="shared" si="6"/>
        <v>2235230.1750000003</v>
      </c>
    </row>
    <row r="93" spans="1:29" s="202" customFormat="1" ht="23.25" customHeight="1" x14ac:dyDescent="0.25">
      <c r="A93" s="260"/>
      <c r="B93" s="261"/>
      <c r="C93" s="262"/>
      <c r="D93" s="263"/>
      <c r="E93" s="262"/>
      <c r="F93" s="263"/>
      <c r="G93" s="264"/>
      <c r="H93" s="265"/>
      <c r="I93" s="266"/>
      <c r="J93" s="266"/>
      <c r="K93" s="267"/>
      <c r="L93" s="268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68"/>
      <c r="Y93" s="268"/>
      <c r="Z93" s="268"/>
      <c r="AA93" s="269"/>
      <c r="AB93" s="269"/>
      <c r="AC93" s="270"/>
    </row>
    <row r="94" spans="1:29" s="202" customFormat="1" ht="23.25" customHeight="1" x14ac:dyDescent="0.25">
      <c r="A94" s="212" t="s">
        <v>452</v>
      </c>
      <c r="B94" s="213"/>
      <c r="C94" s="214"/>
      <c r="D94" s="215"/>
      <c r="E94" s="214"/>
      <c r="F94" s="215"/>
      <c r="G94" s="216"/>
      <c r="H94" s="217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9"/>
      <c r="AB94" s="219"/>
      <c r="AC94" s="220"/>
    </row>
    <row r="95" spans="1:29" s="202" customFormat="1" ht="23.25" customHeight="1" x14ac:dyDescent="0.25">
      <c r="A95" s="212"/>
      <c r="B95" s="213" t="s">
        <v>453</v>
      </c>
      <c r="C95" s="214"/>
      <c r="D95" s="215"/>
      <c r="E95" s="214"/>
      <c r="F95" s="215"/>
      <c r="G95" s="216"/>
      <c r="H95" s="217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9"/>
      <c r="AB95" s="219"/>
      <c r="AC95" s="220"/>
    </row>
    <row r="96" spans="1:29" s="202" customFormat="1" ht="23.25" customHeight="1" x14ac:dyDescent="0.25">
      <c r="A96" s="228" t="s">
        <v>454</v>
      </c>
      <c r="B96" s="222" t="s">
        <v>455</v>
      </c>
      <c r="C96" s="223">
        <v>20</v>
      </c>
      <c r="D96" s="224">
        <v>8</v>
      </c>
      <c r="E96" s="223">
        <v>20</v>
      </c>
      <c r="F96" s="224">
        <v>8</v>
      </c>
      <c r="G96" s="515" t="s">
        <v>600</v>
      </c>
      <c r="H96" s="271"/>
      <c r="I96" s="227">
        <v>32539</v>
      </c>
      <c r="J96" s="163">
        <f>I96*12</f>
        <v>390468</v>
      </c>
      <c r="K96" s="164"/>
      <c r="L96" s="165">
        <f>2000*12</f>
        <v>24000</v>
      </c>
      <c r="M96" s="165">
        <v>5000</v>
      </c>
      <c r="N96" s="165">
        <v>5000</v>
      </c>
      <c r="O96" s="165"/>
      <c r="P96" s="165">
        <f>200*12</f>
        <v>2400</v>
      </c>
      <c r="Q96" s="165">
        <f>(30*H96)*12</f>
        <v>0</v>
      </c>
      <c r="R96" s="165">
        <f>(3*22)*12</f>
        <v>792</v>
      </c>
      <c r="S96" s="165"/>
      <c r="T96" s="165">
        <v>5000</v>
      </c>
      <c r="U96" s="165">
        <f>I96*2</f>
        <v>65078</v>
      </c>
      <c r="V96" s="165">
        <f>J96*0.12</f>
        <v>46856.159999999996</v>
      </c>
      <c r="W96" s="165">
        <f>100*12</f>
        <v>1200</v>
      </c>
      <c r="X96" s="165">
        <f>((I96*0.0275)/2)*12</f>
        <v>5368.9349999999995</v>
      </c>
      <c r="Y96" s="165">
        <f>100*12</f>
        <v>1200</v>
      </c>
      <c r="Z96" s="165"/>
      <c r="AA96" s="166"/>
      <c r="AB96" s="166"/>
      <c r="AC96" s="167">
        <f>SUM(J96:AB96)</f>
        <v>552363.09500000009</v>
      </c>
    </row>
    <row r="97" spans="1:29" s="202" customFormat="1" ht="23.25" customHeight="1" x14ac:dyDescent="0.25">
      <c r="A97" s="228" t="s">
        <v>456</v>
      </c>
      <c r="B97" s="222" t="s">
        <v>457</v>
      </c>
      <c r="C97" s="223">
        <v>16</v>
      </c>
      <c r="D97" s="224">
        <v>2</v>
      </c>
      <c r="E97" s="223">
        <v>16</v>
      </c>
      <c r="F97" s="224">
        <v>2</v>
      </c>
      <c r="G97" s="515" t="s">
        <v>601</v>
      </c>
      <c r="H97" s="226">
        <v>0</v>
      </c>
      <c r="I97" s="227">
        <v>22329</v>
      </c>
      <c r="J97" s="163">
        <f>I97*12</f>
        <v>267948</v>
      </c>
      <c r="K97" s="164"/>
      <c r="L97" s="165">
        <f>2000*12</f>
        <v>24000</v>
      </c>
      <c r="M97" s="165">
        <v>5000</v>
      </c>
      <c r="N97" s="165">
        <v>5000</v>
      </c>
      <c r="O97" s="165"/>
      <c r="P97" s="165">
        <f>200*12</f>
        <v>2400</v>
      </c>
      <c r="Q97" s="165">
        <f>(30*H97)*12</f>
        <v>0</v>
      </c>
      <c r="R97" s="165">
        <f>(3*22)*12</f>
        <v>792</v>
      </c>
      <c r="S97" s="165"/>
      <c r="T97" s="165">
        <v>5000</v>
      </c>
      <c r="U97" s="165">
        <f>I97*2</f>
        <v>44658</v>
      </c>
      <c r="V97" s="165">
        <f>J97*0.12</f>
        <v>32153.759999999998</v>
      </c>
      <c r="W97" s="165">
        <f>100*12</f>
        <v>1200</v>
      </c>
      <c r="X97" s="165">
        <f>((I97*0.0275)/2)*12</f>
        <v>3684.2849999999999</v>
      </c>
      <c r="Y97" s="165">
        <f>100*12</f>
        <v>1200</v>
      </c>
      <c r="Z97" s="165"/>
      <c r="AA97" s="166"/>
      <c r="AB97" s="166"/>
      <c r="AC97" s="167">
        <f>SUM(J97:AB97)</f>
        <v>393036.04499999998</v>
      </c>
    </row>
    <row r="98" spans="1:29" ht="23.25" customHeight="1" x14ac:dyDescent="0.25">
      <c r="A98" s="272"/>
      <c r="B98" s="230" t="s">
        <v>443</v>
      </c>
      <c r="C98" s="229"/>
      <c r="D98" s="224"/>
      <c r="E98" s="229"/>
      <c r="F98" s="224"/>
      <c r="G98" s="225"/>
      <c r="H98" s="273">
        <f>SUM(H97:H97)</f>
        <v>0</v>
      </c>
      <c r="I98" s="233">
        <f>SUM(I96:I97)</f>
        <v>54868</v>
      </c>
      <c r="J98" s="233">
        <f t="shared" ref="J98:AC98" si="8">SUM(J96:J97)</f>
        <v>658416</v>
      </c>
      <c r="K98" s="233">
        <f t="shared" si="8"/>
        <v>0</v>
      </c>
      <c r="L98" s="233">
        <f t="shared" si="8"/>
        <v>48000</v>
      </c>
      <c r="M98" s="233">
        <f t="shared" si="8"/>
        <v>10000</v>
      </c>
      <c r="N98" s="233">
        <f t="shared" si="8"/>
        <v>10000</v>
      </c>
      <c r="O98" s="233">
        <f t="shared" si="8"/>
        <v>0</v>
      </c>
      <c r="P98" s="233">
        <f t="shared" si="8"/>
        <v>4800</v>
      </c>
      <c r="Q98" s="233">
        <f t="shared" si="8"/>
        <v>0</v>
      </c>
      <c r="R98" s="233">
        <f t="shared" si="8"/>
        <v>1584</v>
      </c>
      <c r="S98" s="233">
        <f t="shared" si="8"/>
        <v>0</v>
      </c>
      <c r="T98" s="233">
        <f t="shared" si="8"/>
        <v>10000</v>
      </c>
      <c r="U98" s="233">
        <f t="shared" si="8"/>
        <v>109736</v>
      </c>
      <c r="V98" s="233">
        <f t="shared" si="8"/>
        <v>79009.919999999998</v>
      </c>
      <c r="W98" s="233">
        <f t="shared" si="8"/>
        <v>2400</v>
      </c>
      <c r="X98" s="233">
        <f t="shared" si="8"/>
        <v>9053.2199999999993</v>
      </c>
      <c r="Y98" s="233">
        <f t="shared" si="8"/>
        <v>2400</v>
      </c>
      <c r="Z98" s="233">
        <f t="shared" ref="Z98" si="9">SUM(Z96:Z97)</f>
        <v>0</v>
      </c>
      <c r="AA98" s="233">
        <f t="shared" si="8"/>
        <v>0</v>
      </c>
      <c r="AB98" s="233">
        <f t="shared" si="8"/>
        <v>0</v>
      </c>
      <c r="AC98" s="233">
        <f t="shared" si="8"/>
        <v>945399.14000000013</v>
      </c>
    </row>
    <row r="99" spans="1:29" ht="23.25" customHeight="1" x14ac:dyDescent="0.25">
      <c r="A99" s="272"/>
      <c r="B99" s="274"/>
      <c r="C99" s="229"/>
      <c r="D99" s="224"/>
      <c r="E99" s="229"/>
      <c r="F99" s="224"/>
      <c r="G99" s="225"/>
      <c r="H99" s="27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3"/>
      <c r="Y99" s="233"/>
      <c r="Z99" s="233"/>
      <c r="AA99" s="275"/>
      <c r="AB99" s="275"/>
      <c r="AC99" s="276"/>
    </row>
    <row r="100" spans="1:29" ht="23.25" customHeight="1" x14ac:dyDescent="0.25">
      <c r="A100" s="272"/>
      <c r="B100" s="277" t="s">
        <v>458</v>
      </c>
      <c r="C100" s="229"/>
      <c r="D100" s="224"/>
      <c r="E100" s="229"/>
      <c r="F100" s="224"/>
      <c r="G100" s="225"/>
      <c r="H100" s="273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  <c r="AA100" s="275"/>
      <c r="AB100" s="275"/>
      <c r="AC100" s="276"/>
    </row>
    <row r="101" spans="1:29" ht="23.25" customHeight="1" x14ac:dyDescent="0.25">
      <c r="A101" s="228" t="s">
        <v>459</v>
      </c>
      <c r="B101" s="222" t="s">
        <v>455</v>
      </c>
      <c r="C101" s="223">
        <v>20</v>
      </c>
      <c r="D101" s="224">
        <v>8</v>
      </c>
      <c r="E101" s="223">
        <v>20</v>
      </c>
      <c r="F101" s="224">
        <v>8</v>
      </c>
      <c r="G101" s="515" t="s">
        <v>602</v>
      </c>
      <c r="H101" s="271"/>
      <c r="I101" s="227">
        <v>32539</v>
      </c>
      <c r="J101" s="163">
        <f>I101*12</f>
        <v>390468</v>
      </c>
      <c r="K101" s="164"/>
      <c r="L101" s="165">
        <f>2000*12</f>
        <v>24000</v>
      </c>
      <c r="M101" s="165">
        <v>5000</v>
      </c>
      <c r="N101" s="165">
        <v>5000</v>
      </c>
      <c r="O101" s="165"/>
      <c r="P101" s="165">
        <f>200*12</f>
        <v>2400</v>
      </c>
      <c r="Q101" s="165">
        <f>(30*H101)*12</f>
        <v>0</v>
      </c>
      <c r="R101" s="165">
        <f>(3*22)*12</f>
        <v>792</v>
      </c>
      <c r="S101" s="165"/>
      <c r="T101" s="165">
        <v>5000</v>
      </c>
      <c r="U101" s="165">
        <f>I101*2</f>
        <v>65078</v>
      </c>
      <c r="V101" s="165">
        <f>J101*0.12</f>
        <v>46856.159999999996</v>
      </c>
      <c r="W101" s="165">
        <f>100*12</f>
        <v>1200</v>
      </c>
      <c r="X101" s="165">
        <f>((I101*0.0275)/2)*12</f>
        <v>5368.9349999999995</v>
      </c>
      <c r="Y101" s="165">
        <f>100*12</f>
        <v>1200</v>
      </c>
      <c r="Z101" s="165"/>
      <c r="AA101" s="166"/>
      <c r="AB101" s="166"/>
      <c r="AC101" s="167">
        <f>SUM(J101:AB101)</f>
        <v>552363.09500000009</v>
      </c>
    </row>
    <row r="102" spans="1:29" ht="23.25" customHeight="1" x14ac:dyDescent="0.25">
      <c r="A102" s="228" t="s">
        <v>460</v>
      </c>
      <c r="B102" s="222" t="s">
        <v>457</v>
      </c>
      <c r="C102" s="223">
        <v>16</v>
      </c>
      <c r="D102" s="224">
        <v>2</v>
      </c>
      <c r="E102" s="223">
        <v>16</v>
      </c>
      <c r="F102" s="224">
        <v>2</v>
      </c>
      <c r="G102" s="515" t="s">
        <v>603</v>
      </c>
      <c r="H102" s="226">
        <v>4</v>
      </c>
      <c r="I102" s="227">
        <v>22329</v>
      </c>
      <c r="J102" s="163">
        <f>I102*12</f>
        <v>267948</v>
      </c>
      <c r="K102" s="164"/>
      <c r="L102" s="165">
        <f>2000*12</f>
        <v>24000</v>
      </c>
      <c r="M102" s="165">
        <v>5000</v>
      </c>
      <c r="N102" s="165">
        <v>5000</v>
      </c>
      <c r="O102" s="165"/>
      <c r="P102" s="165">
        <f>200*12</f>
        <v>2400</v>
      </c>
      <c r="Q102" s="165">
        <f>(30*H102)*12</f>
        <v>1440</v>
      </c>
      <c r="R102" s="165">
        <f>(3*22)*12</f>
        <v>792</v>
      </c>
      <c r="S102" s="165"/>
      <c r="T102" s="165">
        <v>5000</v>
      </c>
      <c r="U102" s="165">
        <f>I102*2</f>
        <v>44658</v>
      </c>
      <c r="V102" s="165">
        <f>J102*0.12</f>
        <v>32153.759999999998</v>
      </c>
      <c r="W102" s="165">
        <f>100*12</f>
        <v>1200</v>
      </c>
      <c r="X102" s="165">
        <f>((I102*0.0275)/2)*12</f>
        <v>3684.2849999999999</v>
      </c>
      <c r="Y102" s="165">
        <f>100*12</f>
        <v>1200</v>
      </c>
      <c r="Z102" s="165"/>
      <c r="AA102" s="166"/>
      <c r="AB102" s="166"/>
      <c r="AC102" s="167">
        <f>SUM(J102:AB102)</f>
        <v>394476.04499999998</v>
      </c>
    </row>
    <row r="103" spans="1:29" ht="23.25" customHeight="1" x14ac:dyDescent="0.25">
      <c r="A103" s="228" t="s">
        <v>461</v>
      </c>
      <c r="B103" s="222" t="s">
        <v>462</v>
      </c>
      <c r="C103" s="223">
        <v>3</v>
      </c>
      <c r="D103" s="224">
        <v>1</v>
      </c>
      <c r="E103" s="223">
        <v>3</v>
      </c>
      <c r="F103" s="224">
        <v>1</v>
      </c>
      <c r="G103" s="515" t="s">
        <v>604</v>
      </c>
      <c r="H103" s="226">
        <v>0</v>
      </c>
      <c r="I103" s="227">
        <v>12321</v>
      </c>
      <c r="J103" s="163">
        <f>I103*12</f>
        <v>147852</v>
      </c>
      <c r="K103" s="164"/>
      <c r="L103" s="165">
        <f>2000*12</f>
        <v>24000</v>
      </c>
      <c r="M103" s="165">
        <v>5000</v>
      </c>
      <c r="N103" s="165">
        <v>5000</v>
      </c>
      <c r="O103" s="165"/>
      <c r="P103" s="165">
        <f>200*12</f>
        <v>2400</v>
      </c>
      <c r="Q103" s="165">
        <f>(30*H103)*12</f>
        <v>0</v>
      </c>
      <c r="R103" s="165">
        <f>(3*22)*12</f>
        <v>792</v>
      </c>
      <c r="S103" s="165"/>
      <c r="T103" s="165">
        <v>5000</v>
      </c>
      <c r="U103" s="165">
        <f>I103*2</f>
        <v>24642</v>
      </c>
      <c r="V103" s="165">
        <f>J103*0.12</f>
        <v>17742.239999999998</v>
      </c>
      <c r="W103" s="165">
        <f>100*12</f>
        <v>1200</v>
      </c>
      <c r="X103" s="165">
        <f>((I103*0.0275)/2)*12</f>
        <v>2032.9649999999999</v>
      </c>
      <c r="Y103" s="165">
        <f>100*12</f>
        <v>1200</v>
      </c>
      <c r="Z103" s="165"/>
      <c r="AA103" s="166"/>
      <c r="AB103" s="166"/>
      <c r="AC103" s="167">
        <f>SUM(J103:AB103)</f>
        <v>236861.20499999999</v>
      </c>
    </row>
    <row r="104" spans="1:29" ht="23.25" customHeight="1" x14ac:dyDescent="0.25">
      <c r="A104" s="272"/>
      <c r="B104" s="230" t="s">
        <v>443</v>
      </c>
      <c r="C104" s="229"/>
      <c r="D104" s="224"/>
      <c r="E104" s="229"/>
      <c r="F104" s="224"/>
      <c r="G104" s="225"/>
      <c r="H104" s="273">
        <f>+H103+H101</f>
        <v>0</v>
      </c>
      <c r="I104" s="233">
        <f>SUM(I101:I103)</f>
        <v>67189</v>
      </c>
      <c r="J104" s="233">
        <f t="shared" ref="J104:AC104" si="10">SUM(J101:J103)</f>
        <v>806268</v>
      </c>
      <c r="K104" s="233">
        <f t="shared" si="10"/>
        <v>0</v>
      </c>
      <c r="L104" s="233">
        <f t="shared" si="10"/>
        <v>72000</v>
      </c>
      <c r="M104" s="233">
        <f t="shared" si="10"/>
        <v>15000</v>
      </c>
      <c r="N104" s="233">
        <f t="shared" si="10"/>
        <v>15000</v>
      </c>
      <c r="O104" s="233">
        <f t="shared" si="10"/>
        <v>0</v>
      </c>
      <c r="P104" s="233">
        <f t="shared" si="10"/>
        <v>7200</v>
      </c>
      <c r="Q104" s="233">
        <f t="shared" si="10"/>
        <v>1440</v>
      </c>
      <c r="R104" s="233">
        <f t="shared" si="10"/>
        <v>2376</v>
      </c>
      <c r="S104" s="233">
        <f t="shared" si="10"/>
        <v>0</v>
      </c>
      <c r="T104" s="233">
        <f t="shared" si="10"/>
        <v>15000</v>
      </c>
      <c r="U104" s="233">
        <f t="shared" si="10"/>
        <v>134378</v>
      </c>
      <c r="V104" s="233">
        <f t="shared" si="10"/>
        <v>96752.16</v>
      </c>
      <c r="W104" s="233">
        <f t="shared" si="10"/>
        <v>3600</v>
      </c>
      <c r="X104" s="233">
        <f t="shared" si="10"/>
        <v>11086.184999999999</v>
      </c>
      <c r="Y104" s="233">
        <f t="shared" si="10"/>
        <v>3600</v>
      </c>
      <c r="Z104" s="233">
        <f t="shared" ref="Z104" si="11">SUM(Z101:Z103)</f>
        <v>0</v>
      </c>
      <c r="AA104" s="233">
        <f t="shared" si="10"/>
        <v>0</v>
      </c>
      <c r="AB104" s="233">
        <f t="shared" si="10"/>
        <v>0</v>
      </c>
      <c r="AC104" s="233">
        <f t="shared" si="10"/>
        <v>1183700.3450000002</v>
      </c>
    </row>
    <row r="105" spans="1:29" ht="23.25" customHeight="1" x14ac:dyDescent="0.25">
      <c r="A105" s="278"/>
      <c r="B105" s="279"/>
      <c r="C105" s="280"/>
      <c r="D105" s="245"/>
      <c r="E105" s="280"/>
      <c r="F105" s="245"/>
      <c r="G105" s="246"/>
      <c r="H105" s="281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49"/>
      <c r="Z105" s="249"/>
      <c r="AA105" s="282"/>
      <c r="AB105" s="282"/>
      <c r="AC105" s="283"/>
    </row>
    <row r="106" spans="1:29" ht="23.25" customHeight="1" x14ac:dyDescent="0.25">
      <c r="A106" s="284"/>
      <c r="B106" s="254" t="s">
        <v>463</v>
      </c>
      <c r="C106" s="285"/>
      <c r="D106" s="256"/>
      <c r="E106" s="285"/>
      <c r="F106" s="256"/>
      <c r="G106" s="257"/>
      <c r="H106" s="286">
        <f t="shared" ref="H106:AC106" si="12">+H104+H98</f>
        <v>0</v>
      </c>
      <c r="I106" s="287">
        <f t="shared" si="12"/>
        <v>122057</v>
      </c>
      <c r="J106" s="287">
        <f t="shared" si="12"/>
        <v>1464684</v>
      </c>
      <c r="K106" s="287">
        <f t="shared" si="12"/>
        <v>0</v>
      </c>
      <c r="L106" s="287">
        <f t="shared" si="12"/>
        <v>120000</v>
      </c>
      <c r="M106" s="287">
        <f t="shared" si="12"/>
        <v>25000</v>
      </c>
      <c r="N106" s="287">
        <f t="shared" si="12"/>
        <v>25000</v>
      </c>
      <c r="O106" s="287">
        <f t="shared" si="12"/>
        <v>0</v>
      </c>
      <c r="P106" s="287">
        <f t="shared" si="12"/>
        <v>12000</v>
      </c>
      <c r="Q106" s="287">
        <f t="shared" si="12"/>
        <v>1440</v>
      </c>
      <c r="R106" s="287">
        <f t="shared" si="12"/>
        <v>3960</v>
      </c>
      <c r="S106" s="287">
        <f t="shared" si="12"/>
        <v>0</v>
      </c>
      <c r="T106" s="287">
        <f t="shared" si="12"/>
        <v>25000</v>
      </c>
      <c r="U106" s="287">
        <f t="shared" si="12"/>
        <v>244114</v>
      </c>
      <c r="V106" s="287">
        <f t="shared" si="12"/>
        <v>175762.08000000002</v>
      </c>
      <c r="W106" s="287">
        <f t="shared" si="12"/>
        <v>6000</v>
      </c>
      <c r="X106" s="287">
        <f t="shared" si="12"/>
        <v>20139.404999999999</v>
      </c>
      <c r="Y106" s="287">
        <f t="shared" si="12"/>
        <v>6000</v>
      </c>
      <c r="Z106" s="287">
        <f t="shared" ref="Z106" si="13">+Z104+Z98</f>
        <v>0</v>
      </c>
      <c r="AA106" s="287">
        <f t="shared" si="12"/>
        <v>0</v>
      </c>
      <c r="AB106" s="287">
        <f t="shared" si="12"/>
        <v>0</v>
      </c>
      <c r="AC106" s="287">
        <f t="shared" si="12"/>
        <v>2129099.4850000003</v>
      </c>
    </row>
    <row r="107" spans="1:29" ht="23.25" customHeight="1" thickBot="1" x14ac:dyDescent="0.3">
      <c r="A107" s="288"/>
      <c r="B107" s="289"/>
      <c r="C107" s="290"/>
      <c r="D107" s="291"/>
      <c r="E107" s="290"/>
      <c r="F107" s="291"/>
      <c r="G107" s="292"/>
      <c r="H107" s="293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5"/>
      <c r="AB107" s="295"/>
      <c r="AC107" s="296"/>
    </row>
    <row r="108" spans="1:29" ht="23.25" customHeight="1" thickBot="1" x14ac:dyDescent="0.3">
      <c r="A108" s="297"/>
      <c r="B108" s="298" t="s">
        <v>464</v>
      </c>
      <c r="C108" s="299"/>
      <c r="D108" s="300"/>
      <c r="E108" s="299"/>
      <c r="F108" s="300"/>
      <c r="G108" s="301"/>
      <c r="H108" s="302">
        <f t="shared" ref="H108:AC108" si="14">+H78+H92+H106</f>
        <v>12</v>
      </c>
      <c r="I108" s="303">
        <f t="shared" si="14"/>
        <v>753197</v>
      </c>
      <c r="J108" s="303">
        <f t="shared" si="14"/>
        <v>9038364</v>
      </c>
      <c r="K108" s="303">
        <f t="shared" si="14"/>
        <v>360000</v>
      </c>
      <c r="L108" s="303">
        <f t="shared" si="14"/>
        <v>768000</v>
      </c>
      <c r="M108" s="303">
        <f t="shared" si="14"/>
        <v>160000</v>
      </c>
      <c r="N108" s="303">
        <f t="shared" si="14"/>
        <v>160000</v>
      </c>
      <c r="O108" s="303">
        <f t="shared" si="14"/>
        <v>0</v>
      </c>
      <c r="P108" s="303">
        <f t="shared" si="14"/>
        <v>76800</v>
      </c>
      <c r="Q108" s="303">
        <f t="shared" si="14"/>
        <v>5760</v>
      </c>
      <c r="R108" s="303">
        <f t="shared" si="14"/>
        <v>25344</v>
      </c>
      <c r="S108" s="303">
        <f t="shared" si="14"/>
        <v>0</v>
      </c>
      <c r="T108" s="303">
        <f t="shared" si="14"/>
        <v>160000</v>
      </c>
      <c r="U108" s="303">
        <f t="shared" si="14"/>
        <v>1506394</v>
      </c>
      <c r="V108" s="303">
        <f t="shared" si="14"/>
        <v>1084603.68</v>
      </c>
      <c r="W108" s="303">
        <f t="shared" si="14"/>
        <v>38400</v>
      </c>
      <c r="X108" s="303">
        <f t="shared" si="14"/>
        <v>122856.19500000001</v>
      </c>
      <c r="Y108" s="303">
        <f t="shared" si="14"/>
        <v>38400</v>
      </c>
      <c r="Z108" s="303">
        <f t="shared" ref="Z108" si="15">+Z78+Z92+Z106</f>
        <v>0</v>
      </c>
      <c r="AA108" s="303">
        <f t="shared" si="14"/>
        <v>0</v>
      </c>
      <c r="AB108" s="303">
        <f t="shared" si="14"/>
        <v>0</v>
      </c>
      <c r="AC108" s="303">
        <f t="shared" si="14"/>
        <v>13544921.875</v>
      </c>
    </row>
    <row r="109" spans="1:29" ht="23.25" customHeight="1" x14ac:dyDescent="0.25">
      <c r="A109" s="304"/>
      <c r="B109" s="305"/>
      <c r="C109" s="306"/>
      <c r="D109" s="263"/>
      <c r="E109" s="306"/>
      <c r="F109" s="263"/>
      <c r="G109" s="264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267"/>
      <c r="W109" s="307"/>
      <c r="X109" s="267"/>
      <c r="Y109" s="307"/>
      <c r="Z109" s="307"/>
      <c r="AA109" s="308"/>
      <c r="AB109" s="308"/>
      <c r="AC109" s="309"/>
    </row>
    <row r="110" spans="1:29" ht="23.25" customHeight="1" x14ac:dyDescent="0.3">
      <c r="A110" s="310"/>
      <c r="B110" s="310"/>
      <c r="C110" s="310"/>
      <c r="D110" s="310"/>
      <c r="E110" s="310"/>
      <c r="F110" s="310"/>
      <c r="G110" s="310"/>
      <c r="H110" s="311"/>
      <c r="I110" s="310"/>
      <c r="J110" s="310"/>
      <c r="K110" s="310"/>
      <c r="L110" s="310"/>
      <c r="M110" s="310"/>
      <c r="N110" s="310"/>
      <c r="O110" s="310"/>
      <c r="P110" s="310"/>
      <c r="Q110" s="310"/>
      <c r="R110" s="310"/>
      <c r="S110" s="310"/>
      <c r="T110" s="310"/>
      <c r="U110" s="310"/>
      <c r="V110" s="310"/>
      <c r="W110" s="310"/>
      <c r="X110" s="310"/>
      <c r="Y110" s="310"/>
      <c r="Z110" s="310"/>
      <c r="AA110" s="310"/>
      <c r="AB110" s="310"/>
      <c r="AC110" s="310"/>
    </row>
    <row r="111" spans="1:29" ht="23.25" customHeight="1" x14ac:dyDescent="0.3">
      <c r="A111" s="310"/>
      <c r="B111" s="310"/>
      <c r="C111" s="310"/>
      <c r="D111" s="310"/>
      <c r="E111" s="310"/>
      <c r="F111" s="310"/>
      <c r="G111" s="310"/>
      <c r="H111" s="311"/>
      <c r="I111" s="310"/>
      <c r="J111" s="310"/>
      <c r="K111" s="310"/>
      <c r="L111" s="310"/>
      <c r="M111" s="310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  <c r="AA111" s="310"/>
      <c r="AB111" s="310"/>
      <c r="AC111" s="310"/>
    </row>
    <row r="112" spans="1:29" ht="23.25" customHeight="1" x14ac:dyDescent="0.3">
      <c r="A112" s="310"/>
      <c r="B112" s="310"/>
      <c r="C112" s="310"/>
      <c r="D112" s="310"/>
      <c r="E112" s="310"/>
      <c r="F112" s="310"/>
      <c r="G112" s="310"/>
      <c r="H112" s="311"/>
      <c r="I112" s="310"/>
      <c r="J112" s="310"/>
      <c r="K112" s="310"/>
      <c r="L112" s="310"/>
      <c r="M112" s="310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  <c r="AA112" s="310"/>
      <c r="AB112" s="310"/>
      <c r="AC112" s="310"/>
    </row>
    <row r="113" spans="1:29" ht="23.25" customHeight="1" x14ac:dyDescent="0.3">
      <c r="A113" s="310"/>
      <c r="B113" s="310"/>
      <c r="C113" s="310"/>
      <c r="D113" s="310"/>
      <c r="E113" s="310"/>
      <c r="F113" s="310"/>
      <c r="G113" s="310"/>
      <c r="H113" s="311"/>
      <c r="I113" s="310"/>
      <c r="J113" s="310"/>
      <c r="K113" s="310"/>
      <c r="L113" s="310"/>
      <c r="M113" s="310"/>
      <c r="N113" s="310"/>
      <c r="O113" s="310"/>
      <c r="P113" s="310"/>
      <c r="Q113" s="310"/>
      <c r="R113" s="310"/>
      <c r="S113" s="310"/>
      <c r="T113" s="310"/>
      <c r="U113" s="310"/>
      <c r="V113" s="310"/>
      <c r="W113" s="310"/>
      <c r="X113" s="310"/>
      <c r="Y113" s="310"/>
      <c r="Z113" s="310"/>
      <c r="AA113" s="310"/>
      <c r="AB113" s="310"/>
      <c r="AC113" s="310"/>
    </row>
    <row r="114" spans="1:29" ht="23.25" customHeight="1" x14ac:dyDescent="0.3">
      <c r="A114" s="310"/>
      <c r="B114" s="310"/>
      <c r="C114" s="310"/>
      <c r="D114" s="310"/>
      <c r="E114" s="310"/>
      <c r="F114" s="310"/>
      <c r="G114" s="310"/>
      <c r="H114" s="311"/>
      <c r="I114" s="310"/>
      <c r="J114" s="310"/>
      <c r="K114" s="310"/>
      <c r="L114" s="310"/>
      <c r="M114" s="310"/>
      <c r="N114" s="310"/>
      <c r="O114" s="310"/>
      <c r="P114" s="310"/>
      <c r="Q114" s="310"/>
      <c r="R114" s="310"/>
      <c r="S114" s="310"/>
      <c r="T114" s="310"/>
      <c r="U114" s="310"/>
      <c r="V114" s="310"/>
      <c r="W114" s="310"/>
      <c r="X114" s="310"/>
      <c r="Y114" s="310"/>
      <c r="Z114" s="310"/>
      <c r="AA114" s="310"/>
      <c r="AB114" s="310"/>
      <c r="AC114" s="310"/>
    </row>
    <row r="115" spans="1:29" ht="23.25" customHeight="1" x14ac:dyDescent="0.3">
      <c r="A115" s="310"/>
      <c r="B115" s="310"/>
      <c r="C115" s="310"/>
      <c r="D115" s="310"/>
      <c r="E115" s="310"/>
      <c r="F115" s="310"/>
      <c r="G115" s="310"/>
      <c r="H115" s="311"/>
      <c r="I115" s="310"/>
      <c r="J115" s="310"/>
      <c r="K115" s="310"/>
      <c r="L115" s="310"/>
      <c r="M115" s="310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  <c r="AA115" s="310"/>
      <c r="AB115" s="310"/>
      <c r="AC115" s="310"/>
    </row>
    <row r="116" spans="1:29" ht="23.25" customHeight="1" x14ac:dyDescent="0.3">
      <c r="A116" s="310"/>
      <c r="B116" s="310"/>
      <c r="C116" s="310"/>
      <c r="D116" s="310"/>
      <c r="E116" s="310"/>
      <c r="F116" s="310"/>
      <c r="G116" s="310"/>
      <c r="H116" s="311"/>
      <c r="I116" s="310"/>
      <c r="J116" s="310"/>
      <c r="K116" s="310"/>
      <c r="L116" s="310"/>
      <c r="M116" s="310"/>
      <c r="N116" s="310"/>
      <c r="O116" s="310"/>
      <c r="P116" s="310"/>
      <c r="Q116" s="310"/>
      <c r="R116" s="310"/>
      <c r="S116" s="310"/>
      <c r="T116" s="310"/>
      <c r="U116" s="310"/>
      <c r="V116" s="310"/>
      <c r="W116" s="310"/>
      <c r="X116" s="310"/>
      <c r="Y116" s="310"/>
      <c r="Z116" s="310"/>
      <c r="AA116" s="310"/>
      <c r="AB116" s="310"/>
      <c r="AC116" s="310"/>
    </row>
    <row r="117" spans="1:29" ht="23.25" customHeight="1" x14ac:dyDescent="0.3">
      <c r="A117" s="310"/>
      <c r="B117" s="310"/>
      <c r="C117" s="310"/>
      <c r="D117" s="310"/>
      <c r="E117" s="310"/>
      <c r="F117" s="310"/>
      <c r="G117" s="310"/>
      <c r="H117" s="311"/>
      <c r="I117" s="310"/>
      <c r="J117" s="310"/>
      <c r="K117" s="310"/>
      <c r="L117" s="310"/>
      <c r="M117" s="310"/>
      <c r="N117" s="310"/>
      <c r="O117" s="310"/>
      <c r="P117" s="310"/>
      <c r="Q117" s="310"/>
      <c r="R117" s="310"/>
      <c r="S117" s="310"/>
      <c r="T117" s="310"/>
      <c r="U117" s="310"/>
      <c r="V117" s="310"/>
      <c r="W117" s="310"/>
      <c r="X117" s="310"/>
      <c r="Y117" s="310"/>
      <c r="Z117" s="310"/>
      <c r="AA117" s="310"/>
      <c r="AB117" s="310"/>
      <c r="AC117" s="310"/>
    </row>
    <row r="118" spans="1:29" ht="23.25" customHeight="1" x14ac:dyDescent="0.3">
      <c r="A118" s="310"/>
      <c r="B118" s="310"/>
      <c r="C118" s="310"/>
      <c r="D118" s="310"/>
      <c r="E118" s="310"/>
      <c r="F118" s="310"/>
      <c r="G118" s="310"/>
      <c r="H118" s="311"/>
      <c r="I118" s="310"/>
      <c r="J118" s="310"/>
      <c r="K118" s="310"/>
      <c r="L118" s="310"/>
      <c r="M118" s="310"/>
      <c r="N118" s="310"/>
      <c r="O118" s="310"/>
      <c r="P118" s="310"/>
      <c r="Q118" s="310"/>
      <c r="R118" s="310"/>
      <c r="S118" s="310"/>
      <c r="T118" s="310"/>
      <c r="U118" s="310"/>
      <c r="V118" s="310"/>
      <c r="W118" s="310"/>
      <c r="X118" s="310"/>
      <c r="Y118" s="310"/>
      <c r="Z118" s="310"/>
      <c r="AA118" s="310"/>
      <c r="AB118" s="310"/>
      <c r="AC118" s="310"/>
    </row>
    <row r="119" spans="1:29" ht="23.25" customHeight="1" x14ac:dyDescent="0.3">
      <c r="A119" s="310"/>
      <c r="B119" s="310"/>
      <c r="C119" s="310"/>
      <c r="D119" s="310"/>
      <c r="E119" s="310"/>
      <c r="F119" s="310"/>
      <c r="G119" s="310"/>
      <c r="H119" s="311"/>
      <c r="I119" s="310"/>
      <c r="J119" s="310"/>
      <c r="K119" s="310"/>
      <c r="L119" s="310"/>
      <c r="M119" s="310"/>
      <c r="N119" s="310"/>
      <c r="O119" s="310"/>
      <c r="P119" s="310"/>
      <c r="Q119" s="310"/>
      <c r="R119" s="310"/>
      <c r="S119" s="310"/>
      <c r="T119" s="310"/>
      <c r="U119" s="310"/>
      <c r="V119" s="310"/>
      <c r="W119" s="310"/>
      <c r="X119" s="310"/>
      <c r="Y119" s="310"/>
      <c r="Z119" s="310"/>
      <c r="AA119" s="310"/>
      <c r="AB119" s="310"/>
      <c r="AC119" s="310"/>
    </row>
    <row r="120" spans="1:29" ht="23.25" customHeight="1" x14ac:dyDescent="0.3">
      <c r="A120" s="310"/>
      <c r="B120" s="310"/>
      <c r="C120" s="310"/>
      <c r="D120" s="310"/>
      <c r="E120" s="310"/>
      <c r="F120" s="310"/>
      <c r="G120" s="310"/>
      <c r="H120" s="311"/>
      <c r="I120" s="310"/>
      <c r="J120" s="310"/>
      <c r="K120" s="310"/>
      <c r="L120" s="310"/>
      <c r="M120" s="310"/>
      <c r="N120" s="310"/>
      <c r="O120" s="310"/>
      <c r="P120" s="310"/>
      <c r="Q120" s="310"/>
      <c r="R120" s="310"/>
      <c r="S120" s="310"/>
      <c r="T120" s="310"/>
      <c r="U120" s="310"/>
      <c r="V120" s="310"/>
      <c r="W120" s="310"/>
      <c r="X120" s="310"/>
      <c r="Y120" s="310"/>
      <c r="Z120" s="310"/>
      <c r="AA120" s="310"/>
      <c r="AB120" s="310"/>
      <c r="AC120" s="310"/>
    </row>
    <row r="121" spans="1:29" ht="23.25" customHeight="1" x14ac:dyDescent="0.3">
      <c r="A121" s="310"/>
      <c r="B121" s="310"/>
      <c r="C121" s="310"/>
      <c r="D121" s="310"/>
      <c r="E121" s="310"/>
      <c r="F121" s="310"/>
      <c r="G121" s="310"/>
      <c r="H121" s="311"/>
      <c r="I121" s="310"/>
      <c r="J121" s="310"/>
      <c r="K121" s="310"/>
      <c r="L121" s="310"/>
      <c r="M121" s="310"/>
      <c r="N121" s="310"/>
      <c r="O121" s="310"/>
      <c r="P121" s="310"/>
      <c r="Q121" s="310"/>
      <c r="R121" s="310"/>
      <c r="S121" s="310"/>
      <c r="T121" s="310"/>
      <c r="U121" s="310"/>
      <c r="V121" s="310"/>
      <c r="W121" s="310"/>
      <c r="X121" s="310"/>
      <c r="Y121" s="310"/>
      <c r="Z121" s="310"/>
      <c r="AA121" s="310"/>
      <c r="AB121" s="310"/>
      <c r="AC121" s="310"/>
    </row>
    <row r="122" spans="1:29" ht="23.25" customHeight="1" x14ac:dyDescent="0.3">
      <c r="A122" s="310"/>
      <c r="B122" s="310"/>
      <c r="C122" s="310"/>
      <c r="D122" s="310"/>
      <c r="E122" s="310"/>
      <c r="F122" s="310"/>
      <c r="G122" s="310"/>
      <c r="H122" s="311"/>
      <c r="I122" s="310"/>
      <c r="J122" s="310"/>
      <c r="K122" s="310"/>
      <c r="L122" s="310"/>
      <c r="M122" s="310"/>
      <c r="N122" s="310"/>
      <c r="O122" s="310"/>
      <c r="P122" s="310"/>
      <c r="Q122" s="310"/>
      <c r="R122" s="310"/>
      <c r="S122" s="310"/>
      <c r="T122" s="310"/>
      <c r="U122" s="310"/>
      <c r="V122" s="310"/>
      <c r="W122" s="310"/>
      <c r="X122" s="310"/>
      <c r="Y122" s="310"/>
      <c r="Z122" s="310"/>
      <c r="AA122" s="310"/>
      <c r="AB122" s="310"/>
      <c r="AC122" s="310"/>
    </row>
    <row r="123" spans="1:29" ht="23.25" customHeight="1" x14ac:dyDescent="0.3">
      <c r="A123" s="310"/>
      <c r="B123" s="310"/>
      <c r="C123" s="310"/>
      <c r="D123" s="310"/>
      <c r="E123" s="310"/>
      <c r="F123" s="310"/>
      <c r="G123" s="310"/>
      <c r="H123" s="311"/>
      <c r="I123" s="310"/>
      <c r="J123" s="310"/>
      <c r="K123" s="310"/>
      <c r="L123" s="310"/>
      <c r="M123" s="310"/>
      <c r="N123" s="310"/>
      <c r="O123" s="310"/>
      <c r="P123" s="310"/>
      <c r="Q123" s="310"/>
      <c r="R123" s="310"/>
      <c r="S123" s="310"/>
      <c r="T123" s="310"/>
      <c r="U123" s="310"/>
      <c r="V123" s="310"/>
      <c r="W123" s="310"/>
      <c r="X123" s="310"/>
      <c r="Y123" s="310"/>
      <c r="Z123" s="310"/>
      <c r="AA123" s="310"/>
      <c r="AB123" s="310"/>
      <c r="AC123" s="310"/>
    </row>
  </sheetData>
  <mergeCells count="28">
    <mergeCell ref="H8:H10"/>
    <mergeCell ref="A8:A10"/>
    <mergeCell ref="B8:B10"/>
    <mergeCell ref="E8:E10"/>
    <mergeCell ref="F8:F10"/>
    <mergeCell ref="G8:G10"/>
    <mergeCell ref="C8:C10"/>
    <mergeCell ref="D8:D10"/>
    <mergeCell ref="AC8:AC10"/>
    <mergeCell ref="K9:K10"/>
    <mergeCell ref="L9:L10"/>
    <mergeCell ref="M9:M10"/>
    <mergeCell ref="N9:N10"/>
    <mergeCell ref="Z8:Z10"/>
    <mergeCell ref="I8:I10"/>
    <mergeCell ref="K8:U8"/>
    <mergeCell ref="V8:Y8"/>
    <mergeCell ref="AA8:AA10"/>
    <mergeCell ref="AB8:AB10"/>
    <mergeCell ref="U9:U10"/>
    <mergeCell ref="W9:W10"/>
    <mergeCell ref="X9:X10"/>
    <mergeCell ref="O9:O10"/>
    <mergeCell ref="P9:P10"/>
    <mergeCell ref="Q9:Q10"/>
    <mergeCell ref="R9:R10"/>
    <mergeCell ref="S9:S10"/>
    <mergeCell ref="T9:T10"/>
  </mergeCells>
  <pageMargins left="0.5" right="0" top="0.1" bottom="0" header="0" footer="0"/>
  <pageSetup paperSize="14" scale="50" orientation="landscape" horizontalDpi="180" verticalDpi="180" r:id="rId1"/>
  <headerFooter>
    <oddFooter>Page &amp;P of &amp;N</oddFooter>
  </headerFooter>
  <rowBreaks count="1" manualBreakCount="1">
    <brk id="58" max="16" man="1"/>
  </rowBreaks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5378-3289-4CEE-99FA-9F66DD5350BE}">
  <sheetPr codeName="Sheet3">
    <tabColor rgb="FF00B0F0"/>
  </sheetPr>
  <dimension ref="A1:AC78"/>
  <sheetViews>
    <sheetView topLeftCell="A47" workbookViewId="0">
      <selection activeCell="G61" sqref="G61"/>
    </sheetView>
  </sheetViews>
  <sheetFormatPr defaultColWidth="8.7109375" defaultRowHeight="23.25" customHeight="1" x14ac:dyDescent="0.25"/>
  <cols>
    <col min="1" max="1" width="11.85546875" style="129" customWidth="1"/>
    <col min="2" max="2" width="27.42578125" style="129" customWidth="1"/>
    <col min="3" max="3" width="5.7109375" style="129" customWidth="1"/>
    <col min="4" max="4" width="6.85546875" style="129" customWidth="1"/>
    <col min="5" max="5" width="5.7109375" style="129" customWidth="1"/>
    <col min="6" max="6" width="6.85546875" style="129" customWidth="1"/>
    <col min="7" max="7" width="34.5703125" style="129" customWidth="1"/>
    <col min="8" max="8" width="8.7109375" style="130" customWidth="1"/>
    <col min="9" max="10" width="17.140625" style="129" customWidth="1"/>
    <col min="11" max="11" width="17.42578125" style="129" customWidth="1"/>
    <col min="12" max="15" width="17" style="129" customWidth="1"/>
    <col min="16" max="16" width="14.85546875" style="129" customWidth="1"/>
    <col min="17" max="17" width="12.85546875" style="129" customWidth="1"/>
    <col min="18" max="18" width="13.85546875" style="129" customWidth="1"/>
    <col min="19" max="21" width="15" style="129" customWidth="1"/>
    <col min="22" max="22" width="19.85546875" style="129" customWidth="1"/>
    <col min="23" max="23" width="14.28515625" style="129" customWidth="1"/>
    <col min="24" max="24" width="14.7109375" style="129" customWidth="1"/>
    <col min="25" max="25" width="17.5703125" style="129" customWidth="1"/>
    <col min="26" max="26" width="17" style="129" customWidth="1"/>
    <col min="27" max="28" width="17.5703125" style="129" customWidth="1"/>
    <col min="29" max="29" width="18.42578125" style="129" customWidth="1"/>
    <col min="30" max="259" width="8.7109375" style="129"/>
    <col min="260" max="260" width="11.85546875" style="129" customWidth="1"/>
    <col min="261" max="261" width="27.42578125" style="129" customWidth="1"/>
    <col min="262" max="262" width="5.7109375" style="129" customWidth="1"/>
    <col min="263" max="263" width="6.85546875" style="129" customWidth="1"/>
    <col min="264" max="264" width="34.5703125" style="129" customWidth="1"/>
    <col min="265" max="265" width="8.7109375" style="129"/>
    <col min="266" max="267" width="17.140625" style="129" customWidth="1"/>
    <col min="268" max="268" width="17.42578125" style="129" customWidth="1"/>
    <col min="269" max="272" width="17" style="129" customWidth="1"/>
    <col min="273" max="273" width="14.85546875" style="129" customWidth="1"/>
    <col min="274" max="274" width="12.85546875" style="129" customWidth="1"/>
    <col min="275" max="275" width="13.85546875" style="129" customWidth="1"/>
    <col min="276" max="278" width="15" style="129" customWidth="1"/>
    <col min="279" max="279" width="19.85546875" style="129" customWidth="1"/>
    <col min="280" max="280" width="14.28515625" style="129" customWidth="1"/>
    <col min="281" max="281" width="14.7109375" style="129" customWidth="1"/>
    <col min="282" max="284" width="17.5703125" style="129" customWidth="1"/>
    <col min="285" max="285" width="18.42578125" style="129" customWidth="1"/>
    <col min="286" max="515" width="8.7109375" style="129"/>
    <col min="516" max="516" width="11.85546875" style="129" customWidth="1"/>
    <col min="517" max="517" width="27.42578125" style="129" customWidth="1"/>
    <col min="518" max="518" width="5.7109375" style="129" customWidth="1"/>
    <col min="519" max="519" width="6.85546875" style="129" customWidth="1"/>
    <col min="520" max="520" width="34.5703125" style="129" customWidth="1"/>
    <col min="521" max="521" width="8.7109375" style="129"/>
    <col min="522" max="523" width="17.140625" style="129" customWidth="1"/>
    <col min="524" max="524" width="17.42578125" style="129" customWidth="1"/>
    <col min="525" max="528" width="17" style="129" customWidth="1"/>
    <col min="529" max="529" width="14.85546875" style="129" customWidth="1"/>
    <col min="530" max="530" width="12.85546875" style="129" customWidth="1"/>
    <col min="531" max="531" width="13.85546875" style="129" customWidth="1"/>
    <col min="532" max="534" width="15" style="129" customWidth="1"/>
    <col min="535" max="535" width="19.85546875" style="129" customWidth="1"/>
    <col min="536" max="536" width="14.28515625" style="129" customWidth="1"/>
    <col min="537" max="537" width="14.7109375" style="129" customWidth="1"/>
    <col min="538" max="540" width="17.5703125" style="129" customWidth="1"/>
    <col min="541" max="541" width="18.42578125" style="129" customWidth="1"/>
    <col min="542" max="771" width="8.7109375" style="129"/>
    <col min="772" max="772" width="11.85546875" style="129" customWidth="1"/>
    <col min="773" max="773" width="27.42578125" style="129" customWidth="1"/>
    <col min="774" max="774" width="5.7109375" style="129" customWidth="1"/>
    <col min="775" max="775" width="6.85546875" style="129" customWidth="1"/>
    <col min="776" max="776" width="34.5703125" style="129" customWidth="1"/>
    <col min="777" max="777" width="8.7109375" style="129"/>
    <col min="778" max="779" width="17.140625" style="129" customWidth="1"/>
    <col min="780" max="780" width="17.42578125" style="129" customWidth="1"/>
    <col min="781" max="784" width="17" style="129" customWidth="1"/>
    <col min="785" max="785" width="14.85546875" style="129" customWidth="1"/>
    <col min="786" max="786" width="12.85546875" style="129" customWidth="1"/>
    <col min="787" max="787" width="13.85546875" style="129" customWidth="1"/>
    <col min="788" max="790" width="15" style="129" customWidth="1"/>
    <col min="791" max="791" width="19.85546875" style="129" customWidth="1"/>
    <col min="792" max="792" width="14.28515625" style="129" customWidth="1"/>
    <col min="793" max="793" width="14.7109375" style="129" customWidth="1"/>
    <col min="794" max="796" width="17.5703125" style="129" customWidth="1"/>
    <col min="797" max="797" width="18.42578125" style="129" customWidth="1"/>
    <col min="798" max="1027" width="8.7109375" style="129"/>
    <col min="1028" max="1028" width="11.85546875" style="129" customWidth="1"/>
    <col min="1029" max="1029" width="27.42578125" style="129" customWidth="1"/>
    <col min="1030" max="1030" width="5.7109375" style="129" customWidth="1"/>
    <col min="1031" max="1031" width="6.85546875" style="129" customWidth="1"/>
    <col min="1032" max="1032" width="34.5703125" style="129" customWidth="1"/>
    <col min="1033" max="1033" width="8.7109375" style="129"/>
    <col min="1034" max="1035" width="17.140625" style="129" customWidth="1"/>
    <col min="1036" max="1036" width="17.42578125" style="129" customWidth="1"/>
    <col min="1037" max="1040" width="17" style="129" customWidth="1"/>
    <col min="1041" max="1041" width="14.85546875" style="129" customWidth="1"/>
    <col min="1042" max="1042" width="12.85546875" style="129" customWidth="1"/>
    <col min="1043" max="1043" width="13.85546875" style="129" customWidth="1"/>
    <col min="1044" max="1046" width="15" style="129" customWidth="1"/>
    <col min="1047" max="1047" width="19.85546875" style="129" customWidth="1"/>
    <col min="1048" max="1048" width="14.28515625" style="129" customWidth="1"/>
    <col min="1049" max="1049" width="14.7109375" style="129" customWidth="1"/>
    <col min="1050" max="1052" width="17.5703125" style="129" customWidth="1"/>
    <col min="1053" max="1053" width="18.42578125" style="129" customWidth="1"/>
    <col min="1054" max="1283" width="8.7109375" style="129"/>
    <col min="1284" max="1284" width="11.85546875" style="129" customWidth="1"/>
    <col min="1285" max="1285" width="27.42578125" style="129" customWidth="1"/>
    <col min="1286" max="1286" width="5.7109375" style="129" customWidth="1"/>
    <col min="1287" max="1287" width="6.85546875" style="129" customWidth="1"/>
    <col min="1288" max="1288" width="34.5703125" style="129" customWidth="1"/>
    <col min="1289" max="1289" width="8.7109375" style="129"/>
    <col min="1290" max="1291" width="17.140625" style="129" customWidth="1"/>
    <col min="1292" max="1292" width="17.42578125" style="129" customWidth="1"/>
    <col min="1293" max="1296" width="17" style="129" customWidth="1"/>
    <col min="1297" max="1297" width="14.85546875" style="129" customWidth="1"/>
    <col min="1298" max="1298" width="12.85546875" style="129" customWidth="1"/>
    <col min="1299" max="1299" width="13.85546875" style="129" customWidth="1"/>
    <col min="1300" max="1302" width="15" style="129" customWidth="1"/>
    <col min="1303" max="1303" width="19.85546875" style="129" customWidth="1"/>
    <col min="1304" max="1304" width="14.28515625" style="129" customWidth="1"/>
    <col min="1305" max="1305" width="14.7109375" style="129" customWidth="1"/>
    <col min="1306" max="1308" width="17.5703125" style="129" customWidth="1"/>
    <col min="1309" max="1309" width="18.42578125" style="129" customWidth="1"/>
    <col min="1310" max="1539" width="8.7109375" style="129"/>
    <col min="1540" max="1540" width="11.85546875" style="129" customWidth="1"/>
    <col min="1541" max="1541" width="27.42578125" style="129" customWidth="1"/>
    <col min="1542" max="1542" width="5.7109375" style="129" customWidth="1"/>
    <col min="1543" max="1543" width="6.85546875" style="129" customWidth="1"/>
    <col min="1544" max="1544" width="34.5703125" style="129" customWidth="1"/>
    <col min="1545" max="1545" width="8.7109375" style="129"/>
    <col min="1546" max="1547" width="17.140625" style="129" customWidth="1"/>
    <col min="1548" max="1548" width="17.42578125" style="129" customWidth="1"/>
    <col min="1549" max="1552" width="17" style="129" customWidth="1"/>
    <col min="1553" max="1553" width="14.85546875" style="129" customWidth="1"/>
    <col min="1554" max="1554" width="12.85546875" style="129" customWidth="1"/>
    <col min="1555" max="1555" width="13.85546875" style="129" customWidth="1"/>
    <col min="1556" max="1558" width="15" style="129" customWidth="1"/>
    <col min="1559" max="1559" width="19.85546875" style="129" customWidth="1"/>
    <col min="1560" max="1560" width="14.28515625" style="129" customWidth="1"/>
    <col min="1561" max="1561" width="14.7109375" style="129" customWidth="1"/>
    <col min="1562" max="1564" width="17.5703125" style="129" customWidth="1"/>
    <col min="1565" max="1565" width="18.42578125" style="129" customWidth="1"/>
    <col min="1566" max="1795" width="8.7109375" style="129"/>
    <col min="1796" max="1796" width="11.85546875" style="129" customWidth="1"/>
    <col min="1797" max="1797" width="27.42578125" style="129" customWidth="1"/>
    <col min="1798" max="1798" width="5.7109375" style="129" customWidth="1"/>
    <col min="1799" max="1799" width="6.85546875" style="129" customWidth="1"/>
    <col min="1800" max="1800" width="34.5703125" style="129" customWidth="1"/>
    <col min="1801" max="1801" width="8.7109375" style="129"/>
    <col min="1802" max="1803" width="17.140625" style="129" customWidth="1"/>
    <col min="1804" max="1804" width="17.42578125" style="129" customWidth="1"/>
    <col min="1805" max="1808" width="17" style="129" customWidth="1"/>
    <col min="1809" max="1809" width="14.85546875" style="129" customWidth="1"/>
    <col min="1810" max="1810" width="12.85546875" style="129" customWidth="1"/>
    <col min="1811" max="1811" width="13.85546875" style="129" customWidth="1"/>
    <col min="1812" max="1814" width="15" style="129" customWidth="1"/>
    <col min="1815" max="1815" width="19.85546875" style="129" customWidth="1"/>
    <col min="1816" max="1816" width="14.28515625" style="129" customWidth="1"/>
    <col min="1817" max="1817" width="14.7109375" style="129" customWidth="1"/>
    <col min="1818" max="1820" width="17.5703125" style="129" customWidth="1"/>
    <col min="1821" max="1821" width="18.42578125" style="129" customWidth="1"/>
    <col min="1822" max="2051" width="8.7109375" style="129"/>
    <col min="2052" max="2052" width="11.85546875" style="129" customWidth="1"/>
    <col min="2053" max="2053" width="27.42578125" style="129" customWidth="1"/>
    <col min="2054" max="2054" width="5.7109375" style="129" customWidth="1"/>
    <col min="2055" max="2055" width="6.85546875" style="129" customWidth="1"/>
    <col min="2056" max="2056" width="34.5703125" style="129" customWidth="1"/>
    <col min="2057" max="2057" width="8.7109375" style="129"/>
    <col min="2058" max="2059" width="17.140625" style="129" customWidth="1"/>
    <col min="2060" max="2060" width="17.42578125" style="129" customWidth="1"/>
    <col min="2061" max="2064" width="17" style="129" customWidth="1"/>
    <col min="2065" max="2065" width="14.85546875" style="129" customWidth="1"/>
    <col min="2066" max="2066" width="12.85546875" style="129" customWidth="1"/>
    <col min="2067" max="2067" width="13.85546875" style="129" customWidth="1"/>
    <col min="2068" max="2070" width="15" style="129" customWidth="1"/>
    <col min="2071" max="2071" width="19.85546875" style="129" customWidth="1"/>
    <col min="2072" max="2072" width="14.28515625" style="129" customWidth="1"/>
    <col min="2073" max="2073" width="14.7109375" style="129" customWidth="1"/>
    <col min="2074" max="2076" width="17.5703125" style="129" customWidth="1"/>
    <col min="2077" max="2077" width="18.42578125" style="129" customWidth="1"/>
    <col min="2078" max="2307" width="8.7109375" style="129"/>
    <col min="2308" max="2308" width="11.85546875" style="129" customWidth="1"/>
    <col min="2309" max="2309" width="27.42578125" style="129" customWidth="1"/>
    <col min="2310" max="2310" width="5.7109375" style="129" customWidth="1"/>
    <col min="2311" max="2311" width="6.85546875" style="129" customWidth="1"/>
    <col min="2312" max="2312" width="34.5703125" style="129" customWidth="1"/>
    <col min="2313" max="2313" width="8.7109375" style="129"/>
    <col min="2314" max="2315" width="17.140625" style="129" customWidth="1"/>
    <col min="2316" max="2316" width="17.42578125" style="129" customWidth="1"/>
    <col min="2317" max="2320" width="17" style="129" customWidth="1"/>
    <col min="2321" max="2321" width="14.85546875" style="129" customWidth="1"/>
    <col min="2322" max="2322" width="12.85546875" style="129" customWidth="1"/>
    <col min="2323" max="2323" width="13.85546875" style="129" customWidth="1"/>
    <col min="2324" max="2326" width="15" style="129" customWidth="1"/>
    <col min="2327" max="2327" width="19.85546875" style="129" customWidth="1"/>
    <col min="2328" max="2328" width="14.28515625" style="129" customWidth="1"/>
    <col min="2329" max="2329" width="14.7109375" style="129" customWidth="1"/>
    <col min="2330" max="2332" width="17.5703125" style="129" customWidth="1"/>
    <col min="2333" max="2333" width="18.42578125" style="129" customWidth="1"/>
    <col min="2334" max="2563" width="8.7109375" style="129"/>
    <col min="2564" max="2564" width="11.85546875" style="129" customWidth="1"/>
    <col min="2565" max="2565" width="27.42578125" style="129" customWidth="1"/>
    <col min="2566" max="2566" width="5.7109375" style="129" customWidth="1"/>
    <col min="2567" max="2567" width="6.85546875" style="129" customWidth="1"/>
    <col min="2568" max="2568" width="34.5703125" style="129" customWidth="1"/>
    <col min="2569" max="2569" width="8.7109375" style="129"/>
    <col min="2570" max="2571" width="17.140625" style="129" customWidth="1"/>
    <col min="2572" max="2572" width="17.42578125" style="129" customWidth="1"/>
    <col min="2573" max="2576" width="17" style="129" customWidth="1"/>
    <col min="2577" max="2577" width="14.85546875" style="129" customWidth="1"/>
    <col min="2578" max="2578" width="12.85546875" style="129" customWidth="1"/>
    <col min="2579" max="2579" width="13.85546875" style="129" customWidth="1"/>
    <col min="2580" max="2582" width="15" style="129" customWidth="1"/>
    <col min="2583" max="2583" width="19.85546875" style="129" customWidth="1"/>
    <col min="2584" max="2584" width="14.28515625" style="129" customWidth="1"/>
    <col min="2585" max="2585" width="14.7109375" style="129" customWidth="1"/>
    <col min="2586" max="2588" width="17.5703125" style="129" customWidth="1"/>
    <col min="2589" max="2589" width="18.42578125" style="129" customWidth="1"/>
    <col min="2590" max="2819" width="8.7109375" style="129"/>
    <col min="2820" max="2820" width="11.85546875" style="129" customWidth="1"/>
    <col min="2821" max="2821" width="27.42578125" style="129" customWidth="1"/>
    <col min="2822" max="2822" width="5.7109375" style="129" customWidth="1"/>
    <col min="2823" max="2823" width="6.85546875" style="129" customWidth="1"/>
    <col min="2824" max="2824" width="34.5703125" style="129" customWidth="1"/>
    <col min="2825" max="2825" width="8.7109375" style="129"/>
    <col min="2826" max="2827" width="17.140625" style="129" customWidth="1"/>
    <col min="2828" max="2828" width="17.42578125" style="129" customWidth="1"/>
    <col min="2829" max="2832" width="17" style="129" customWidth="1"/>
    <col min="2833" max="2833" width="14.85546875" style="129" customWidth="1"/>
    <col min="2834" max="2834" width="12.85546875" style="129" customWidth="1"/>
    <col min="2835" max="2835" width="13.85546875" style="129" customWidth="1"/>
    <col min="2836" max="2838" width="15" style="129" customWidth="1"/>
    <col min="2839" max="2839" width="19.85546875" style="129" customWidth="1"/>
    <col min="2840" max="2840" width="14.28515625" style="129" customWidth="1"/>
    <col min="2841" max="2841" width="14.7109375" style="129" customWidth="1"/>
    <col min="2842" max="2844" width="17.5703125" style="129" customWidth="1"/>
    <col min="2845" max="2845" width="18.42578125" style="129" customWidth="1"/>
    <col min="2846" max="3075" width="8.7109375" style="129"/>
    <col min="3076" max="3076" width="11.85546875" style="129" customWidth="1"/>
    <col min="3077" max="3077" width="27.42578125" style="129" customWidth="1"/>
    <col min="3078" max="3078" width="5.7109375" style="129" customWidth="1"/>
    <col min="3079" max="3079" width="6.85546875" style="129" customWidth="1"/>
    <col min="3080" max="3080" width="34.5703125" style="129" customWidth="1"/>
    <col min="3081" max="3081" width="8.7109375" style="129"/>
    <col min="3082" max="3083" width="17.140625" style="129" customWidth="1"/>
    <col min="3084" max="3084" width="17.42578125" style="129" customWidth="1"/>
    <col min="3085" max="3088" width="17" style="129" customWidth="1"/>
    <col min="3089" max="3089" width="14.85546875" style="129" customWidth="1"/>
    <col min="3090" max="3090" width="12.85546875" style="129" customWidth="1"/>
    <col min="3091" max="3091" width="13.85546875" style="129" customWidth="1"/>
    <col min="3092" max="3094" width="15" style="129" customWidth="1"/>
    <col min="3095" max="3095" width="19.85546875" style="129" customWidth="1"/>
    <col min="3096" max="3096" width="14.28515625" style="129" customWidth="1"/>
    <col min="3097" max="3097" width="14.7109375" style="129" customWidth="1"/>
    <col min="3098" max="3100" width="17.5703125" style="129" customWidth="1"/>
    <col min="3101" max="3101" width="18.42578125" style="129" customWidth="1"/>
    <col min="3102" max="3331" width="8.7109375" style="129"/>
    <col min="3332" max="3332" width="11.85546875" style="129" customWidth="1"/>
    <col min="3333" max="3333" width="27.42578125" style="129" customWidth="1"/>
    <col min="3334" max="3334" width="5.7109375" style="129" customWidth="1"/>
    <col min="3335" max="3335" width="6.85546875" style="129" customWidth="1"/>
    <col min="3336" max="3336" width="34.5703125" style="129" customWidth="1"/>
    <col min="3337" max="3337" width="8.7109375" style="129"/>
    <col min="3338" max="3339" width="17.140625" style="129" customWidth="1"/>
    <col min="3340" max="3340" width="17.42578125" style="129" customWidth="1"/>
    <col min="3341" max="3344" width="17" style="129" customWidth="1"/>
    <col min="3345" max="3345" width="14.85546875" style="129" customWidth="1"/>
    <col min="3346" max="3346" width="12.85546875" style="129" customWidth="1"/>
    <col min="3347" max="3347" width="13.85546875" style="129" customWidth="1"/>
    <col min="3348" max="3350" width="15" style="129" customWidth="1"/>
    <col min="3351" max="3351" width="19.85546875" style="129" customWidth="1"/>
    <col min="3352" max="3352" width="14.28515625" style="129" customWidth="1"/>
    <col min="3353" max="3353" width="14.7109375" style="129" customWidth="1"/>
    <col min="3354" max="3356" width="17.5703125" style="129" customWidth="1"/>
    <col min="3357" max="3357" width="18.42578125" style="129" customWidth="1"/>
    <col min="3358" max="3587" width="8.7109375" style="129"/>
    <col min="3588" max="3588" width="11.85546875" style="129" customWidth="1"/>
    <col min="3589" max="3589" width="27.42578125" style="129" customWidth="1"/>
    <col min="3590" max="3590" width="5.7109375" style="129" customWidth="1"/>
    <col min="3591" max="3591" width="6.85546875" style="129" customWidth="1"/>
    <col min="3592" max="3592" width="34.5703125" style="129" customWidth="1"/>
    <col min="3593" max="3593" width="8.7109375" style="129"/>
    <col min="3594" max="3595" width="17.140625" style="129" customWidth="1"/>
    <col min="3596" max="3596" width="17.42578125" style="129" customWidth="1"/>
    <col min="3597" max="3600" width="17" style="129" customWidth="1"/>
    <col min="3601" max="3601" width="14.85546875" style="129" customWidth="1"/>
    <col min="3602" max="3602" width="12.85546875" style="129" customWidth="1"/>
    <col min="3603" max="3603" width="13.85546875" style="129" customWidth="1"/>
    <col min="3604" max="3606" width="15" style="129" customWidth="1"/>
    <col min="3607" max="3607" width="19.85546875" style="129" customWidth="1"/>
    <col min="3608" max="3608" width="14.28515625" style="129" customWidth="1"/>
    <col min="3609" max="3609" width="14.7109375" style="129" customWidth="1"/>
    <col min="3610" max="3612" width="17.5703125" style="129" customWidth="1"/>
    <col min="3613" max="3613" width="18.42578125" style="129" customWidth="1"/>
    <col min="3614" max="3843" width="8.7109375" style="129"/>
    <col min="3844" max="3844" width="11.85546875" style="129" customWidth="1"/>
    <col min="3845" max="3845" width="27.42578125" style="129" customWidth="1"/>
    <col min="3846" max="3846" width="5.7109375" style="129" customWidth="1"/>
    <col min="3847" max="3847" width="6.85546875" style="129" customWidth="1"/>
    <col min="3848" max="3848" width="34.5703125" style="129" customWidth="1"/>
    <col min="3849" max="3849" width="8.7109375" style="129"/>
    <col min="3850" max="3851" width="17.140625" style="129" customWidth="1"/>
    <col min="3852" max="3852" width="17.42578125" style="129" customWidth="1"/>
    <col min="3853" max="3856" width="17" style="129" customWidth="1"/>
    <col min="3857" max="3857" width="14.85546875" style="129" customWidth="1"/>
    <col min="3858" max="3858" width="12.85546875" style="129" customWidth="1"/>
    <col min="3859" max="3859" width="13.85546875" style="129" customWidth="1"/>
    <col min="3860" max="3862" width="15" style="129" customWidth="1"/>
    <col min="3863" max="3863" width="19.85546875" style="129" customWidth="1"/>
    <col min="3864" max="3864" width="14.28515625" style="129" customWidth="1"/>
    <col min="3865" max="3865" width="14.7109375" style="129" customWidth="1"/>
    <col min="3866" max="3868" width="17.5703125" style="129" customWidth="1"/>
    <col min="3869" max="3869" width="18.42578125" style="129" customWidth="1"/>
    <col min="3870" max="4099" width="8.7109375" style="129"/>
    <col min="4100" max="4100" width="11.85546875" style="129" customWidth="1"/>
    <col min="4101" max="4101" width="27.42578125" style="129" customWidth="1"/>
    <col min="4102" max="4102" width="5.7109375" style="129" customWidth="1"/>
    <col min="4103" max="4103" width="6.85546875" style="129" customWidth="1"/>
    <col min="4104" max="4104" width="34.5703125" style="129" customWidth="1"/>
    <col min="4105" max="4105" width="8.7109375" style="129"/>
    <col min="4106" max="4107" width="17.140625" style="129" customWidth="1"/>
    <col min="4108" max="4108" width="17.42578125" style="129" customWidth="1"/>
    <col min="4109" max="4112" width="17" style="129" customWidth="1"/>
    <col min="4113" max="4113" width="14.85546875" style="129" customWidth="1"/>
    <col min="4114" max="4114" width="12.85546875" style="129" customWidth="1"/>
    <col min="4115" max="4115" width="13.85546875" style="129" customWidth="1"/>
    <col min="4116" max="4118" width="15" style="129" customWidth="1"/>
    <col min="4119" max="4119" width="19.85546875" style="129" customWidth="1"/>
    <col min="4120" max="4120" width="14.28515625" style="129" customWidth="1"/>
    <col min="4121" max="4121" width="14.7109375" style="129" customWidth="1"/>
    <col min="4122" max="4124" width="17.5703125" style="129" customWidth="1"/>
    <col min="4125" max="4125" width="18.42578125" style="129" customWidth="1"/>
    <col min="4126" max="4355" width="8.7109375" style="129"/>
    <col min="4356" max="4356" width="11.85546875" style="129" customWidth="1"/>
    <col min="4357" max="4357" width="27.42578125" style="129" customWidth="1"/>
    <col min="4358" max="4358" width="5.7109375" style="129" customWidth="1"/>
    <col min="4359" max="4359" width="6.85546875" style="129" customWidth="1"/>
    <col min="4360" max="4360" width="34.5703125" style="129" customWidth="1"/>
    <col min="4361" max="4361" width="8.7109375" style="129"/>
    <col min="4362" max="4363" width="17.140625" style="129" customWidth="1"/>
    <col min="4364" max="4364" width="17.42578125" style="129" customWidth="1"/>
    <col min="4365" max="4368" width="17" style="129" customWidth="1"/>
    <col min="4369" max="4369" width="14.85546875" style="129" customWidth="1"/>
    <col min="4370" max="4370" width="12.85546875" style="129" customWidth="1"/>
    <col min="4371" max="4371" width="13.85546875" style="129" customWidth="1"/>
    <col min="4372" max="4374" width="15" style="129" customWidth="1"/>
    <col min="4375" max="4375" width="19.85546875" style="129" customWidth="1"/>
    <col min="4376" max="4376" width="14.28515625" style="129" customWidth="1"/>
    <col min="4377" max="4377" width="14.7109375" style="129" customWidth="1"/>
    <col min="4378" max="4380" width="17.5703125" style="129" customWidth="1"/>
    <col min="4381" max="4381" width="18.42578125" style="129" customWidth="1"/>
    <col min="4382" max="4611" width="8.7109375" style="129"/>
    <col min="4612" max="4612" width="11.85546875" style="129" customWidth="1"/>
    <col min="4613" max="4613" width="27.42578125" style="129" customWidth="1"/>
    <col min="4614" max="4614" width="5.7109375" style="129" customWidth="1"/>
    <col min="4615" max="4615" width="6.85546875" style="129" customWidth="1"/>
    <col min="4616" max="4616" width="34.5703125" style="129" customWidth="1"/>
    <col min="4617" max="4617" width="8.7109375" style="129"/>
    <col min="4618" max="4619" width="17.140625" style="129" customWidth="1"/>
    <col min="4620" max="4620" width="17.42578125" style="129" customWidth="1"/>
    <col min="4621" max="4624" width="17" style="129" customWidth="1"/>
    <col min="4625" max="4625" width="14.85546875" style="129" customWidth="1"/>
    <col min="4626" max="4626" width="12.85546875" style="129" customWidth="1"/>
    <col min="4627" max="4627" width="13.85546875" style="129" customWidth="1"/>
    <col min="4628" max="4630" width="15" style="129" customWidth="1"/>
    <col min="4631" max="4631" width="19.85546875" style="129" customWidth="1"/>
    <col min="4632" max="4632" width="14.28515625" style="129" customWidth="1"/>
    <col min="4633" max="4633" width="14.7109375" style="129" customWidth="1"/>
    <col min="4634" max="4636" width="17.5703125" style="129" customWidth="1"/>
    <col min="4637" max="4637" width="18.42578125" style="129" customWidth="1"/>
    <col min="4638" max="4867" width="8.7109375" style="129"/>
    <col min="4868" max="4868" width="11.85546875" style="129" customWidth="1"/>
    <col min="4869" max="4869" width="27.42578125" style="129" customWidth="1"/>
    <col min="4870" max="4870" width="5.7109375" style="129" customWidth="1"/>
    <col min="4871" max="4871" width="6.85546875" style="129" customWidth="1"/>
    <col min="4872" max="4872" width="34.5703125" style="129" customWidth="1"/>
    <col min="4873" max="4873" width="8.7109375" style="129"/>
    <col min="4874" max="4875" width="17.140625" style="129" customWidth="1"/>
    <col min="4876" max="4876" width="17.42578125" style="129" customWidth="1"/>
    <col min="4877" max="4880" width="17" style="129" customWidth="1"/>
    <col min="4881" max="4881" width="14.85546875" style="129" customWidth="1"/>
    <col min="4882" max="4882" width="12.85546875" style="129" customWidth="1"/>
    <col min="4883" max="4883" width="13.85546875" style="129" customWidth="1"/>
    <col min="4884" max="4886" width="15" style="129" customWidth="1"/>
    <col min="4887" max="4887" width="19.85546875" style="129" customWidth="1"/>
    <col min="4888" max="4888" width="14.28515625" style="129" customWidth="1"/>
    <col min="4889" max="4889" width="14.7109375" style="129" customWidth="1"/>
    <col min="4890" max="4892" width="17.5703125" style="129" customWidth="1"/>
    <col min="4893" max="4893" width="18.42578125" style="129" customWidth="1"/>
    <col min="4894" max="5123" width="8.7109375" style="129"/>
    <col min="5124" max="5124" width="11.85546875" style="129" customWidth="1"/>
    <col min="5125" max="5125" width="27.42578125" style="129" customWidth="1"/>
    <col min="5126" max="5126" width="5.7109375" style="129" customWidth="1"/>
    <col min="5127" max="5127" width="6.85546875" style="129" customWidth="1"/>
    <col min="5128" max="5128" width="34.5703125" style="129" customWidth="1"/>
    <col min="5129" max="5129" width="8.7109375" style="129"/>
    <col min="5130" max="5131" width="17.140625" style="129" customWidth="1"/>
    <col min="5132" max="5132" width="17.42578125" style="129" customWidth="1"/>
    <col min="5133" max="5136" width="17" style="129" customWidth="1"/>
    <col min="5137" max="5137" width="14.85546875" style="129" customWidth="1"/>
    <col min="5138" max="5138" width="12.85546875" style="129" customWidth="1"/>
    <col min="5139" max="5139" width="13.85546875" style="129" customWidth="1"/>
    <col min="5140" max="5142" width="15" style="129" customWidth="1"/>
    <col min="5143" max="5143" width="19.85546875" style="129" customWidth="1"/>
    <col min="5144" max="5144" width="14.28515625" style="129" customWidth="1"/>
    <col min="5145" max="5145" width="14.7109375" style="129" customWidth="1"/>
    <col min="5146" max="5148" width="17.5703125" style="129" customWidth="1"/>
    <col min="5149" max="5149" width="18.42578125" style="129" customWidth="1"/>
    <col min="5150" max="5379" width="8.7109375" style="129"/>
    <col min="5380" max="5380" width="11.85546875" style="129" customWidth="1"/>
    <col min="5381" max="5381" width="27.42578125" style="129" customWidth="1"/>
    <col min="5382" max="5382" width="5.7109375" style="129" customWidth="1"/>
    <col min="5383" max="5383" width="6.85546875" style="129" customWidth="1"/>
    <col min="5384" max="5384" width="34.5703125" style="129" customWidth="1"/>
    <col min="5385" max="5385" width="8.7109375" style="129"/>
    <col min="5386" max="5387" width="17.140625" style="129" customWidth="1"/>
    <col min="5388" max="5388" width="17.42578125" style="129" customWidth="1"/>
    <col min="5389" max="5392" width="17" style="129" customWidth="1"/>
    <col min="5393" max="5393" width="14.85546875" style="129" customWidth="1"/>
    <col min="5394" max="5394" width="12.85546875" style="129" customWidth="1"/>
    <col min="5395" max="5395" width="13.85546875" style="129" customWidth="1"/>
    <col min="5396" max="5398" width="15" style="129" customWidth="1"/>
    <col min="5399" max="5399" width="19.85546875" style="129" customWidth="1"/>
    <col min="5400" max="5400" width="14.28515625" style="129" customWidth="1"/>
    <col min="5401" max="5401" width="14.7109375" style="129" customWidth="1"/>
    <col min="5402" max="5404" width="17.5703125" style="129" customWidth="1"/>
    <col min="5405" max="5405" width="18.42578125" style="129" customWidth="1"/>
    <col min="5406" max="5635" width="8.7109375" style="129"/>
    <col min="5636" max="5636" width="11.85546875" style="129" customWidth="1"/>
    <col min="5637" max="5637" width="27.42578125" style="129" customWidth="1"/>
    <col min="5638" max="5638" width="5.7109375" style="129" customWidth="1"/>
    <col min="5639" max="5639" width="6.85546875" style="129" customWidth="1"/>
    <col min="5640" max="5640" width="34.5703125" style="129" customWidth="1"/>
    <col min="5641" max="5641" width="8.7109375" style="129"/>
    <col min="5642" max="5643" width="17.140625" style="129" customWidth="1"/>
    <col min="5644" max="5644" width="17.42578125" style="129" customWidth="1"/>
    <col min="5645" max="5648" width="17" style="129" customWidth="1"/>
    <col min="5649" max="5649" width="14.85546875" style="129" customWidth="1"/>
    <col min="5650" max="5650" width="12.85546875" style="129" customWidth="1"/>
    <col min="5651" max="5651" width="13.85546875" style="129" customWidth="1"/>
    <col min="5652" max="5654" width="15" style="129" customWidth="1"/>
    <col min="5655" max="5655" width="19.85546875" style="129" customWidth="1"/>
    <col min="5656" max="5656" width="14.28515625" style="129" customWidth="1"/>
    <col min="5657" max="5657" width="14.7109375" style="129" customWidth="1"/>
    <col min="5658" max="5660" width="17.5703125" style="129" customWidth="1"/>
    <col min="5661" max="5661" width="18.42578125" style="129" customWidth="1"/>
    <col min="5662" max="5891" width="8.7109375" style="129"/>
    <col min="5892" max="5892" width="11.85546875" style="129" customWidth="1"/>
    <col min="5893" max="5893" width="27.42578125" style="129" customWidth="1"/>
    <col min="5894" max="5894" width="5.7109375" style="129" customWidth="1"/>
    <col min="5895" max="5895" width="6.85546875" style="129" customWidth="1"/>
    <col min="5896" max="5896" width="34.5703125" style="129" customWidth="1"/>
    <col min="5897" max="5897" width="8.7109375" style="129"/>
    <col min="5898" max="5899" width="17.140625" style="129" customWidth="1"/>
    <col min="5900" max="5900" width="17.42578125" style="129" customWidth="1"/>
    <col min="5901" max="5904" width="17" style="129" customWidth="1"/>
    <col min="5905" max="5905" width="14.85546875" style="129" customWidth="1"/>
    <col min="5906" max="5906" width="12.85546875" style="129" customWidth="1"/>
    <col min="5907" max="5907" width="13.85546875" style="129" customWidth="1"/>
    <col min="5908" max="5910" width="15" style="129" customWidth="1"/>
    <col min="5911" max="5911" width="19.85546875" style="129" customWidth="1"/>
    <col min="5912" max="5912" width="14.28515625" style="129" customWidth="1"/>
    <col min="5913" max="5913" width="14.7109375" style="129" customWidth="1"/>
    <col min="5914" max="5916" width="17.5703125" style="129" customWidth="1"/>
    <col min="5917" max="5917" width="18.42578125" style="129" customWidth="1"/>
    <col min="5918" max="6147" width="8.7109375" style="129"/>
    <col min="6148" max="6148" width="11.85546875" style="129" customWidth="1"/>
    <col min="6149" max="6149" width="27.42578125" style="129" customWidth="1"/>
    <col min="6150" max="6150" width="5.7109375" style="129" customWidth="1"/>
    <col min="6151" max="6151" width="6.85546875" style="129" customWidth="1"/>
    <col min="6152" max="6152" width="34.5703125" style="129" customWidth="1"/>
    <col min="6153" max="6153" width="8.7109375" style="129"/>
    <col min="6154" max="6155" width="17.140625" style="129" customWidth="1"/>
    <col min="6156" max="6156" width="17.42578125" style="129" customWidth="1"/>
    <col min="6157" max="6160" width="17" style="129" customWidth="1"/>
    <col min="6161" max="6161" width="14.85546875" style="129" customWidth="1"/>
    <col min="6162" max="6162" width="12.85546875" style="129" customWidth="1"/>
    <col min="6163" max="6163" width="13.85546875" style="129" customWidth="1"/>
    <col min="6164" max="6166" width="15" style="129" customWidth="1"/>
    <col min="6167" max="6167" width="19.85546875" style="129" customWidth="1"/>
    <col min="6168" max="6168" width="14.28515625" style="129" customWidth="1"/>
    <col min="6169" max="6169" width="14.7109375" style="129" customWidth="1"/>
    <col min="6170" max="6172" width="17.5703125" style="129" customWidth="1"/>
    <col min="6173" max="6173" width="18.42578125" style="129" customWidth="1"/>
    <col min="6174" max="6403" width="8.7109375" style="129"/>
    <col min="6404" max="6404" width="11.85546875" style="129" customWidth="1"/>
    <col min="6405" max="6405" width="27.42578125" style="129" customWidth="1"/>
    <col min="6406" max="6406" width="5.7109375" style="129" customWidth="1"/>
    <col min="6407" max="6407" width="6.85546875" style="129" customWidth="1"/>
    <col min="6408" max="6408" width="34.5703125" style="129" customWidth="1"/>
    <col min="6409" max="6409" width="8.7109375" style="129"/>
    <col min="6410" max="6411" width="17.140625" style="129" customWidth="1"/>
    <col min="6412" max="6412" width="17.42578125" style="129" customWidth="1"/>
    <col min="6413" max="6416" width="17" style="129" customWidth="1"/>
    <col min="6417" max="6417" width="14.85546875" style="129" customWidth="1"/>
    <col min="6418" max="6418" width="12.85546875" style="129" customWidth="1"/>
    <col min="6419" max="6419" width="13.85546875" style="129" customWidth="1"/>
    <col min="6420" max="6422" width="15" style="129" customWidth="1"/>
    <col min="6423" max="6423" width="19.85546875" style="129" customWidth="1"/>
    <col min="6424" max="6424" width="14.28515625" style="129" customWidth="1"/>
    <col min="6425" max="6425" width="14.7109375" style="129" customWidth="1"/>
    <col min="6426" max="6428" width="17.5703125" style="129" customWidth="1"/>
    <col min="6429" max="6429" width="18.42578125" style="129" customWidth="1"/>
    <col min="6430" max="6659" width="8.7109375" style="129"/>
    <col min="6660" max="6660" width="11.85546875" style="129" customWidth="1"/>
    <col min="6661" max="6661" width="27.42578125" style="129" customWidth="1"/>
    <col min="6662" max="6662" width="5.7109375" style="129" customWidth="1"/>
    <col min="6663" max="6663" width="6.85546875" style="129" customWidth="1"/>
    <col min="6664" max="6664" width="34.5703125" style="129" customWidth="1"/>
    <col min="6665" max="6665" width="8.7109375" style="129"/>
    <col min="6666" max="6667" width="17.140625" style="129" customWidth="1"/>
    <col min="6668" max="6668" width="17.42578125" style="129" customWidth="1"/>
    <col min="6669" max="6672" width="17" style="129" customWidth="1"/>
    <col min="6673" max="6673" width="14.85546875" style="129" customWidth="1"/>
    <col min="6674" max="6674" width="12.85546875" style="129" customWidth="1"/>
    <col min="6675" max="6675" width="13.85546875" style="129" customWidth="1"/>
    <col min="6676" max="6678" width="15" style="129" customWidth="1"/>
    <col min="6679" max="6679" width="19.85546875" style="129" customWidth="1"/>
    <col min="6680" max="6680" width="14.28515625" style="129" customWidth="1"/>
    <col min="6681" max="6681" width="14.7109375" style="129" customWidth="1"/>
    <col min="6682" max="6684" width="17.5703125" style="129" customWidth="1"/>
    <col min="6685" max="6685" width="18.42578125" style="129" customWidth="1"/>
    <col min="6686" max="6915" width="8.7109375" style="129"/>
    <col min="6916" max="6916" width="11.85546875" style="129" customWidth="1"/>
    <col min="6917" max="6917" width="27.42578125" style="129" customWidth="1"/>
    <col min="6918" max="6918" width="5.7109375" style="129" customWidth="1"/>
    <col min="6919" max="6919" width="6.85546875" style="129" customWidth="1"/>
    <col min="6920" max="6920" width="34.5703125" style="129" customWidth="1"/>
    <col min="6921" max="6921" width="8.7109375" style="129"/>
    <col min="6922" max="6923" width="17.140625" style="129" customWidth="1"/>
    <col min="6924" max="6924" width="17.42578125" style="129" customWidth="1"/>
    <col min="6925" max="6928" width="17" style="129" customWidth="1"/>
    <col min="6929" max="6929" width="14.85546875" style="129" customWidth="1"/>
    <col min="6930" max="6930" width="12.85546875" style="129" customWidth="1"/>
    <col min="6931" max="6931" width="13.85546875" style="129" customWidth="1"/>
    <col min="6932" max="6934" width="15" style="129" customWidth="1"/>
    <col min="6935" max="6935" width="19.85546875" style="129" customWidth="1"/>
    <col min="6936" max="6936" width="14.28515625" style="129" customWidth="1"/>
    <col min="6937" max="6937" width="14.7109375" style="129" customWidth="1"/>
    <col min="6938" max="6940" width="17.5703125" style="129" customWidth="1"/>
    <col min="6941" max="6941" width="18.42578125" style="129" customWidth="1"/>
    <col min="6942" max="7171" width="8.7109375" style="129"/>
    <col min="7172" max="7172" width="11.85546875" style="129" customWidth="1"/>
    <col min="7173" max="7173" width="27.42578125" style="129" customWidth="1"/>
    <col min="7174" max="7174" width="5.7109375" style="129" customWidth="1"/>
    <col min="7175" max="7175" width="6.85546875" style="129" customWidth="1"/>
    <col min="7176" max="7176" width="34.5703125" style="129" customWidth="1"/>
    <col min="7177" max="7177" width="8.7109375" style="129"/>
    <col min="7178" max="7179" width="17.140625" style="129" customWidth="1"/>
    <col min="7180" max="7180" width="17.42578125" style="129" customWidth="1"/>
    <col min="7181" max="7184" width="17" style="129" customWidth="1"/>
    <col min="7185" max="7185" width="14.85546875" style="129" customWidth="1"/>
    <col min="7186" max="7186" width="12.85546875" style="129" customWidth="1"/>
    <col min="7187" max="7187" width="13.85546875" style="129" customWidth="1"/>
    <col min="7188" max="7190" width="15" style="129" customWidth="1"/>
    <col min="7191" max="7191" width="19.85546875" style="129" customWidth="1"/>
    <col min="7192" max="7192" width="14.28515625" style="129" customWidth="1"/>
    <col min="7193" max="7193" width="14.7109375" style="129" customWidth="1"/>
    <col min="7194" max="7196" width="17.5703125" style="129" customWidth="1"/>
    <col min="7197" max="7197" width="18.42578125" style="129" customWidth="1"/>
    <col min="7198" max="7427" width="8.7109375" style="129"/>
    <col min="7428" max="7428" width="11.85546875" style="129" customWidth="1"/>
    <col min="7429" max="7429" width="27.42578125" style="129" customWidth="1"/>
    <col min="7430" max="7430" width="5.7109375" style="129" customWidth="1"/>
    <col min="7431" max="7431" width="6.85546875" style="129" customWidth="1"/>
    <col min="7432" max="7432" width="34.5703125" style="129" customWidth="1"/>
    <col min="7433" max="7433" width="8.7109375" style="129"/>
    <col min="7434" max="7435" width="17.140625" style="129" customWidth="1"/>
    <col min="7436" max="7436" width="17.42578125" style="129" customWidth="1"/>
    <col min="7437" max="7440" width="17" style="129" customWidth="1"/>
    <col min="7441" max="7441" width="14.85546875" style="129" customWidth="1"/>
    <col min="7442" max="7442" width="12.85546875" style="129" customWidth="1"/>
    <col min="7443" max="7443" width="13.85546875" style="129" customWidth="1"/>
    <col min="7444" max="7446" width="15" style="129" customWidth="1"/>
    <col min="7447" max="7447" width="19.85546875" style="129" customWidth="1"/>
    <col min="7448" max="7448" width="14.28515625" style="129" customWidth="1"/>
    <col min="7449" max="7449" width="14.7109375" style="129" customWidth="1"/>
    <col min="7450" max="7452" width="17.5703125" style="129" customWidth="1"/>
    <col min="7453" max="7453" width="18.42578125" style="129" customWidth="1"/>
    <col min="7454" max="7683" width="8.7109375" style="129"/>
    <col min="7684" max="7684" width="11.85546875" style="129" customWidth="1"/>
    <col min="7685" max="7685" width="27.42578125" style="129" customWidth="1"/>
    <col min="7686" max="7686" width="5.7109375" style="129" customWidth="1"/>
    <col min="7687" max="7687" width="6.85546875" style="129" customWidth="1"/>
    <col min="7688" max="7688" width="34.5703125" style="129" customWidth="1"/>
    <col min="7689" max="7689" width="8.7109375" style="129"/>
    <col min="7690" max="7691" width="17.140625" style="129" customWidth="1"/>
    <col min="7692" max="7692" width="17.42578125" style="129" customWidth="1"/>
    <col min="7693" max="7696" width="17" style="129" customWidth="1"/>
    <col min="7697" max="7697" width="14.85546875" style="129" customWidth="1"/>
    <col min="7698" max="7698" width="12.85546875" style="129" customWidth="1"/>
    <col min="7699" max="7699" width="13.85546875" style="129" customWidth="1"/>
    <col min="7700" max="7702" width="15" style="129" customWidth="1"/>
    <col min="7703" max="7703" width="19.85546875" style="129" customWidth="1"/>
    <col min="7704" max="7704" width="14.28515625" style="129" customWidth="1"/>
    <col min="7705" max="7705" width="14.7109375" style="129" customWidth="1"/>
    <col min="7706" max="7708" width="17.5703125" style="129" customWidth="1"/>
    <col min="7709" max="7709" width="18.42578125" style="129" customWidth="1"/>
    <col min="7710" max="7939" width="8.7109375" style="129"/>
    <col min="7940" max="7940" width="11.85546875" style="129" customWidth="1"/>
    <col min="7941" max="7941" width="27.42578125" style="129" customWidth="1"/>
    <col min="7942" max="7942" width="5.7109375" style="129" customWidth="1"/>
    <col min="7943" max="7943" width="6.85546875" style="129" customWidth="1"/>
    <col min="7944" max="7944" width="34.5703125" style="129" customWidth="1"/>
    <col min="7945" max="7945" width="8.7109375" style="129"/>
    <col min="7946" max="7947" width="17.140625" style="129" customWidth="1"/>
    <col min="7948" max="7948" width="17.42578125" style="129" customWidth="1"/>
    <col min="7949" max="7952" width="17" style="129" customWidth="1"/>
    <col min="7953" max="7953" width="14.85546875" style="129" customWidth="1"/>
    <col min="7954" max="7954" width="12.85546875" style="129" customWidth="1"/>
    <col min="7955" max="7955" width="13.85546875" style="129" customWidth="1"/>
    <col min="7956" max="7958" width="15" style="129" customWidth="1"/>
    <col min="7959" max="7959" width="19.85546875" style="129" customWidth="1"/>
    <col min="7960" max="7960" width="14.28515625" style="129" customWidth="1"/>
    <col min="7961" max="7961" width="14.7109375" style="129" customWidth="1"/>
    <col min="7962" max="7964" width="17.5703125" style="129" customWidth="1"/>
    <col min="7965" max="7965" width="18.42578125" style="129" customWidth="1"/>
    <col min="7966" max="8195" width="8.7109375" style="129"/>
    <col min="8196" max="8196" width="11.85546875" style="129" customWidth="1"/>
    <col min="8197" max="8197" width="27.42578125" style="129" customWidth="1"/>
    <col min="8198" max="8198" width="5.7109375" style="129" customWidth="1"/>
    <col min="8199" max="8199" width="6.85546875" style="129" customWidth="1"/>
    <col min="8200" max="8200" width="34.5703125" style="129" customWidth="1"/>
    <col min="8201" max="8201" width="8.7109375" style="129"/>
    <col min="8202" max="8203" width="17.140625" style="129" customWidth="1"/>
    <col min="8204" max="8204" width="17.42578125" style="129" customWidth="1"/>
    <col min="8205" max="8208" width="17" style="129" customWidth="1"/>
    <col min="8209" max="8209" width="14.85546875" style="129" customWidth="1"/>
    <col min="8210" max="8210" width="12.85546875" style="129" customWidth="1"/>
    <col min="8211" max="8211" width="13.85546875" style="129" customWidth="1"/>
    <col min="8212" max="8214" width="15" style="129" customWidth="1"/>
    <col min="8215" max="8215" width="19.85546875" style="129" customWidth="1"/>
    <col min="8216" max="8216" width="14.28515625" style="129" customWidth="1"/>
    <col min="8217" max="8217" width="14.7109375" style="129" customWidth="1"/>
    <col min="8218" max="8220" width="17.5703125" style="129" customWidth="1"/>
    <col min="8221" max="8221" width="18.42578125" style="129" customWidth="1"/>
    <col min="8222" max="8451" width="8.7109375" style="129"/>
    <col min="8452" max="8452" width="11.85546875" style="129" customWidth="1"/>
    <col min="8453" max="8453" width="27.42578125" style="129" customWidth="1"/>
    <col min="8454" max="8454" width="5.7109375" style="129" customWidth="1"/>
    <col min="8455" max="8455" width="6.85546875" style="129" customWidth="1"/>
    <col min="8456" max="8456" width="34.5703125" style="129" customWidth="1"/>
    <col min="8457" max="8457" width="8.7109375" style="129"/>
    <col min="8458" max="8459" width="17.140625" style="129" customWidth="1"/>
    <col min="8460" max="8460" width="17.42578125" style="129" customWidth="1"/>
    <col min="8461" max="8464" width="17" style="129" customWidth="1"/>
    <col min="8465" max="8465" width="14.85546875" style="129" customWidth="1"/>
    <col min="8466" max="8466" width="12.85546875" style="129" customWidth="1"/>
    <col min="8467" max="8467" width="13.85546875" style="129" customWidth="1"/>
    <col min="8468" max="8470" width="15" style="129" customWidth="1"/>
    <col min="8471" max="8471" width="19.85546875" style="129" customWidth="1"/>
    <col min="8472" max="8472" width="14.28515625" style="129" customWidth="1"/>
    <col min="8473" max="8473" width="14.7109375" style="129" customWidth="1"/>
    <col min="8474" max="8476" width="17.5703125" style="129" customWidth="1"/>
    <col min="8477" max="8477" width="18.42578125" style="129" customWidth="1"/>
    <col min="8478" max="8707" width="8.7109375" style="129"/>
    <col min="8708" max="8708" width="11.85546875" style="129" customWidth="1"/>
    <col min="8709" max="8709" width="27.42578125" style="129" customWidth="1"/>
    <col min="8710" max="8710" width="5.7109375" style="129" customWidth="1"/>
    <col min="8711" max="8711" width="6.85546875" style="129" customWidth="1"/>
    <col min="8712" max="8712" width="34.5703125" style="129" customWidth="1"/>
    <col min="8713" max="8713" width="8.7109375" style="129"/>
    <col min="8714" max="8715" width="17.140625" style="129" customWidth="1"/>
    <col min="8716" max="8716" width="17.42578125" style="129" customWidth="1"/>
    <col min="8717" max="8720" width="17" style="129" customWidth="1"/>
    <col min="8721" max="8721" width="14.85546875" style="129" customWidth="1"/>
    <col min="8722" max="8722" width="12.85546875" style="129" customWidth="1"/>
    <col min="8723" max="8723" width="13.85546875" style="129" customWidth="1"/>
    <col min="8724" max="8726" width="15" style="129" customWidth="1"/>
    <col min="8727" max="8727" width="19.85546875" style="129" customWidth="1"/>
    <col min="8728" max="8728" width="14.28515625" style="129" customWidth="1"/>
    <col min="8729" max="8729" width="14.7109375" style="129" customWidth="1"/>
    <col min="8730" max="8732" width="17.5703125" style="129" customWidth="1"/>
    <col min="8733" max="8733" width="18.42578125" style="129" customWidth="1"/>
    <col min="8734" max="8963" width="8.7109375" style="129"/>
    <col min="8964" max="8964" width="11.85546875" style="129" customWidth="1"/>
    <col min="8965" max="8965" width="27.42578125" style="129" customWidth="1"/>
    <col min="8966" max="8966" width="5.7109375" style="129" customWidth="1"/>
    <col min="8967" max="8967" width="6.85546875" style="129" customWidth="1"/>
    <col min="8968" max="8968" width="34.5703125" style="129" customWidth="1"/>
    <col min="8969" max="8969" width="8.7109375" style="129"/>
    <col min="8970" max="8971" width="17.140625" style="129" customWidth="1"/>
    <col min="8972" max="8972" width="17.42578125" style="129" customWidth="1"/>
    <col min="8973" max="8976" width="17" style="129" customWidth="1"/>
    <col min="8977" max="8977" width="14.85546875" style="129" customWidth="1"/>
    <col min="8978" max="8978" width="12.85546875" style="129" customWidth="1"/>
    <col min="8979" max="8979" width="13.85546875" style="129" customWidth="1"/>
    <col min="8980" max="8982" width="15" style="129" customWidth="1"/>
    <col min="8983" max="8983" width="19.85546875" style="129" customWidth="1"/>
    <col min="8984" max="8984" width="14.28515625" style="129" customWidth="1"/>
    <col min="8985" max="8985" width="14.7109375" style="129" customWidth="1"/>
    <col min="8986" max="8988" width="17.5703125" style="129" customWidth="1"/>
    <col min="8989" max="8989" width="18.42578125" style="129" customWidth="1"/>
    <col min="8990" max="9219" width="8.7109375" style="129"/>
    <col min="9220" max="9220" width="11.85546875" style="129" customWidth="1"/>
    <col min="9221" max="9221" width="27.42578125" style="129" customWidth="1"/>
    <col min="9222" max="9222" width="5.7109375" style="129" customWidth="1"/>
    <col min="9223" max="9223" width="6.85546875" style="129" customWidth="1"/>
    <col min="9224" max="9224" width="34.5703125" style="129" customWidth="1"/>
    <col min="9225" max="9225" width="8.7109375" style="129"/>
    <col min="9226" max="9227" width="17.140625" style="129" customWidth="1"/>
    <col min="9228" max="9228" width="17.42578125" style="129" customWidth="1"/>
    <col min="9229" max="9232" width="17" style="129" customWidth="1"/>
    <col min="9233" max="9233" width="14.85546875" style="129" customWidth="1"/>
    <col min="9234" max="9234" width="12.85546875" style="129" customWidth="1"/>
    <col min="9235" max="9235" width="13.85546875" style="129" customWidth="1"/>
    <col min="9236" max="9238" width="15" style="129" customWidth="1"/>
    <col min="9239" max="9239" width="19.85546875" style="129" customWidth="1"/>
    <col min="9240" max="9240" width="14.28515625" style="129" customWidth="1"/>
    <col min="9241" max="9241" width="14.7109375" style="129" customWidth="1"/>
    <col min="9242" max="9244" width="17.5703125" style="129" customWidth="1"/>
    <col min="9245" max="9245" width="18.42578125" style="129" customWidth="1"/>
    <col min="9246" max="9475" width="8.7109375" style="129"/>
    <col min="9476" max="9476" width="11.85546875" style="129" customWidth="1"/>
    <col min="9477" max="9477" width="27.42578125" style="129" customWidth="1"/>
    <col min="9478" max="9478" width="5.7109375" style="129" customWidth="1"/>
    <col min="9479" max="9479" width="6.85546875" style="129" customWidth="1"/>
    <col min="9480" max="9480" width="34.5703125" style="129" customWidth="1"/>
    <col min="9481" max="9481" width="8.7109375" style="129"/>
    <col min="9482" max="9483" width="17.140625" style="129" customWidth="1"/>
    <col min="9484" max="9484" width="17.42578125" style="129" customWidth="1"/>
    <col min="9485" max="9488" width="17" style="129" customWidth="1"/>
    <col min="9489" max="9489" width="14.85546875" style="129" customWidth="1"/>
    <col min="9490" max="9490" width="12.85546875" style="129" customWidth="1"/>
    <col min="9491" max="9491" width="13.85546875" style="129" customWidth="1"/>
    <col min="9492" max="9494" width="15" style="129" customWidth="1"/>
    <col min="9495" max="9495" width="19.85546875" style="129" customWidth="1"/>
    <col min="9496" max="9496" width="14.28515625" style="129" customWidth="1"/>
    <col min="9497" max="9497" width="14.7109375" style="129" customWidth="1"/>
    <col min="9498" max="9500" width="17.5703125" style="129" customWidth="1"/>
    <col min="9501" max="9501" width="18.42578125" style="129" customWidth="1"/>
    <col min="9502" max="9731" width="8.7109375" style="129"/>
    <col min="9732" max="9732" width="11.85546875" style="129" customWidth="1"/>
    <col min="9733" max="9733" width="27.42578125" style="129" customWidth="1"/>
    <col min="9734" max="9734" width="5.7109375" style="129" customWidth="1"/>
    <col min="9735" max="9735" width="6.85546875" style="129" customWidth="1"/>
    <col min="9736" max="9736" width="34.5703125" style="129" customWidth="1"/>
    <col min="9737" max="9737" width="8.7109375" style="129"/>
    <col min="9738" max="9739" width="17.140625" style="129" customWidth="1"/>
    <col min="9740" max="9740" width="17.42578125" style="129" customWidth="1"/>
    <col min="9741" max="9744" width="17" style="129" customWidth="1"/>
    <col min="9745" max="9745" width="14.85546875" style="129" customWidth="1"/>
    <col min="9746" max="9746" width="12.85546875" style="129" customWidth="1"/>
    <col min="9747" max="9747" width="13.85546875" style="129" customWidth="1"/>
    <col min="9748" max="9750" width="15" style="129" customWidth="1"/>
    <col min="9751" max="9751" width="19.85546875" style="129" customWidth="1"/>
    <col min="9752" max="9752" width="14.28515625" style="129" customWidth="1"/>
    <col min="9753" max="9753" width="14.7109375" style="129" customWidth="1"/>
    <col min="9754" max="9756" width="17.5703125" style="129" customWidth="1"/>
    <col min="9757" max="9757" width="18.42578125" style="129" customWidth="1"/>
    <col min="9758" max="9987" width="8.7109375" style="129"/>
    <col min="9988" max="9988" width="11.85546875" style="129" customWidth="1"/>
    <col min="9989" max="9989" width="27.42578125" style="129" customWidth="1"/>
    <col min="9990" max="9990" width="5.7109375" style="129" customWidth="1"/>
    <col min="9991" max="9991" width="6.85546875" style="129" customWidth="1"/>
    <col min="9992" max="9992" width="34.5703125" style="129" customWidth="1"/>
    <col min="9993" max="9993" width="8.7109375" style="129"/>
    <col min="9994" max="9995" width="17.140625" style="129" customWidth="1"/>
    <col min="9996" max="9996" width="17.42578125" style="129" customWidth="1"/>
    <col min="9997" max="10000" width="17" style="129" customWidth="1"/>
    <col min="10001" max="10001" width="14.85546875" style="129" customWidth="1"/>
    <col min="10002" max="10002" width="12.85546875" style="129" customWidth="1"/>
    <col min="10003" max="10003" width="13.85546875" style="129" customWidth="1"/>
    <col min="10004" max="10006" width="15" style="129" customWidth="1"/>
    <col min="10007" max="10007" width="19.85546875" style="129" customWidth="1"/>
    <col min="10008" max="10008" width="14.28515625" style="129" customWidth="1"/>
    <col min="10009" max="10009" width="14.7109375" style="129" customWidth="1"/>
    <col min="10010" max="10012" width="17.5703125" style="129" customWidth="1"/>
    <col min="10013" max="10013" width="18.42578125" style="129" customWidth="1"/>
    <col min="10014" max="10243" width="8.7109375" style="129"/>
    <col min="10244" max="10244" width="11.85546875" style="129" customWidth="1"/>
    <col min="10245" max="10245" width="27.42578125" style="129" customWidth="1"/>
    <col min="10246" max="10246" width="5.7109375" style="129" customWidth="1"/>
    <col min="10247" max="10247" width="6.85546875" style="129" customWidth="1"/>
    <col min="10248" max="10248" width="34.5703125" style="129" customWidth="1"/>
    <col min="10249" max="10249" width="8.7109375" style="129"/>
    <col min="10250" max="10251" width="17.140625" style="129" customWidth="1"/>
    <col min="10252" max="10252" width="17.42578125" style="129" customWidth="1"/>
    <col min="10253" max="10256" width="17" style="129" customWidth="1"/>
    <col min="10257" max="10257" width="14.85546875" style="129" customWidth="1"/>
    <col min="10258" max="10258" width="12.85546875" style="129" customWidth="1"/>
    <col min="10259" max="10259" width="13.85546875" style="129" customWidth="1"/>
    <col min="10260" max="10262" width="15" style="129" customWidth="1"/>
    <col min="10263" max="10263" width="19.85546875" style="129" customWidth="1"/>
    <col min="10264" max="10264" width="14.28515625" style="129" customWidth="1"/>
    <col min="10265" max="10265" width="14.7109375" style="129" customWidth="1"/>
    <col min="10266" max="10268" width="17.5703125" style="129" customWidth="1"/>
    <col min="10269" max="10269" width="18.42578125" style="129" customWidth="1"/>
    <col min="10270" max="10499" width="8.7109375" style="129"/>
    <col min="10500" max="10500" width="11.85546875" style="129" customWidth="1"/>
    <col min="10501" max="10501" width="27.42578125" style="129" customWidth="1"/>
    <col min="10502" max="10502" width="5.7109375" style="129" customWidth="1"/>
    <col min="10503" max="10503" width="6.85546875" style="129" customWidth="1"/>
    <col min="10504" max="10504" width="34.5703125" style="129" customWidth="1"/>
    <col min="10505" max="10505" width="8.7109375" style="129"/>
    <col min="10506" max="10507" width="17.140625" style="129" customWidth="1"/>
    <col min="10508" max="10508" width="17.42578125" style="129" customWidth="1"/>
    <col min="10509" max="10512" width="17" style="129" customWidth="1"/>
    <col min="10513" max="10513" width="14.85546875" style="129" customWidth="1"/>
    <col min="10514" max="10514" width="12.85546875" style="129" customWidth="1"/>
    <col min="10515" max="10515" width="13.85546875" style="129" customWidth="1"/>
    <col min="10516" max="10518" width="15" style="129" customWidth="1"/>
    <col min="10519" max="10519" width="19.85546875" style="129" customWidth="1"/>
    <col min="10520" max="10520" width="14.28515625" style="129" customWidth="1"/>
    <col min="10521" max="10521" width="14.7109375" style="129" customWidth="1"/>
    <col min="10522" max="10524" width="17.5703125" style="129" customWidth="1"/>
    <col min="10525" max="10525" width="18.42578125" style="129" customWidth="1"/>
    <col min="10526" max="10755" width="8.7109375" style="129"/>
    <col min="10756" max="10756" width="11.85546875" style="129" customWidth="1"/>
    <col min="10757" max="10757" width="27.42578125" style="129" customWidth="1"/>
    <col min="10758" max="10758" width="5.7109375" style="129" customWidth="1"/>
    <col min="10759" max="10759" width="6.85546875" style="129" customWidth="1"/>
    <col min="10760" max="10760" width="34.5703125" style="129" customWidth="1"/>
    <col min="10761" max="10761" width="8.7109375" style="129"/>
    <col min="10762" max="10763" width="17.140625" style="129" customWidth="1"/>
    <col min="10764" max="10764" width="17.42578125" style="129" customWidth="1"/>
    <col min="10765" max="10768" width="17" style="129" customWidth="1"/>
    <col min="10769" max="10769" width="14.85546875" style="129" customWidth="1"/>
    <col min="10770" max="10770" width="12.85546875" style="129" customWidth="1"/>
    <col min="10771" max="10771" width="13.85546875" style="129" customWidth="1"/>
    <col min="10772" max="10774" width="15" style="129" customWidth="1"/>
    <col min="10775" max="10775" width="19.85546875" style="129" customWidth="1"/>
    <col min="10776" max="10776" width="14.28515625" style="129" customWidth="1"/>
    <col min="10777" max="10777" width="14.7109375" style="129" customWidth="1"/>
    <col min="10778" max="10780" width="17.5703125" style="129" customWidth="1"/>
    <col min="10781" max="10781" width="18.42578125" style="129" customWidth="1"/>
    <col min="10782" max="11011" width="8.7109375" style="129"/>
    <col min="11012" max="11012" width="11.85546875" style="129" customWidth="1"/>
    <col min="11013" max="11013" width="27.42578125" style="129" customWidth="1"/>
    <col min="11014" max="11014" width="5.7109375" style="129" customWidth="1"/>
    <col min="11015" max="11015" width="6.85546875" style="129" customWidth="1"/>
    <col min="11016" max="11016" width="34.5703125" style="129" customWidth="1"/>
    <col min="11017" max="11017" width="8.7109375" style="129"/>
    <col min="11018" max="11019" width="17.140625" style="129" customWidth="1"/>
    <col min="11020" max="11020" width="17.42578125" style="129" customWidth="1"/>
    <col min="11021" max="11024" width="17" style="129" customWidth="1"/>
    <col min="11025" max="11025" width="14.85546875" style="129" customWidth="1"/>
    <col min="11026" max="11026" width="12.85546875" style="129" customWidth="1"/>
    <col min="11027" max="11027" width="13.85546875" style="129" customWidth="1"/>
    <col min="11028" max="11030" width="15" style="129" customWidth="1"/>
    <col min="11031" max="11031" width="19.85546875" style="129" customWidth="1"/>
    <col min="11032" max="11032" width="14.28515625" style="129" customWidth="1"/>
    <col min="11033" max="11033" width="14.7109375" style="129" customWidth="1"/>
    <col min="11034" max="11036" width="17.5703125" style="129" customWidth="1"/>
    <col min="11037" max="11037" width="18.42578125" style="129" customWidth="1"/>
    <col min="11038" max="11267" width="8.7109375" style="129"/>
    <col min="11268" max="11268" width="11.85546875" style="129" customWidth="1"/>
    <col min="11269" max="11269" width="27.42578125" style="129" customWidth="1"/>
    <col min="11270" max="11270" width="5.7109375" style="129" customWidth="1"/>
    <col min="11271" max="11271" width="6.85546875" style="129" customWidth="1"/>
    <col min="11272" max="11272" width="34.5703125" style="129" customWidth="1"/>
    <col min="11273" max="11273" width="8.7109375" style="129"/>
    <col min="11274" max="11275" width="17.140625" style="129" customWidth="1"/>
    <col min="11276" max="11276" width="17.42578125" style="129" customWidth="1"/>
    <col min="11277" max="11280" width="17" style="129" customWidth="1"/>
    <col min="11281" max="11281" width="14.85546875" style="129" customWidth="1"/>
    <col min="11282" max="11282" width="12.85546875" style="129" customWidth="1"/>
    <col min="11283" max="11283" width="13.85546875" style="129" customWidth="1"/>
    <col min="11284" max="11286" width="15" style="129" customWidth="1"/>
    <col min="11287" max="11287" width="19.85546875" style="129" customWidth="1"/>
    <col min="11288" max="11288" width="14.28515625" style="129" customWidth="1"/>
    <col min="11289" max="11289" width="14.7109375" style="129" customWidth="1"/>
    <col min="11290" max="11292" width="17.5703125" style="129" customWidth="1"/>
    <col min="11293" max="11293" width="18.42578125" style="129" customWidth="1"/>
    <col min="11294" max="11523" width="8.7109375" style="129"/>
    <col min="11524" max="11524" width="11.85546875" style="129" customWidth="1"/>
    <col min="11525" max="11525" width="27.42578125" style="129" customWidth="1"/>
    <col min="11526" max="11526" width="5.7109375" style="129" customWidth="1"/>
    <col min="11527" max="11527" width="6.85546875" style="129" customWidth="1"/>
    <col min="11528" max="11528" width="34.5703125" style="129" customWidth="1"/>
    <col min="11529" max="11529" width="8.7109375" style="129"/>
    <col min="11530" max="11531" width="17.140625" style="129" customWidth="1"/>
    <col min="11532" max="11532" width="17.42578125" style="129" customWidth="1"/>
    <col min="11533" max="11536" width="17" style="129" customWidth="1"/>
    <col min="11537" max="11537" width="14.85546875" style="129" customWidth="1"/>
    <col min="11538" max="11538" width="12.85546875" style="129" customWidth="1"/>
    <col min="11539" max="11539" width="13.85546875" style="129" customWidth="1"/>
    <col min="11540" max="11542" width="15" style="129" customWidth="1"/>
    <col min="11543" max="11543" width="19.85546875" style="129" customWidth="1"/>
    <col min="11544" max="11544" width="14.28515625" style="129" customWidth="1"/>
    <col min="11545" max="11545" width="14.7109375" style="129" customWidth="1"/>
    <col min="11546" max="11548" width="17.5703125" style="129" customWidth="1"/>
    <col min="11549" max="11549" width="18.42578125" style="129" customWidth="1"/>
    <col min="11550" max="11779" width="8.7109375" style="129"/>
    <col min="11780" max="11780" width="11.85546875" style="129" customWidth="1"/>
    <col min="11781" max="11781" width="27.42578125" style="129" customWidth="1"/>
    <col min="11782" max="11782" width="5.7109375" style="129" customWidth="1"/>
    <col min="11783" max="11783" width="6.85546875" style="129" customWidth="1"/>
    <col min="11784" max="11784" width="34.5703125" style="129" customWidth="1"/>
    <col min="11785" max="11785" width="8.7109375" style="129"/>
    <col min="11786" max="11787" width="17.140625" style="129" customWidth="1"/>
    <col min="11788" max="11788" width="17.42578125" style="129" customWidth="1"/>
    <col min="11789" max="11792" width="17" style="129" customWidth="1"/>
    <col min="11793" max="11793" width="14.85546875" style="129" customWidth="1"/>
    <col min="11794" max="11794" width="12.85546875" style="129" customWidth="1"/>
    <col min="11795" max="11795" width="13.85546875" style="129" customWidth="1"/>
    <col min="11796" max="11798" width="15" style="129" customWidth="1"/>
    <col min="11799" max="11799" width="19.85546875" style="129" customWidth="1"/>
    <col min="11800" max="11800" width="14.28515625" style="129" customWidth="1"/>
    <col min="11801" max="11801" width="14.7109375" style="129" customWidth="1"/>
    <col min="11802" max="11804" width="17.5703125" style="129" customWidth="1"/>
    <col min="11805" max="11805" width="18.42578125" style="129" customWidth="1"/>
    <col min="11806" max="12035" width="8.7109375" style="129"/>
    <col min="12036" max="12036" width="11.85546875" style="129" customWidth="1"/>
    <col min="12037" max="12037" width="27.42578125" style="129" customWidth="1"/>
    <col min="12038" max="12038" width="5.7109375" style="129" customWidth="1"/>
    <col min="12039" max="12039" width="6.85546875" style="129" customWidth="1"/>
    <col min="12040" max="12040" width="34.5703125" style="129" customWidth="1"/>
    <col min="12041" max="12041" width="8.7109375" style="129"/>
    <col min="12042" max="12043" width="17.140625" style="129" customWidth="1"/>
    <col min="12044" max="12044" width="17.42578125" style="129" customWidth="1"/>
    <col min="12045" max="12048" width="17" style="129" customWidth="1"/>
    <col min="12049" max="12049" width="14.85546875" style="129" customWidth="1"/>
    <col min="12050" max="12050" width="12.85546875" style="129" customWidth="1"/>
    <col min="12051" max="12051" width="13.85546875" style="129" customWidth="1"/>
    <col min="12052" max="12054" width="15" style="129" customWidth="1"/>
    <col min="12055" max="12055" width="19.85546875" style="129" customWidth="1"/>
    <col min="12056" max="12056" width="14.28515625" style="129" customWidth="1"/>
    <col min="12057" max="12057" width="14.7109375" style="129" customWidth="1"/>
    <col min="12058" max="12060" width="17.5703125" style="129" customWidth="1"/>
    <col min="12061" max="12061" width="18.42578125" style="129" customWidth="1"/>
    <col min="12062" max="12291" width="8.7109375" style="129"/>
    <col min="12292" max="12292" width="11.85546875" style="129" customWidth="1"/>
    <col min="12293" max="12293" width="27.42578125" style="129" customWidth="1"/>
    <col min="12294" max="12294" width="5.7109375" style="129" customWidth="1"/>
    <col min="12295" max="12295" width="6.85546875" style="129" customWidth="1"/>
    <col min="12296" max="12296" width="34.5703125" style="129" customWidth="1"/>
    <col min="12297" max="12297" width="8.7109375" style="129"/>
    <col min="12298" max="12299" width="17.140625" style="129" customWidth="1"/>
    <col min="12300" max="12300" width="17.42578125" style="129" customWidth="1"/>
    <col min="12301" max="12304" width="17" style="129" customWidth="1"/>
    <col min="12305" max="12305" width="14.85546875" style="129" customWidth="1"/>
    <col min="12306" max="12306" width="12.85546875" style="129" customWidth="1"/>
    <col min="12307" max="12307" width="13.85546875" style="129" customWidth="1"/>
    <col min="12308" max="12310" width="15" style="129" customWidth="1"/>
    <col min="12311" max="12311" width="19.85546875" style="129" customWidth="1"/>
    <col min="12312" max="12312" width="14.28515625" style="129" customWidth="1"/>
    <col min="12313" max="12313" width="14.7109375" style="129" customWidth="1"/>
    <col min="12314" max="12316" width="17.5703125" style="129" customWidth="1"/>
    <col min="12317" max="12317" width="18.42578125" style="129" customWidth="1"/>
    <col min="12318" max="12547" width="8.7109375" style="129"/>
    <col min="12548" max="12548" width="11.85546875" style="129" customWidth="1"/>
    <col min="12549" max="12549" width="27.42578125" style="129" customWidth="1"/>
    <col min="12550" max="12550" width="5.7109375" style="129" customWidth="1"/>
    <col min="12551" max="12551" width="6.85546875" style="129" customWidth="1"/>
    <col min="12552" max="12552" width="34.5703125" style="129" customWidth="1"/>
    <col min="12553" max="12553" width="8.7109375" style="129"/>
    <col min="12554" max="12555" width="17.140625" style="129" customWidth="1"/>
    <col min="12556" max="12556" width="17.42578125" style="129" customWidth="1"/>
    <col min="12557" max="12560" width="17" style="129" customWidth="1"/>
    <col min="12561" max="12561" width="14.85546875" style="129" customWidth="1"/>
    <col min="12562" max="12562" width="12.85546875" style="129" customWidth="1"/>
    <col min="12563" max="12563" width="13.85546875" style="129" customWidth="1"/>
    <col min="12564" max="12566" width="15" style="129" customWidth="1"/>
    <col min="12567" max="12567" width="19.85546875" style="129" customWidth="1"/>
    <col min="12568" max="12568" width="14.28515625" style="129" customWidth="1"/>
    <col min="12569" max="12569" width="14.7109375" style="129" customWidth="1"/>
    <col min="12570" max="12572" width="17.5703125" style="129" customWidth="1"/>
    <col min="12573" max="12573" width="18.42578125" style="129" customWidth="1"/>
    <col min="12574" max="12803" width="8.7109375" style="129"/>
    <col min="12804" max="12804" width="11.85546875" style="129" customWidth="1"/>
    <col min="12805" max="12805" width="27.42578125" style="129" customWidth="1"/>
    <col min="12806" max="12806" width="5.7109375" style="129" customWidth="1"/>
    <col min="12807" max="12807" width="6.85546875" style="129" customWidth="1"/>
    <col min="12808" max="12808" width="34.5703125" style="129" customWidth="1"/>
    <col min="12809" max="12809" width="8.7109375" style="129"/>
    <col min="12810" max="12811" width="17.140625" style="129" customWidth="1"/>
    <col min="12812" max="12812" width="17.42578125" style="129" customWidth="1"/>
    <col min="12813" max="12816" width="17" style="129" customWidth="1"/>
    <col min="12817" max="12817" width="14.85546875" style="129" customWidth="1"/>
    <col min="12818" max="12818" width="12.85546875" style="129" customWidth="1"/>
    <col min="12819" max="12819" width="13.85546875" style="129" customWidth="1"/>
    <col min="12820" max="12822" width="15" style="129" customWidth="1"/>
    <col min="12823" max="12823" width="19.85546875" style="129" customWidth="1"/>
    <col min="12824" max="12824" width="14.28515625" style="129" customWidth="1"/>
    <col min="12825" max="12825" width="14.7109375" style="129" customWidth="1"/>
    <col min="12826" max="12828" width="17.5703125" style="129" customWidth="1"/>
    <col min="12829" max="12829" width="18.42578125" style="129" customWidth="1"/>
    <col min="12830" max="13059" width="8.7109375" style="129"/>
    <col min="13060" max="13060" width="11.85546875" style="129" customWidth="1"/>
    <col min="13061" max="13061" width="27.42578125" style="129" customWidth="1"/>
    <col min="13062" max="13062" width="5.7109375" style="129" customWidth="1"/>
    <col min="13063" max="13063" width="6.85546875" style="129" customWidth="1"/>
    <col min="13064" max="13064" width="34.5703125" style="129" customWidth="1"/>
    <col min="13065" max="13065" width="8.7109375" style="129"/>
    <col min="13066" max="13067" width="17.140625" style="129" customWidth="1"/>
    <col min="13068" max="13068" width="17.42578125" style="129" customWidth="1"/>
    <col min="13069" max="13072" width="17" style="129" customWidth="1"/>
    <col min="13073" max="13073" width="14.85546875" style="129" customWidth="1"/>
    <col min="13074" max="13074" width="12.85546875" style="129" customWidth="1"/>
    <col min="13075" max="13075" width="13.85546875" style="129" customWidth="1"/>
    <col min="13076" max="13078" width="15" style="129" customWidth="1"/>
    <col min="13079" max="13079" width="19.85546875" style="129" customWidth="1"/>
    <col min="13080" max="13080" width="14.28515625" style="129" customWidth="1"/>
    <col min="13081" max="13081" width="14.7109375" style="129" customWidth="1"/>
    <col min="13082" max="13084" width="17.5703125" style="129" customWidth="1"/>
    <col min="13085" max="13085" width="18.42578125" style="129" customWidth="1"/>
    <col min="13086" max="13315" width="8.7109375" style="129"/>
    <col min="13316" max="13316" width="11.85546875" style="129" customWidth="1"/>
    <col min="13317" max="13317" width="27.42578125" style="129" customWidth="1"/>
    <col min="13318" max="13318" width="5.7109375" style="129" customWidth="1"/>
    <col min="13319" max="13319" width="6.85546875" style="129" customWidth="1"/>
    <col min="13320" max="13320" width="34.5703125" style="129" customWidth="1"/>
    <col min="13321" max="13321" width="8.7109375" style="129"/>
    <col min="13322" max="13323" width="17.140625" style="129" customWidth="1"/>
    <col min="13324" max="13324" width="17.42578125" style="129" customWidth="1"/>
    <col min="13325" max="13328" width="17" style="129" customWidth="1"/>
    <col min="13329" max="13329" width="14.85546875" style="129" customWidth="1"/>
    <col min="13330" max="13330" width="12.85546875" style="129" customWidth="1"/>
    <col min="13331" max="13331" width="13.85546875" style="129" customWidth="1"/>
    <col min="13332" max="13334" width="15" style="129" customWidth="1"/>
    <col min="13335" max="13335" width="19.85546875" style="129" customWidth="1"/>
    <col min="13336" max="13336" width="14.28515625" style="129" customWidth="1"/>
    <col min="13337" max="13337" width="14.7109375" style="129" customWidth="1"/>
    <col min="13338" max="13340" width="17.5703125" style="129" customWidth="1"/>
    <col min="13341" max="13341" width="18.42578125" style="129" customWidth="1"/>
    <col min="13342" max="13571" width="8.7109375" style="129"/>
    <col min="13572" max="13572" width="11.85546875" style="129" customWidth="1"/>
    <col min="13573" max="13573" width="27.42578125" style="129" customWidth="1"/>
    <col min="13574" max="13574" width="5.7109375" style="129" customWidth="1"/>
    <col min="13575" max="13575" width="6.85546875" style="129" customWidth="1"/>
    <col min="13576" max="13576" width="34.5703125" style="129" customWidth="1"/>
    <col min="13577" max="13577" width="8.7109375" style="129"/>
    <col min="13578" max="13579" width="17.140625" style="129" customWidth="1"/>
    <col min="13580" max="13580" width="17.42578125" style="129" customWidth="1"/>
    <col min="13581" max="13584" width="17" style="129" customWidth="1"/>
    <col min="13585" max="13585" width="14.85546875" style="129" customWidth="1"/>
    <col min="13586" max="13586" width="12.85546875" style="129" customWidth="1"/>
    <col min="13587" max="13587" width="13.85546875" style="129" customWidth="1"/>
    <col min="13588" max="13590" width="15" style="129" customWidth="1"/>
    <col min="13591" max="13591" width="19.85546875" style="129" customWidth="1"/>
    <col min="13592" max="13592" width="14.28515625" style="129" customWidth="1"/>
    <col min="13593" max="13593" width="14.7109375" style="129" customWidth="1"/>
    <col min="13594" max="13596" width="17.5703125" style="129" customWidth="1"/>
    <col min="13597" max="13597" width="18.42578125" style="129" customWidth="1"/>
    <col min="13598" max="13827" width="8.7109375" style="129"/>
    <col min="13828" max="13828" width="11.85546875" style="129" customWidth="1"/>
    <col min="13829" max="13829" width="27.42578125" style="129" customWidth="1"/>
    <col min="13830" max="13830" width="5.7109375" style="129" customWidth="1"/>
    <col min="13831" max="13831" width="6.85546875" style="129" customWidth="1"/>
    <col min="13832" max="13832" width="34.5703125" style="129" customWidth="1"/>
    <col min="13833" max="13833" width="8.7109375" style="129"/>
    <col min="13834" max="13835" width="17.140625" style="129" customWidth="1"/>
    <col min="13836" max="13836" width="17.42578125" style="129" customWidth="1"/>
    <col min="13837" max="13840" width="17" style="129" customWidth="1"/>
    <col min="13841" max="13841" width="14.85546875" style="129" customWidth="1"/>
    <col min="13842" max="13842" width="12.85546875" style="129" customWidth="1"/>
    <col min="13843" max="13843" width="13.85546875" style="129" customWidth="1"/>
    <col min="13844" max="13846" width="15" style="129" customWidth="1"/>
    <col min="13847" max="13847" width="19.85546875" style="129" customWidth="1"/>
    <col min="13848" max="13848" width="14.28515625" style="129" customWidth="1"/>
    <col min="13849" max="13849" width="14.7109375" style="129" customWidth="1"/>
    <col min="13850" max="13852" width="17.5703125" style="129" customWidth="1"/>
    <col min="13853" max="13853" width="18.42578125" style="129" customWidth="1"/>
    <col min="13854" max="14083" width="8.7109375" style="129"/>
    <col min="14084" max="14084" width="11.85546875" style="129" customWidth="1"/>
    <col min="14085" max="14085" width="27.42578125" style="129" customWidth="1"/>
    <col min="14086" max="14086" width="5.7109375" style="129" customWidth="1"/>
    <col min="14087" max="14087" width="6.85546875" style="129" customWidth="1"/>
    <col min="14088" max="14088" width="34.5703125" style="129" customWidth="1"/>
    <col min="14089" max="14089" width="8.7109375" style="129"/>
    <col min="14090" max="14091" width="17.140625" style="129" customWidth="1"/>
    <col min="14092" max="14092" width="17.42578125" style="129" customWidth="1"/>
    <col min="14093" max="14096" width="17" style="129" customWidth="1"/>
    <col min="14097" max="14097" width="14.85546875" style="129" customWidth="1"/>
    <col min="14098" max="14098" width="12.85546875" style="129" customWidth="1"/>
    <col min="14099" max="14099" width="13.85546875" style="129" customWidth="1"/>
    <col min="14100" max="14102" width="15" style="129" customWidth="1"/>
    <col min="14103" max="14103" width="19.85546875" style="129" customWidth="1"/>
    <col min="14104" max="14104" width="14.28515625" style="129" customWidth="1"/>
    <col min="14105" max="14105" width="14.7109375" style="129" customWidth="1"/>
    <col min="14106" max="14108" width="17.5703125" style="129" customWidth="1"/>
    <col min="14109" max="14109" width="18.42578125" style="129" customWidth="1"/>
    <col min="14110" max="14339" width="8.7109375" style="129"/>
    <col min="14340" max="14340" width="11.85546875" style="129" customWidth="1"/>
    <col min="14341" max="14341" width="27.42578125" style="129" customWidth="1"/>
    <col min="14342" max="14342" width="5.7109375" style="129" customWidth="1"/>
    <col min="14343" max="14343" width="6.85546875" style="129" customWidth="1"/>
    <col min="14344" max="14344" width="34.5703125" style="129" customWidth="1"/>
    <col min="14345" max="14345" width="8.7109375" style="129"/>
    <col min="14346" max="14347" width="17.140625" style="129" customWidth="1"/>
    <col min="14348" max="14348" width="17.42578125" style="129" customWidth="1"/>
    <col min="14349" max="14352" width="17" style="129" customWidth="1"/>
    <col min="14353" max="14353" width="14.85546875" style="129" customWidth="1"/>
    <col min="14354" max="14354" width="12.85546875" style="129" customWidth="1"/>
    <col min="14355" max="14355" width="13.85546875" style="129" customWidth="1"/>
    <col min="14356" max="14358" width="15" style="129" customWidth="1"/>
    <col min="14359" max="14359" width="19.85546875" style="129" customWidth="1"/>
    <col min="14360" max="14360" width="14.28515625" style="129" customWidth="1"/>
    <col min="14361" max="14361" width="14.7109375" style="129" customWidth="1"/>
    <col min="14362" max="14364" width="17.5703125" style="129" customWidth="1"/>
    <col min="14365" max="14365" width="18.42578125" style="129" customWidth="1"/>
    <col min="14366" max="14595" width="8.7109375" style="129"/>
    <col min="14596" max="14596" width="11.85546875" style="129" customWidth="1"/>
    <col min="14597" max="14597" width="27.42578125" style="129" customWidth="1"/>
    <col min="14598" max="14598" width="5.7109375" style="129" customWidth="1"/>
    <col min="14599" max="14599" width="6.85546875" style="129" customWidth="1"/>
    <col min="14600" max="14600" width="34.5703125" style="129" customWidth="1"/>
    <col min="14601" max="14601" width="8.7109375" style="129"/>
    <col min="14602" max="14603" width="17.140625" style="129" customWidth="1"/>
    <col min="14604" max="14604" width="17.42578125" style="129" customWidth="1"/>
    <col min="14605" max="14608" width="17" style="129" customWidth="1"/>
    <col min="14609" max="14609" width="14.85546875" style="129" customWidth="1"/>
    <col min="14610" max="14610" width="12.85546875" style="129" customWidth="1"/>
    <col min="14611" max="14611" width="13.85546875" style="129" customWidth="1"/>
    <col min="14612" max="14614" width="15" style="129" customWidth="1"/>
    <col min="14615" max="14615" width="19.85546875" style="129" customWidth="1"/>
    <col min="14616" max="14616" width="14.28515625" style="129" customWidth="1"/>
    <col min="14617" max="14617" width="14.7109375" style="129" customWidth="1"/>
    <col min="14618" max="14620" width="17.5703125" style="129" customWidth="1"/>
    <col min="14621" max="14621" width="18.42578125" style="129" customWidth="1"/>
    <col min="14622" max="14851" width="8.7109375" style="129"/>
    <col min="14852" max="14852" width="11.85546875" style="129" customWidth="1"/>
    <col min="14853" max="14853" width="27.42578125" style="129" customWidth="1"/>
    <col min="14854" max="14854" width="5.7109375" style="129" customWidth="1"/>
    <col min="14855" max="14855" width="6.85546875" style="129" customWidth="1"/>
    <col min="14856" max="14856" width="34.5703125" style="129" customWidth="1"/>
    <col min="14857" max="14857" width="8.7109375" style="129"/>
    <col min="14858" max="14859" width="17.140625" style="129" customWidth="1"/>
    <col min="14860" max="14860" width="17.42578125" style="129" customWidth="1"/>
    <col min="14861" max="14864" width="17" style="129" customWidth="1"/>
    <col min="14865" max="14865" width="14.85546875" style="129" customWidth="1"/>
    <col min="14866" max="14866" width="12.85546875" style="129" customWidth="1"/>
    <col min="14867" max="14867" width="13.85546875" style="129" customWidth="1"/>
    <col min="14868" max="14870" width="15" style="129" customWidth="1"/>
    <col min="14871" max="14871" width="19.85546875" style="129" customWidth="1"/>
    <col min="14872" max="14872" width="14.28515625" style="129" customWidth="1"/>
    <col min="14873" max="14873" width="14.7109375" style="129" customWidth="1"/>
    <col min="14874" max="14876" width="17.5703125" style="129" customWidth="1"/>
    <col min="14877" max="14877" width="18.42578125" style="129" customWidth="1"/>
    <col min="14878" max="15107" width="8.7109375" style="129"/>
    <col min="15108" max="15108" width="11.85546875" style="129" customWidth="1"/>
    <col min="15109" max="15109" width="27.42578125" style="129" customWidth="1"/>
    <col min="15110" max="15110" width="5.7109375" style="129" customWidth="1"/>
    <col min="15111" max="15111" width="6.85546875" style="129" customWidth="1"/>
    <col min="15112" max="15112" width="34.5703125" style="129" customWidth="1"/>
    <col min="15113" max="15113" width="8.7109375" style="129"/>
    <col min="15114" max="15115" width="17.140625" style="129" customWidth="1"/>
    <col min="15116" max="15116" width="17.42578125" style="129" customWidth="1"/>
    <col min="15117" max="15120" width="17" style="129" customWidth="1"/>
    <col min="15121" max="15121" width="14.85546875" style="129" customWidth="1"/>
    <col min="15122" max="15122" width="12.85546875" style="129" customWidth="1"/>
    <col min="15123" max="15123" width="13.85546875" style="129" customWidth="1"/>
    <col min="15124" max="15126" width="15" style="129" customWidth="1"/>
    <col min="15127" max="15127" width="19.85546875" style="129" customWidth="1"/>
    <col min="15128" max="15128" width="14.28515625" style="129" customWidth="1"/>
    <col min="15129" max="15129" width="14.7109375" style="129" customWidth="1"/>
    <col min="15130" max="15132" width="17.5703125" style="129" customWidth="1"/>
    <col min="15133" max="15133" width="18.42578125" style="129" customWidth="1"/>
    <col min="15134" max="15363" width="8.7109375" style="129"/>
    <col min="15364" max="15364" width="11.85546875" style="129" customWidth="1"/>
    <col min="15365" max="15365" width="27.42578125" style="129" customWidth="1"/>
    <col min="15366" max="15366" width="5.7109375" style="129" customWidth="1"/>
    <col min="15367" max="15367" width="6.85546875" style="129" customWidth="1"/>
    <col min="15368" max="15368" width="34.5703125" style="129" customWidth="1"/>
    <col min="15369" max="15369" width="8.7109375" style="129"/>
    <col min="15370" max="15371" width="17.140625" style="129" customWidth="1"/>
    <col min="15372" max="15372" width="17.42578125" style="129" customWidth="1"/>
    <col min="15373" max="15376" width="17" style="129" customWidth="1"/>
    <col min="15377" max="15377" width="14.85546875" style="129" customWidth="1"/>
    <col min="15378" max="15378" width="12.85546875" style="129" customWidth="1"/>
    <col min="15379" max="15379" width="13.85546875" style="129" customWidth="1"/>
    <col min="15380" max="15382" width="15" style="129" customWidth="1"/>
    <col min="15383" max="15383" width="19.85546875" style="129" customWidth="1"/>
    <col min="15384" max="15384" width="14.28515625" style="129" customWidth="1"/>
    <col min="15385" max="15385" width="14.7109375" style="129" customWidth="1"/>
    <col min="15386" max="15388" width="17.5703125" style="129" customWidth="1"/>
    <col min="15389" max="15389" width="18.42578125" style="129" customWidth="1"/>
    <col min="15390" max="15619" width="8.7109375" style="129"/>
    <col min="15620" max="15620" width="11.85546875" style="129" customWidth="1"/>
    <col min="15621" max="15621" width="27.42578125" style="129" customWidth="1"/>
    <col min="15622" max="15622" width="5.7109375" style="129" customWidth="1"/>
    <col min="15623" max="15623" width="6.85546875" style="129" customWidth="1"/>
    <col min="15624" max="15624" width="34.5703125" style="129" customWidth="1"/>
    <col min="15625" max="15625" width="8.7109375" style="129"/>
    <col min="15626" max="15627" width="17.140625" style="129" customWidth="1"/>
    <col min="15628" max="15628" width="17.42578125" style="129" customWidth="1"/>
    <col min="15629" max="15632" width="17" style="129" customWidth="1"/>
    <col min="15633" max="15633" width="14.85546875" style="129" customWidth="1"/>
    <col min="15634" max="15634" width="12.85546875" style="129" customWidth="1"/>
    <col min="15635" max="15635" width="13.85546875" style="129" customWidth="1"/>
    <col min="15636" max="15638" width="15" style="129" customWidth="1"/>
    <col min="15639" max="15639" width="19.85546875" style="129" customWidth="1"/>
    <col min="15640" max="15640" width="14.28515625" style="129" customWidth="1"/>
    <col min="15641" max="15641" width="14.7109375" style="129" customWidth="1"/>
    <col min="15642" max="15644" width="17.5703125" style="129" customWidth="1"/>
    <col min="15645" max="15645" width="18.42578125" style="129" customWidth="1"/>
    <col min="15646" max="15875" width="8.7109375" style="129"/>
    <col min="15876" max="15876" width="11.85546875" style="129" customWidth="1"/>
    <col min="15877" max="15877" width="27.42578125" style="129" customWidth="1"/>
    <col min="15878" max="15878" width="5.7109375" style="129" customWidth="1"/>
    <col min="15879" max="15879" width="6.85546875" style="129" customWidth="1"/>
    <col min="15880" max="15880" width="34.5703125" style="129" customWidth="1"/>
    <col min="15881" max="15881" width="8.7109375" style="129"/>
    <col min="15882" max="15883" width="17.140625" style="129" customWidth="1"/>
    <col min="15884" max="15884" width="17.42578125" style="129" customWidth="1"/>
    <col min="15885" max="15888" width="17" style="129" customWidth="1"/>
    <col min="15889" max="15889" width="14.85546875" style="129" customWidth="1"/>
    <col min="15890" max="15890" width="12.85546875" style="129" customWidth="1"/>
    <col min="15891" max="15891" width="13.85546875" style="129" customWidth="1"/>
    <col min="15892" max="15894" width="15" style="129" customWidth="1"/>
    <col min="15895" max="15895" width="19.85546875" style="129" customWidth="1"/>
    <col min="15896" max="15896" width="14.28515625" style="129" customWidth="1"/>
    <col min="15897" max="15897" width="14.7109375" style="129" customWidth="1"/>
    <col min="15898" max="15900" width="17.5703125" style="129" customWidth="1"/>
    <col min="15901" max="15901" width="18.42578125" style="129" customWidth="1"/>
    <col min="15902" max="16131" width="8.7109375" style="129"/>
    <col min="16132" max="16132" width="11.85546875" style="129" customWidth="1"/>
    <col min="16133" max="16133" width="27.42578125" style="129" customWidth="1"/>
    <col min="16134" max="16134" width="5.7109375" style="129" customWidth="1"/>
    <col min="16135" max="16135" width="6.85546875" style="129" customWidth="1"/>
    <col min="16136" max="16136" width="34.5703125" style="129" customWidth="1"/>
    <col min="16137" max="16137" width="8.7109375" style="129"/>
    <col min="16138" max="16139" width="17.140625" style="129" customWidth="1"/>
    <col min="16140" max="16140" width="17.42578125" style="129" customWidth="1"/>
    <col min="16141" max="16144" width="17" style="129" customWidth="1"/>
    <col min="16145" max="16145" width="14.85546875" style="129" customWidth="1"/>
    <col min="16146" max="16146" width="12.85546875" style="129" customWidth="1"/>
    <col min="16147" max="16147" width="13.85546875" style="129" customWidth="1"/>
    <col min="16148" max="16150" width="15" style="129" customWidth="1"/>
    <col min="16151" max="16151" width="19.85546875" style="129" customWidth="1"/>
    <col min="16152" max="16152" width="14.28515625" style="129" customWidth="1"/>
    <col min="16153" max="16153" width="14.7109375" style="129" customWidth="1"/>
    <col min="16154" max="16156" width="17.5703125" style="129" customWidth="1"/>
    <col min="16157" max="16157" width="18.42578125" style="129" customWidth="1"/>
    <col min="16158" max="16384" width="8.7109375" style="129"/>
  </cols>
  <sheetData>
    <row r="1" spans="1:29" ht="23.25" customHeight="1" x14ac:dyDescent="0.35">
      <c r="A1" s="128" t="s">
        <v>316</v>
      </c>
      <c r="Q1" s="129" t="s">
        <v>465</v>
      </c>
    </row>
    <row r="2" spans="1:29" ht="23.25" customHeight="1" x14ac:dyDescent="0.35">
      <c r="A2" s="128"/>
    </row>
    <row r="3" spans="1:29" ht="23.25" customHeight="1" x14ac:dyDescent="0.35">
      <c r="A3" s="128" t="s">
        <v>573</v>
      </c>
    </row>
    <row r="4" spans="1:29" ht="23.25" customHeight="1" x14ac:dyDescent="0.25">
      <c r="A4" s="131" t="s">
        <v>549</v>
      </c>
    </row>
    <row r="5" spans="1:29" ht="23.25" customHeight="1" x14ac:dyDescent="0.25">
      <c r="A5" s="131" t="s">
        <v>466</v>
      </c>
    </row>
    <row r="6" spans="1:29" ht="23.25" customHeight="1" x14ac:dyDescent="0.25">
      <c r="A6" s="131" t="s">
        <v>567</v>
      </c>
      <c r="B6" s="132"/>
      <c r="C6" s="133"/>
      <c r="D6" s="133"/>
      <c r="E6" s="133"/>
      <c r="F6" s="133"/>
      <c r="G6" s="133"/>
      <c r="H6" s="134"/>
      <c r="I6" s="133"/>
      <c r="J6" s="133"/>
      <c r="K6" s="133"/>
      <c r="L6" s="133"/>
      <c r="M6" s="133"/>
      <c r="N6" s="133"/>
      <c r="O6" s="133"/>
      <c r="P6" s="133"/>
      <c r="Q6" s="132"/>
      <c r="R6" s="132"/>
      <c r="S6" s="132"/>
      <c r="T6" s="132"/>
      <c r="U6" s="132"/>
      <c r="V6" s="132"/>
      <c r="W6" s="132"/>
      <c r="X6" s="132"/>
      <c r="Y6" s="132"/>
      <c r="Z6" s="133"/>
      <c r="AA6" s="132"/>
      <c r="AB6" s="132"/>
      <c r="AC6" s="132"/>
    </row>
    <row r="7" spans="1:29" ht="23.25" customHeight="1" thickBot="1" x14ac:dyDescent="0.3">
      <c r="A7" s="133"/>
      <c r="B7" s="133"/>
      <c r="C7" s="133"/>
      <c r="D7" s="133"/>
      <c r="E7" s="133"/>
      <c r="F7" s="133"/>
      <c r="G7" s="133"/>
      <c r="H7" s="135"/>
      <c r="I7" s="136"/>
      <c r="J7" s="136"/>
      <c r="K7" s="133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</row>
    <row r="8" spans="1:29" s="138" customFormat="1" ht="23.25" customHeight="1" thickBot="1" x14ac:dyDescent="0.3">
      <c r="A8" s="547" t="s">
        <v>320</v>
      </c>
      <c r="B8" s="550" t="s">
        <v>321</v>
      </c>
      <c r="C8" s="550" t="s">
        <v>467</v>
      </c>
      <c r="D8" s="553" t="s">
        <v>323</v>
      </c>
      <c r="E8" s="550" t="s">
        <v>322</v>
      </c>
      <c r="F8" s="553" t="s">
        <v>323</v>
      </c>
      <c r="G8" s="550" t="s">
        <v>324</v>
      </c>
      <c r="H8" s="544" t="s">
        <v>325</v>
      </c>
      <c r="I8" s="522" t="s">
        <v>326</v>
      </c>
      <c r="J8" s="557" t="s">
        <v>330</v>
      </c>
      <c r="K8" s="525" t="s">
        <v>327</v>
      </c>
      <c r="L8" s="526"/>
      <c r="M8" s="526"/>
      <c r="N8" s="526"/>
      <c r="O8" s="526"/>
      <c r="P8" s="526"/>
      <c r="Q8" s="526"/>
      <c r="R8" s="526"/>
      <c r="S8" s="526"/>
      <c r="T8" s="526"/>
      <c r="U8" s="527"/>
      <c r="V8" s="525" t="s">
        <v>328</v>
      </c>
      <c r="W8" s="526"/>
      <c r="X8" s="526"/>
      <c r="Y8" s="527"/>
      <c r="Z8" s="528" t="s">
        <v>334</v>
      </c>
      <c r="AA8" s="528" t="s">
        <v>109</v>
      </c>
      <c r="AB8" s="528" t="s">
        <v>329</v>
      </c>
      <c r="AC8" s="535" t="s">
        <v>4</v>
      </c>
    </row>
    <row r="9" spans="1:29" s="138" customFormat="1" ht="34.5" customHeight="1" x14ac:dyDescent="0.25">
      <c r="A9" s="548"/>
      <c r="B9" s="551"/>
      <c r="C9" s="551"/>
      <c r="D9" s="554"/>
      <c r="E9" s="551"/>
      <c r="F9" s="554"/>
      <c r="G9" s="551"/>
      <c r="H9" s="545"/>
      <c r="I9" s="523"/>
      <c r="J9" s="558"/>
      <c r="K9" s="539" t="s">
        <v>331</v>
      </c>
      <c r="L9" s="535" t="s">
        <v>75</v>
      </c>
      <c r="M9" s="533" t="s">
        <v>332</v>
      </c>
      <c r="N9" s="542" t="s">
        <v>333</v>
      </c>
      <c r="O9" s="555" t="s">
        <v>80</v>
      </c>
      <c r="P9" s="535" t="s">
        <v>335</v>
      </c>
      <c r="Q9" s="537" t="s">
        <v>336</v>
      </c>
      <c r="R9" s="539" t="s">
        <v>337</v>
      </c>
      <c r="S9" s="528" t="s">
        <v>92</v>
      </c>
      <c r="T9" s="528" t="s">
        <v>338</v>
      </c>
      <c r="U9" s="528" t="s">
        <v>301</v>
      </c>
      <c r="V9" s="140" t="s">
        <v>339</v>
      </c>
      <c r="W9" s="531" t="s">
        <v>340</v>
      </c>
      <c r="X9" s="531" t="s">
        <v>341</v>
      </c>
      <c r="Y9" s="141" t="s">
        <v>342</v>
      </c>
      <c r="Z9" s="529"/>
      <c r="AA9" s="529"/>
      <c r="AB9" s="529"/>
      <c r="AC9" s="541"/>
    </row>
    <row r="10" spans="1:29" s="138" customFormat="1" ht="23.25" customHeight="1" thickBot="1" x14ac:dyDescent="0.3">
      <c r="A10" s="549"/>
      <c r="B10" s="552"/>
      <c r="C10" s="552"/>
      <c r="D10" s="532"/>
      <c r="E10" s="552"/>
      <c r="F10" s="532"/>
      <c r="G10" s="552"/>
      <c r="H10" s="546"/>
      <c r="I10" s="524"/>
      <c r="J10" s="559"/>
      <c r="K10" s="540"/>
      <c r="L10" s="536"/>
      <c r="M10" s="534"/>
      <c r="N10" s="543"/>
      <c r="O10" s="556"/>
      <c r="P10" s="536"/>
      <c r="Q10" s="538"/>
      <c r="R10" s="540"/>
      <c r="S10" s="530"/>
      <c r="T10" s="530"/>
      <c r="U10" s="530"/>
      <c r="V10" s="143" t="s">
        <v>343</v>
      </c>
      <c r="W10" s="532"/>
      <c r="X10" s="532"/>
      <c r="Y10" s="144" t="s">
        <v>344</v>
      </c>
      <c r="Z10" s="530"/>
      <c r="AA10" s="530"/>
      <c r="AB10" s="530"/>
      <c r="AC10" s="536"/>
    </row>
    <row r="11" spans="1:29" s="138" customFormat="1" ht="23.25" customHeight="1" x14ac:dyDescent="0.25">
      <c r="A11" s="145"/>
      <c r="B11" s="146"/>
      <c r="C11" s="146"/>
      <c r="D11" s="147"/>
      <c r="E11" s="146"/>
      <c r="F11" s="147"/>
      <c r="G11" s="146"/>
      <c r="H11" s="148"/>
      <c r="I11" s="146"/>
      <c r="J11" s="146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9"/>
      <c r="AB11" s="149"/>
      <c r="AC11" s="150"/>
    </row>
    <row r="12" spans="1:29" s="138" customFormat="1" ht="23.25" customHeight="1" x14ac:dyDescent="0.25">
      <c r="A12" s="145" t="s">
        <v>468</v>
      </c>
      <c r="B12" s="146"/>
      <c r="C12" s="146"/>
      <c r="D12" s="147"/>
      <c r="E12" s="146"/>
      <c r="F12" s="147"/>
      <c r="G12" s="146"/>
      <c r="H12" s="148"/>
      <c r="I12" s="146"/>
      <c r="J12" s="146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9"/>
      <c r="AB12" s="149"/>
      <c r="AC12" s="150"/>
    </row>
    <row r="13" spans="1:29" s="138" customFormat="1" ht="23.25" customHeight="1" x14ac:dyDescent="0.25">
      <c r="A13" s="145"/>
      <c r="B13" s="146"/>
      <c r="C13" s="146"/>
      <c r="D13" s="147"/>
      <c r="E13" s="146"/>
      <c r="F13" s="147"/>
      <c r="G13" s="146"/>
      <c r="H13" s="148"/>
      <c r="I13" s="146"/>
      <c r="J13" s="146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9"/>
      <c r="AB13" s="149"/>
      <c r="AC13" s="150"/>
    </row>
    <row r="14" spans="1:29" ht="23.25" customHeight="1" x14ac:dyDescent="0.25">
      <c r="A14" s="151" t="s">
        <v>345</v>
      </c>
      <c r="B14" s="152"/>
      <c r="C14" s="152"/>
      <c r="D14" s="152"/>
      <c r="E14" s="152"/>
      <c r="F14" s="152"/>
      <c r="G14" s="152"/>
      <c r="H14" s="153"/>
      <c r="I14" s="152"/>
      <c r="J14" s="152"/>
      <c r="K14" s="152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5"/>
      <c r="AB14" s="155"/>
      <c r="AC14" s="156"/>
    </row>
    <row r="15" spans="1:29" ht="23.25" customHeight="1" x14ac:dyDescent="0.25">
      <c r="A15" s="157"/>
      <c r="B15" s="152"/>
      <c r="C15" s="152"/>
      <c r="D15" s="152"/>
      <c r="E15" s="152"/>
      <c r="F15" s="152"/>
      <c r="G15" s="152"/>
      <c r="H15" s="153"/>
      <c r="I15" s="152"/>
      <c r="J15" s="152"/>
      <c r="K15" s="152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5"/>
      <c r="AB15" s="155"/>
      <c r="AC15" s="156"/>
    </row>
    <row r="16" spans="1:29" s="168" customFormat="1" ht="23.25" customHeight="1" x14ac:dyDescent="0.25">
      <c r="A16" s="169"/>
      <c r="B16" s="159" t="s">
        <v>350</v>
      </c>
      <c r="C16" s="170">
        <v>9</v>
      </c>
      <c r="D16" s="161"/>
      <c r="E16" s="170">
        <v>9</v>
      </c>
      <c r="F16" s="161"/>
      <c r="G16" s="515" t="s">
        <v>605</v>
      </c>
      <c r="H16" s="162">
        <v>0</v>
      </c>
      <c r="I16" s="163">
        <v>16051</v>
      </c>
      <c r="J16" s="163">
        <f>I16*12</f>
        <v>192612</v>
      </c>
      <c r="K16" s="164"/>
      <c r="L16" s="165">
        <f>2000*12</f>
        <v>24000</v>
      </c>
      <c r="M16" s="165">
        <v>5000</v>
      </c>
      <c r="N16" s="165">
        <v>5000</v>
      </c>
      <c r="O16" s="165"/>
      <c r="P16" s="165">
        <f>200*12</f>
        <v>2400</v>
      </c>
      <c r="Q16" s="165">
        <f>(30*H16)*12</f>
        <v>0</v>
      </c>
      <c r="R16" s="165">
        <f>(3*22)*12</f>
        <v>792</v>
      </c>
      <c r="S16" s="165"/>
      <c r="T16" s="165">
        <v>5000</v>
      </c>
      <c r="U16" s="165">
        <f t="shared" ref="U16:U30" si="0">I16*2</f>
        <v>32102</v>
      </c>
      <c r="V16" s="165">
        <f>J16*0.12</f>
        <v>23113.439999999999</v>
      </c>
      <c r="W16" s="165">
        <f>100*12</f>
        <v>1200</v>
      </c>
      <c r="X16" s="165">
        <f t="shared" ref="X16:X30" si="1">((I16*0.0275)/2)*12</f>
        <v>2648.415</v>
      </c>
      <c r="Y16" s="165">
        <f>100*12</f>
        <v>1200</v>
      </c>
      <c r="Z16" s="165"/>
      <c r="AA16" s="166"/>
      <c r="AB16" s="166"/>
      <c r="AC16" s="167">
        <f>SUM(J16:AB16)</f>
        <v>295067.85499999998</v>
      </c>
    </row>
    <row r="17" spans="1:29" s="168" customFormat="1" ht="23.25" customHeight="1" x14ac:dyDescent="0.25">
      <c r="A17" s="158"/>
      <c r="B17" s="159" t="s">
        <v>353</v>
      </c>
      <c r="C17" s="160">
        <v>7</v>
      </c>
      <c r="D17" s="161"/>
      <c r="E17" s="160">
        <v>7</v>
      </c>
      <c r="F17" s="161"/>
      <c r="G17" s="515" t="s">
        <v>606</v>
      </c>
      <c r="H17" s="162">
        <v>2</v>
      </c>
      <c r="I17" s="163">
        <v>13890</v>
      </c>
      <c r="J17" s="163">
        <f>I17*12</f>
        <v>166680</v>
      </c>
      <c r="K17" s="164"/>
      <c r="L17" s="165">
        <f>2000*12</f>
        <v>24000</v>
      </c>
      <c r="M17" s="165">
        <v>5000</v>
      </c>
      <c r="N17" s="165">
        <v>5000</v>
      </c>
      <c r="O17" s="165"/>
      <c r="P17" s="165">
        <f>200*12</f>
        <v>2400</v>
      </c>
      <c r="Q17" s="165">
        <f>(30*H17)*12</f>
        <v>720</v>
      </c>
      <c r="R17" s="165">
        <f>(3*22)*12</f>
        <v>792</v>
      </c>
      <c r="S17" s="165"/>
      <c r="T17" s="165">
        <v>5000</v>
      </c>
      <c r="U17" s="165">
        <f t="shared" si="0"/>
        <v>27780</v>
      </c>
      <c r="V17" s="165">
        <f>J17*0.12</f>
        <v>20001.599999999999</v>
      </c>
      <c r="W17" s="165">
        <f>100*12</f>
        <v>1200</v>
      </c>
      <c r="X17" s="165">
        <f t="shared" si="1"/>
        <v>2291.8500000000004</v>
      </c>
      <c r="Y17" s="165">
        <f>100*12</f>
        <v>1200</v>
      </c>
      <c r="Z17" s="165"/>
      <c r="AA17" s="166"/>
      <c r="AB17" s="166"/>
      <c r="AC17" s="167">
        <f>SUM(J17:AB17)</f>
        <v>262065.45</v>
      </c>
    </row>
    <row r="18" spans="1:29" s="168" customFormat="1" ht="23.25" customHeight="1" x14ac:dyDescent="0.25">
      <c r="A18" s="158"/>
      <c r="B18" s="159" t="s">
        <v>360</v>
      </c>
      <c r="C18" s="160">
        <v>16</v>
      </c>
      <c r="D18" s="161"/>
      <c r="E18" s="160">
        <v>16</v>
      </c>
      <c r="F18" s="161"/>
      <c r="G18" s="515" t="s">
        <v>607</v>
      </c>
      <c r="H18" s="162">
        <v>0</v>
      </c>
      <c r="I18" s="163">
        <v>26878</v>
      </c>
      <c r="J18" s="163">
        <f>I18*12</f>
        <v>322536</v>
      </c>
      <c r="K18" s="164"/>
      <c r="L18" s="165">
        <f>2000*12</f>
        <v>24000</v>
      </c>
      <c r="M18" s="165">
        <v>5000</v>
      </c>
      <c r="N18" s="165">
        <v>5000</v>
      </c>
      <c r="O18" s="165"/>
      <c r="P18" s="165">
        <f>200*12</f>
        <v>2400</v>
      </c>
      <c r="Q18" s="165">
        <f>(30*H18)*12</f>
        <v>0</v>
      </c>
      <c r="R18" s="165">
        <f>(3*22)*12</f>
        <v>792</v>
      </c>
      <c r="S18" s="165"/>
      <c r="T18" s="165">
        <v>5000</v>
      </c>
      <c r="U18" s="165">
        <f t="shared" si="0"/>
        <v>53756</v>
      </c>
      <c r="V18" s="165">
        <f>J18*0.12</f>
        <v>38704.32</v>
      </c>
      <c r="W18" s="165">
        <f>100*12</f>
        <v>1200</v>
      </c>
      <c r="X18" s="165">
        <f t="shared" si="1"/>
        <v>4434.87</v>
      </c>
      <c r="Y18" s="165">
        <f>100*12</f>
        <v>1200</v>
      </c>
      <c r="Z18" s="165"/>
      <c r="AA18" s="166"/>
      <c r="AB18" s="166"/>
      <c r="AC18" s="167">
        <f>SUM(J18:AB18)</f>
        <v>464023.19</v>
      </c>
    </row>
    <row r="19" spans="1:29" ht="23.25" customHeight="1" x14ac:dyDescent="0.25">
      <c r="A19" s="169"/>
      <c r="B19" s="159" t="s">
        <v>386</v>
      </c>
      <c r="C19" s="160">
        <v>6</v>
      </c>
      <c r="D19" s="161"/>
      <c r="E19" s="160">
        <v>6</v>
      </c>
      <c r="F19" s="161"/>
      <c r="G19" s="515" t="s">
        <v>608</v>
      </c>
      <c r="H19" s="162">
        <v>1</v>
      </c>
      <c r="I19" s="163">
        <v>12194</v>
      </c>
      <c r="J19" s="163">
        <f>I19*12</f>
        <v>146328</v>
      </c>
      <c r="K19" s="164"/>
      <c r="L19" s="165">
        <f>2000*12</f>
        <v>24000</v>
      </c>
      <c r="M19" s="165">
        <v>5000</v>
      </c>
      <c r="N19" s="165">
        <v>5000</v>
      </c>
      <c r="O19" s="165"/>
      <c r="P19" s="165">
        <f>200*12</f>
        <v>2400</v>
      </c>
      <c r="Q19" s="165">
        <f>(30*H19)*12</f>
        <v>360</v>
      </c>
      <c r="R19" s="165">
        <f>(3*22)*12</f>
        <v>792</v>
      </c>
      <c r="S19" s="165"/>
      <c r="T19" s="165">
        <v>5000</v>
      </c>
      <c r="U19" s="165">
        <f t="shared" si="0"/>
        <v>24388</v>
      </c>
      <c r="V19" s="165">
        <f>J19*0.12</f>
        <v>17559.36</v>
      </c>
      <c r="W19" s="165">
        <f>100*12</f>
        <v>1200</v>
      </c>
      <c r="X19" s="165">
        <f t="shared" si="1"/>
        <v>2012.0099999999998</v>
      </c>
      <c r="Y19" s="165">
        <f>100*12</f>
        <v>1200</v>
      </c>
      <c r="Z19" s="165"/>
      <c r="AA19" s="166"/>
      <c r="AB19" s="166"/>
      <c r="AC19" s="167">
        <f>SUM(J19:AB19)</f>
        <v>235239.37</v>
      </c>
    </row>
    <row r="20" spans="1:29" s="168" customFormat="1" ht="23.25" customHeight="1" x14ac:dyDescent="0.25">
      <c r="A20" s="169"/>
      <c r="B20" s="159" t="s">
        <v>353</v>
      </c>
      <c r="C20" s="160">
        <v>7</v>
      </c>
      <c r="D20" s="161"/>
      <c r="E20" s="160">
        <v>7</v>
      </c>
      <c r="F20" s="161"/>
      <c r="G20" s="515" t="s">
        <v>609</v>
      </c>
      <c r="H20" s="175">
        <v>1</v>
      </c>
      <c r="I20" s="163">
        <v>13890</v>
      </c>
      <c r="J20" s="163">
        <f>I20*12</f>
        <v>166680</v>
      </c>
      <c r="K20" s="164"/>
      <c r="L20" s="165">
        <f>2000*12</f>
        <v>24000</v>
      </c>
      <c r="M20" s="165">
        <v>5000</v>
      </c>
      <c r="N20" s="165">
        <v>5000</v>
      </c>
      <c r="O20" s="165"/>
      <c r="P20" s="165">
        <f>200*12</f>
        <v>2400</v>
      </c>
      <c r="Q20" s="165">
        <f>(30*H20)*12</f>
        <v>360</v>
      </c>
      <c r="R20" s="165">
        <f>(3*22)*12</f>
        <v>792</v>
      </c>
      <c r="S20" s="165"/>
      <c r="T20" s="165">
        <v>5000</v>
      </c>
      <c r="U20" s="165">
        <f t="shared" si="0"/>
        <v>27780</v>
      </c>
      <c r="V20" s="165">
        <f>J20*0.12</f>
        <v>20001.599999999999</v>
      </c>
      <c r="W20" s="165">
        <f>100*12</f>
        <v>1200</v>
      </c>
      <c r="X20" s="165">
        <f t="shared" si="1"/>
        <v>2291.8500000000004</v>
      </c>
      <c r="Y20" s="165">
        <f>100*12</f>
        <v>1200</v>
      </c>
      <c r="Z20" s="165"/>
      <c r="AA20" s="166"/>
      <c r="AB20" s="166"/>
      <c r="AC20" s="167">
        <f>SUM(J20:AB20)</f>
        <v>261705.45</v>
      </c>
    </row>
    <row r="21" spans="1:29" s="180" customFormat="1" ht="23.25" hidden="1" customHeight="1" x14ac:dyDescent="0.25">
      <c r="A21" s="176"/>
      <c r="B21" s="159" t="s">
        <v>360</v>
      </c>
      <c r="C21" s="177">
        <v>16</v>
      </c>
      <c r="D21" s="178"/>
      <c r="E21" s="177">
        <v>16</v>
      </c>
      <c r="F21" s="178"/>
      <c r="G21" s="515" t="s">
        <v>610</v>
      </c>
      <c r="H21" s="162"/>
      <c r="I21" s="163"/>
      <c r="J21" s="163"/>
      <c r="K21" s="164"/>
      <c r="L21" s="165"/>
      <c r="M21" s="165"/>
      <c r="N21" s="165">
        <v>5000</v>
      </c>
      <c r="O21" s="165"/>
      <c r="P21" s="165"/>
      <c r="Q21" s="165"/>
      <c r="R21" s="165"/>
      <c r="S21" s="165"/>
      <c r="T21" s="165"/>
      <c r="U21" s="165">
        <f t="shared" si="0"/>
        <v>0</v>
      </c>
      <c r="V21" s="165"/>
      <c r="W21" s="165"/>
      <c r="X21" s="165">
        <f t="shared" si="1"/>
        <v>0</v>
      </c>
      <c r="Y21" s="165"/>
      <c r="Z21" s="165"/>
      <c r="AA21" s="166"/>
      <c r="AB21" s="166"/>
      <c r="AC21" s="167"/>
    </row>
    <row r="22" spans="1:29" s="180" customFormat="1" ht="23.25" hidden="1" customHeight="1" x14ac:dyDescent="0.25">
      <c r="A22" s="176"/>
      <c r="B22" s="181" t="s">
        <v>393</v>
      </c>
      <c r="C22" s="177">
        <v>10</v>
      </c>
      <c r="D22" s="178"/>
      <c r="E22" s="177">
        <v>10</v>
      </c>
      <c r="F22" s="178"/>
      <c r="G22" s="515" t="s">
        <v>611</v>
      </c>
      <c r="H22" s="162"/>
      <c r="I22" s="163"/>
      <c r="J22" s="163"/>
      <c r="K22" s="164"/>
      <c r="L22" s="165"/>
      <c r="M22" s="165"/>
      <c r="N22" s="165">
        <v>5000</v>
      </c>
      <c r="O22" s="165"/>
      <c r="P22" s="165"/>
      <c r="Q22" s="165"/>
      <c r="R22" s="165"/>
      <c r="S22" s="165"/>
      <c r="T22" s="165"/>
      <c r="U22" s="165">
        <f t="shared" si="0"/>
        <v>0</v>
      </c>
      <c r="V22" s="165"/>
      <c r="W22" s="165"/>
      <c r="X22" s="165">
        <f t="shared" si="1"/>
        <v>0</v>
      </c>
      <c r="Y22" s="165"/>
      <c r="Z22" s="165"/>
      <c r="AA22" s="166"/>
      <c r="AB22" s="166"/>
      <c r="AC22" s="167"/>
    </row>
    <row r="23" spans="1:29" s="180" customFormat="1" ht="23.25" hidden="1" customHeight="1" x14ac:dyDescent="0.25">
      <c r="A23" s="176"/>
      <c r="B23" s="181" t="s">
        <v>395</v>
      </c>
      <c r="C23" s="177" t="s">
        <v>396</v>
      </c>
      <c r="D23" s="178"/>
      <c r="E23" s="177" t="s">
        <v>396</v>
      </c>
      <c r="F23" s="178"/>
      <c r="G23" s="179"/>
      <c r="H23" s="162"/>
      <c r="I23" s="163"/>
      <c r="J23" s="163"/>
      <c r="K23" s="164"/>
      <c r="L23" s="165"/>
      <c r="M23" s="165"/>
      <c r="N23" s="165">
        <v>5000</v>
      </c>
      <c r="O23" s="165"/>
      <c r="P23" s="165"/>
      <c r="Q23" s="165"/>
      <c r="R23" s="165"/>
      <c r="S23" s="165"/>
      <c r="T23" s="165"/>
      <c r="U23" s="165">
        <f t="shared" si="0"/>
        <v>0</v>
      </c>
      <c r="V23" s="165"/>
      <c r="W23" s="165"/>
      <c r="X23" s="165">
        <f t="shared" si="1"/>
        <v>0</v>
      </c>
      <c r="Y23" s="165"/>
      <c r="Z23" s="165"/>
      <c r="AA23" s="166"/>
      <c r="AB23" s="166"/>
      <c r="AC23" s="167"/>
    </row>
    <row r="24" spans="1:29" s="180" customFormat="1" ht="23.25" hidden="1" customHeight="1" x14ac:dyDescent="0.25">
      <c r="A24" s="176"/>
      <c r="B24" s="181" t="s">
        <v>398</v>
      </c>
      <c r="C24" s="177" t="s">
        <v>396</v>
      </c>
      <c r="D24" s="178"/>
      <c r="E24" s="177" t="s">
        <v>396</v>
      </c>
      <c r="F24" s="178"/>
      <c r="G24" s="179"/>
      <c r="H24" s="162"/>
      <c r="I24" s="163"/>
      <c r="J24" s="163"/>
      <c r="K24" s="164"/>
      <c r="L24" s="165"/>
      <c r="M24" s="165"/>
      <c r="N24" s="165">
        <v>5000</v>
      </c>
      <c r="O24" s="165"/>
      <c r="P24" s="165"/>
      <c r="Q24" s="165"/>
      <c r="R24" s="165"/>
      <c r="S24" s="165"/>
      <c r="T24" s="165"/>
      <c r="U24" s="165">
        <f t="shared" si="0"/>
        <v>0</v>
      </c>
      <c r="V24" s="165"/>
      <c r="W24" s="165"/>
      <c r="X24" s="165">
        <f t="shared" si="1"/>
        <v>0</v>
      </c>
      <c r="Y24" s="165"/>
      <c r="Z24" s="165"/>
      <c r="AA24" s="166"/>
      <c r="AB24" s="166"/>
      <c r="AC24" s="167"/>
    </row>
    <row r="25" spans="1:29" s="180" customFormat="1" ht="23.25" hidden="1" customHeight="1" x14ac:dyDescent="0.25">
      <c r="A25" s="176"/>
      <c r="B25" s="181" t="s">
        <v>400</v>
      </c>
      <c r="C25" s="177" t="s">
        <v>401</v>
      </c>
      <c r="D25" s="178"/>
      <c r="E25" s="177" t="s">
        <v>401</v>
      </c>
      <c r="F25" s="178"/>
      <c r="G25" s="179"/>
      <c r="H25" s="162"/>
      <c r="I25" s="163"/>
      <c r="J25" s="163"/>
      <c r="K25" s="164"/>
      <c r="L25" s="165"/>
      <c r="M25" s="165"/>
      <c r="N25" s="165">
        <v>5000</v>
      </c>
      <c r="O25" s="165"/>
      <c r="P25" s="165"/>
      <c r="Q25" s="165"/>
      <c r="R25" s="165"/>
      <c r="S25" s="165"/>
      <c r="T25" s="165"/>
      <c r="U25" s="165">
        <f t="shared" si="0"/>
        <v>0</v>
      </c>
      <c r="V25" s="165"/>
      <c r="W25" s="165"/>
      <c r="X25" s="165">
        <f t="shared" si="1"/>
        <v>0</v>
      </c>
      <c r="Y25" s="165"/>
      <c r="Z25" s="165"/>
      <c r="AA25" s="166"/>
      <c r="AB25" s="166"/>
      <c r="AC25" s="167"/>
    </row>
    <row r="26" spans="1:29" ht="23.25" customHeight="1" x14ac:dyDescent="0.25">
      <c r="A26" s="171"/>
      <c r="B26" s="159" t="s">
        <v>353</v>
      </c>
      <c r="C26" s="170">
        <v>7</v>
      </c>
      <c r="D26" s="161"/>
      <c r="E26" s="170">
        <v>7</v>
      </c>
      <c r="F26" s="161"/>
      <c r="G26" s="515" t="s">
        <v>610</v>
      </c>
      <c r="H26" s="162">
        <v>0</v>
      </c>
      <c r="I26" s="163">
        <v>13890</v>
      </c>
      <c r="J26" s="163">
        <f>I26*12</f>
        <v>166680</v>
      </c>
      <c r="K26" s="164"/>
      <c r="L26" s="165">
        <f>2000*12</f>
        <v>24000</v>
      </c>
      <c r="M26" s="165">
        <v>5000</v>
      </c>
      <c r="N26" s="165">
        <v>5000</v>
      </c>
      <c r="O26" s="165"/>
      <c r="P26" s="165">
        <f>200*12</f>
        <v>2400</v>
      </c>
      <c r="Q26" s="165">
        <f>(30*H26)*12</f>
        <v>0</v>
      </c>
      <c r="R26" s="165">
        <f>(3*22)*12</f>
        <v>792</v>
      </c>
      <c r="S26" s="165"/>
      <c r="T26" s="165">
        <v>5000</v>
      </c>
      <c r="U26" s="165">
        <f t="shared" si="0"/>
        <v>27780</v>
      </c>
      <c r="V26" s="165">
        <f>J26*0.12</f>
        <v>20001.599999999999</v>
      </c>
      <c r="W26" s="165">
        <f>100*12</f>
        <v>1200</v>
      </c>
      <c r="X26" s="165">
        <f t="shared" si="1"/>
        <v>2291.8500000000004</v>
      </c>
      <c r="Y26" s="165">
        <f>100*12</f>
        <v>1200</v>
      </c>
      <c r="Z26" s="165"/>
      <c r="AA26" s="166"/>
      <c r="AB26" s="166"/>
      <c r="AC26" s="167">
        <f>SUM(J26:AB26)</f>
        <v>261345.45</v>
      </c>
    </row>
    <row r="27" spans="1:29" ht="23.25" hidden="1" customHeight="1" x14ac:dyDescent="0.25">
      <c r="A27" s="169"/>
      <c r="B27" s="159" t="s">
        <v>412</v>
      </c>
      <c r="C27" s="170">
        <v>16</v>
      </c>
      <c r="D27" s="161"/>
      <c r="E27" s="170">
        <v>16</v>
      </c>
      <c r="F27" s="161"/>
      <c r="G27" s="515" t="s">
        <v>611</v>
      </c>
      <c r="H27" s="162"/>
      <c r="I27" s="163"/>
      <c r="J27" s="163"/>
      <c r="K27" s="164"/>
      <c r="L27" s="165"/>
      <c r="M27" s="165"/>
      <c r="N27" s="165">
        <v>5000</v>
      </c>
      <c r="O27" s="165"/>
      <c r="P27" s="165"/>
      <c r="Q27" s="165"/>
      <c r="R27" s="165"/>
      <c r="S27" s="165"/>
      <c r="T27" s="165"/>
      <c r="U27" s="165">
        <f t="shared" si="0"/>
        <v>0</v>
      </c>
      <c r="V27" s="165"/>
      <c r="W27" s="165"/>
      <c r="X27" s="165">
        <f t="shared" si="1"/>
        <v>0</v>
      </c>
      <c r="Y27" s="165"/>
      <c r="Z27" s="165"/>
      <c r="AA27" s="166"/>
      <c r="AB27" s="166"/>
      <c r="AC27" s="167"/>
    </row>
    <row r="28" spans="1:29" s="168" customFormat="1" ht="23.25" hidden="1" customHeight="1" x14ac:dyDescent="0.25">
      <c r="A28" s="158"/>
      <c r="B28" s="159" t="s">
        <v>414</v>
      </c>
      <c r="C28" s="160">
        <v>10</v>
      </c>
      <c r="D28" s="161"/>
      <c r="E28" s="160">
        <v>10</v>
      </c>
      <c r="F28" s="161"/>
      <c r="G28" s="152"/>
      <c r="H28" s="162"/>
      <c r="I28" s="163"/>
      <c r="J28" s="163"/>
      <c r="K28" s="164"/>
      <c r="L28" s="165"/>
      <c r="M28" s="165"/>
      <c r="N28" s="165">
        <v>5000</v>
      </c>
      <c r="O28" s="165"/>
      <c r="P28" s="165"/>
      <c r="Q28" s="165"/>
      <c r="R28" s="165"/>
      <c r="S28" s="165"/>
      <c r="T28" s="165"/>
      <c r="U28" s="165">
        <f t="shared" si="0"/>
        <v>0</v>
      </c>
      <c r="V28" s="165"/>
      <c r="W28" s="165"/>
      <c r="X28" s="165">
        <f t="shared" si="1"/>
        <v>0</v>
      </c>
      <c r="Y28" s="165"/>
      <c r="Z28" s="165"/>
      <c r="AA28" s="166"/>
      <c r="AB28" s="166"/>
      <c r="AC28" s="167"/>
    </row>
    <row r="29" spans="1:29" ht="23.25" hidden="1" customHeight="1" x14ac:dyDescent="0.25">
      <c r="A29" s="169"/>
      <c r="B29" s="159" t="s">
        <v>416</v>
      </c>
      <c r="C29" s="170" t="s">
        <v>417</v>
      </c>
      <c r="D29" s="161"/>
      <c r="E29" s="170" t="s">
        <v>417</v>
      </c>
      <c r="F29" s="161"/>
      <c r="G29" s="152"/>
      <c r="H29" s="162"/>
      <c r="I29" s="163"/>
      <c r="J29" s="163"/>
      <c r="K29" s="164"/>
      <c r="L29" s="165"/>
      <c r="M29" s="165"/>
      <c r="N29" s="165">
        <v>5000</v>
      </c>
      <c r="O29" s="165"/>
      <c r="P29" s="165"/>
      <c r="Q29" s="165"/>
      <c r="R29" s="165"/>
      <c r="S29" s="165"/>
      <c r="T29" s="165"/>
      <c r="U29" s="165">
        <f t="shared" si="0"/>
        <v>0</v>
      </c>
      <c r="V29" s="165"/>
      <c r="W29" s="165"/>
      <c r="X29" s="165">
        <f t="shared" si="1"/>
        <v>0</v>
      </c>
      <c r="Y29" s="165"/>
      <c r="Z29" s="165"/>
      <c r="AA29" s="166"/>
      <c r="AB29" s="166"/>
      <c r="AC29" s="167"/>
    </row>
    <row r="30" spans="1:29" ht="23.25" customHeight="1" x14ac:dyDescent="0.25">
      <c r="A30" s="169"/>
      <c r="B30" s="159" t="s">
        <v>422</v>
      </c>
      <c r="C30" s="160">
        <v>16</v>
      </c>
      <c r="D30" s="161"/>
      <c r="E30" s="160">
        <v>16</v>
      </c>
      <c r="F30" s="161"/>
      <c r="G30" s="515" t="s">
        <v>611</v>
      </c>
      <c r="H30" s="162">
        <v>0</v>
      </c>
      <c r="I30" s="163">
        <v>26878</v>
      </c>
      <c r="J30" s="163">
        <f>I30*12</f>
        <v>322536</v>
      </c>
      <c r="K30" s="164"/>
      <c r="L30" s="165">
        <f>2000*12</f>
        <v>24000</v>
      </c>
      <c r="M30" s="165">
        <v>5000</v>
      </c>
      <c r="N30" s="165">
        <v>5000</v>
      </c>
      <c r="O30" s="165"/>
      <c r="P30" s="165">
        <f>200*12</f>
        <v>2400</v>
      </c>
      <c r="Q30" s="165">
        <f>(30*H30)*12</f>
        <v>0</v>
      </c>
      <c r="R30" s="165">
        <f>(3*22)*12</f>
        <v>792</v>
      </c>
      <c r="S30" s="165"/>
      <c r="T30" s="165">
        <v>5000</v>
      </c>
      <c r="U30" s="165">
        <f t="shared" si="0"/>
        <v>53756</v>
      </c>
      <c r="V30" s="165">
        <f>J30*0.12</f>
        <v>38704.32</v>
      </c>
      <c r="W30" s="165">
        <f>100*12</f>
        <v>1200</v>
      </c>
      <c r="X30" s="165">
        <f t="shared" si="1"/>
        <v>4434.87</v>
      </c>
      <c r="Y30" s="165">
        <f>100*12</f>
        <v>1200</v>
      </c>
      <c r="Z30" s="165"/>
      <c r="AA30" s="166"/>
      <c r="AB30" s="166"/>
      <c r="AC30" s="167">
        <f>SUM(J30:AB30)</f>
        <v>464023.19</v>
      </c>
    </row>
    <row r="31" spans="1:29" ht="23.25" hidden="1" customHeight="1" x14ac:dyDescent="0.25">
      <c r="A31" s="171" t="s">
        <v>423</v>
      </c>
      <c r="B31" s="159" t="s">
        <v>424</v>
      </c>
      <c r="C31" s="160">
        <v>16</v>
      </c>
      <c r="D31" s="161"/>
      <c r="E31" s="160">
        <v>16</v>
      </c>
      <c r="F31" s="161"/>
      <c r="G31" s="152" t="s">
        <v>425</v>
      </c>
      <c r="H31" s="162"/>
      <c r="I31" s="163"/>
      <c r="J31" s="163"/>
      <c r="K31" s="164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6"/>
      <c r="AB31" s="166"/>
      <c r="AC31" s="167"/>
    </row>
    <row r="32" spans="1:29" s="168" customFormat="1" ht="23.25" hidden="1" customHeight="1" x14ac:dyDescent="0.25">
      <c r="A32" s="169" t="s">
        <v>426</v>
      </c>
      <c r="B32" s="159" t="s">
        <v>427</v>
      </c>
      <c r="C32" s="170" t="s">
        <v>396</v>
      </c>
      <c r="D32" s="161"/>
      <c r="E32" s="170" t="s">
        <v>396</v>
      </c>
      <c r="F32" s="161"/>
      <c r="G32" s="152"/>
      <c r="H32" s="162"/>
      <c r="I32" s="163"/>
      <c r="J32" s="163"/>
      <c r="K32" s="164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6"/>
      <c r="AB32" s="166"/>
      <c r="AC32" s="167"/>
    </row>
    <row r="33" spans="1:29" s="168" customFormat="1" ht="23.25" hidden="1" customHeight="1" x14ac:dyDescent="0.25">
      <c r="A33" s="171" t="s">
        <v>428</v>
      </c>
      <c r="B33" s="159" t="s">
        <v>429</v>
      </c>
      <c r="C33" s="170" t="s">
        <v>417</v>
      </c>
      <c r="D33" s="161"/>
      <c r="E33" s="170" t="s">
        <v>417</v>
      </c>
      <c r="F33" s="161"/>
      <c r="G33" s="152"/>
      <c r="H33" s="162"/>
      <c r="I33" s="163"/>
      <c r="J33" s="163"/>
      <c r="K33" s="164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6"/>
      <c r="AB33" s="166"/>
      <c r="AC33" s="167"/>
    </row>
    <row r="34" spans="1:29" ht="23.25" hidden="1" customHeight="1" x14ac:dyDescent="0.25">
      <c r="A34" s="169" t="s">
        <v>430</v>
      </c>
      <c r="B34" s="159" t="s">
        <v>429</v>
      </c>
      <c r="C34" s="170" t="s">
        <v>417</v>
      </c>
      <c r="D34" s="161"/>
      <c r="E34" s="170" t="s">
        <v>417</v>
      </c>
      <c r="F34" s="161"/>
      <c r="G34" s="152"/>
      <c r="H34" s="162"/>
      <c r="I34" s="163"/>
      <c r="J34" s="163"/>
      <c r="K34" s="164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6"/>
      <c r="AB34" s="166"/>
      <c r="AC34" s="167"/>
    </row>
    <row r="35" spans="1:29" ht="23.25" hidden="1" customHeight="1" x14ac:dyDescent="0.25">
      <c r="A35" s="169" t="s">
        <v>431</v>
      </c>
      <c r="B35" s="159" t="s">
        <v>429</v>
      </c>
      <c r="C35" s="170" t="s">
        <v>417</v>
      </c>
      <c r="D35" s="161"/>
      <c r="E35" s="170" t="s">
        <v>417</v>
      </c>
      <c r="F35" s="161"/>
      <c r="G35" s="152"/>
      <c r="H35" s="162"/>
      <c r="I35" s="163"/>
      <c r="J35" s="163"/>
      <c r="K35" s="164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6"/>
      <c r="AB35" s="166"/>
      <c r="AC35" s="167"/>
    </row>
    <row r="36" spans="1:29" ht="23.25" hidden="1" customHeight="1" x14ac:dyDescent="0.25">
      <c r="A36" s="169" t="s">
        <v>432</v>
      </c>
      <c r="B36" s="159" t="s">
        <v>429</v>
      </c>
      <c r="C36" s="170" t="s">
        <v>417</v>
      </c>
      <c r="D36" s="161"/>
      <c r="E36" s="170" t="s">
        <v>417</v>
      </c>
      <c r="F36" s="161"/>
      <c r="G36" s="152" t="s">
        <v>433</v>
      </c>
      <c r="H36" s="162"/>
      <c r="I36" s="163"/>
      <c r="J36" s="163"/>
      <c r="K36" s="164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6"/>
      <c r="AB36" s="166"/>
      <c r="AC36" s="167"/>
    </row>
    <row r="37" spans="1:29" ht="23.25" hidden="1" customHeight="1" x14ac:dyDescent="0.25">
      <c r="A37" s="171" t="s">
        <v>434</v>
      </c>
      <c r="B37" s="159" t="s">
        <v>353</v>
      </c>
      <c r="C37" s="170" t="s">
        <v>401</v>
      </c>
      <c r="D37" s="161"/>
      <c r="E37" s="170" t="s">
        <v>401</v>
      </c>
      <c r="F37" s="161"/>
      <c r="G37" s="152" t="s">
        <v>435</v>
      </c>
      <c r="H37" s="162"/>
      <c r="I37" s="163"/>
      <c r="J37" s="163"/>
      <c r="K37" s="164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6"/>
      <c r="AB37" s="166"/>
      <c r="AC37" s="167"/>
    </row>
    <row r="38" spans="1:29" s="194" customFormat="1" ht="23.25" customHeight="1" x14ac:dyDescent="0.25">
      <c r="A38" s="183"/>
      <c r="B38" s="184"/>
      <c r="C38" s="185"/>
      <c r="D38" s="186"/>
      <c r="E38" s="185"/>
      <c r="F38" s="186"/>
      <c r="G38" s="187"/>
      <c r="H38" s="188"/>
      <c r="I38" s="189"/>
      <c r="J38" s="189"/>
      <c r="K38" s="190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192"/>
      <c r="AC38" s="193"/>
    </row>
    <row r="39" spans="1:29" s="202" customFormat="1" ht="23.25" customHeight="1" x14ac:dyDescent="0.25">
      <c r="A39" s="195"/>
      <c r="B39" s="196" t="s">
        <v>436</v>
      </c>
      <c r="C39" s="197"/>
      <c r="D39" s="198"/>
      <c r="E39" s="197"/>
      <c r="F39" s="198"/>
      <c r="G39" s="199"/>
      <c r="H39" s="200">
        <f>SUM(H11:H38)</f>
        <v>4</v>
      </c>
      <c r="I39" s="201">
        <f>SUM(I16:I38)</f>
        <v>123671</v>
      </c>
      <c r="J39" s="201">
        <f t="shared" ref="J39:AC39" si="2">SUM(J16:J38)</f>
        <v>1484052</v>
      </c>
      <c r="K39" s="201">
        <f t="shared" si="2"/>
        <v>0</v>
      </c>
      <c r="L39" s="201">
        <f t="shared" si="2"/>
        <v>168000</v>
      </c>
      <c r="M39" s="201">
        <f t="shared" si="2"/>
        <v>35000</v>
      </c>
      <c r="N39" s="201">
        <f>SUM(N16:N38)</f>
        <v>75000</v>
      </c>
      <c r="O39" s="201">
        <f t="shared" ref="O39" si="3">SUM(O16:O38)</f>
        <v>0</v>
      </c>
      <c r="P39" s="201">
        <f t="shared" si="2"/>
        <v>16800</v>
      </c>
      <c r="Q39" s="201">
        <f t="shared" si="2"/>
        <v>1440</v>
      </c>
      <c r="R39" s="201">
        <f t="shared" si="2"/>
        <v>5544</v>
      </c>
      <c r="S39" s="201">
        <f t="shared" si="2"/>
        <v>0</v>
      </c>
      <c r="T39" s="201">
        <f t="shared" si="2"/>
        <v>35000</v>
      </c>
      <c r="U39" s="201">
        <f t="shared" si="2"/>
        <v>247342</v>
      </c>
      <c r="V39" s="201">
        <f t="shared" si="2"/>
        <v>178086.24</v>
      </c>
      <c r="W39" s="201">
        <f t="shared" si="2"/>
        <v>8400</v>
      </c>
      <c r="X39" s="201">
        <f t="shared" si="2"/>
        <v>20405.715</v>
      </c>
      <c r="Y39" s="201">
        <f t="shared" si="2"/>
        <v>8400</v>
      </c>
      <c r="Z39" s="201">
        <f t="shared" ref="Z39" si="4">SUM(Z16:Z38)</f>
        <v>0</v>
      </c>
      <c r="AA39" s="201">
        <f t="shared" si="2"/>
        <v>0</v>
      </c>
      <c r="AB39" s="201">
        <f t="shared" si="2"/>
        <v>0</v>
      </c>
      <c r="AC39" s="201">
        <f t="shared" si="2"/>
        <v>2243469.9549999996</v>
      </c>
    </row>
    <row r="40" spans="1:29" s="202" customFormat="1" ht="23.25" customHeight="1" x14ac:dyDescent="0.25">
      <c r="A40" s="203"/>
      <c r="B40" s="204"/>
      <c r="C40" s="205"/>
      <c r="D40" s="206"/>
      <c r="E40" s="205"/>
      <c r="F40" s="206"/>
      <c r="G40" s="207"/>
      <c r="H40" s="208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10"/>
      <c r="AB40" s="210"/>
      <c r="AC40" s="211"/>
    </row>
    <row r="41" spans="1:29" s="202" customFormat="1" ht="23.25" customHeight="1" x14ac:dyDescent="0.25">
      <c r="A41" s="212" t="s">
        <v>437</v>
      </c>
      <c r="B41" s="213"/>
      <c r="C41" s="214"/>
      <c r="D41" s="215"/>
      <c r="E41" s="214"/>
      <c r="F41" s="215"/>
      <c r="G41" s="216"/>
      <c r="H41" s="217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9"/>
      <c r="AB41" s="219"/>
      <c r="AC41" s="220"/>
    </row>
    <row r="42" spans="1:29" s="202" customFormat="1" ht="23.25" customHeight="1" x14ac:dyDescent="0.25">
      <c r="A42" s="212"/>
      <c r="B42" s="213" t="s">
        <v>438</v>
      </c>
      <c r="C42" s="214"/>
      <c r="D42" s="215"/>
      <c r="E42" s="214"/>
      <c r="F42" s="215"/>
      <c r="G42" s="216"/>
      <c r="H42" s="217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9"/>
      <c r="AB42" s="219"/>
      <c r="AC42" s="220"/>
    </row>
    <row r="43" spans="1:29" s="202" customFormat="1" ht="23.25" customHeight="1" x14ac:dyDescent="0.25">
      <c r="A43" s="228"/>
      <c r="B43" s="222" t="s">
        <v>442</v>
      </c>
      <c r="C43" s="229">
        <v>16</v>
      </c>
      <c r="D43" s="224"/>
      <c r="E43" s="229">
        <v>16</v>
      </c>
      <c r="F43" s="224"/>
      <c r="G43" s="515" t="s">
        <v>612</v>
      </c>
      <c r="H43" s="226">
        <v>0</v>
      </c>
      <c r="I43" s="227">
        <v>26878</v>
      </c>
      <c r="J43" s="163">
        <f>I43*12</f>
        <v>322536</v>
      </c>
      <c r="K43" s="164"/>
      <c r="L43" s="165">
        <f>2000*12</f>
        <v>24000</v>
      </c>
      <c r="M43" s="165">
        <v>5000</v>
      </c>
      <c r="N43" s="165">
        <v>5000</v>
      </c>
      <c r="O43" s="165"/>
      <c r="P43" s="165">
        <f>200*12</f>
        <v>2400</v>
      </c>
      <c r="Q43" s="165">
        <f>(30*H43)*12</f>
        <v>0</v>
      </c>
      <c r="R43" s="165">
        <f>(3*22)*12</f>
        <v>792</v>
      </c>
      <c r="S43" s="165"/>
      <c r="T43" s="165">
        <v>5000</v>
      </c>
      <c r="U43" s="165">
        <f>I43*2</f>
        <v>53756</v>
      </c>
      <c r="V43" s="165">
        <f>J43*0.12</f>
        <v>38704.32</v>
      </c>
      <c r="W43" s="165">
        <f>100*12</f>
        <v>1200</v>
      </c>
      <c r="X43" s="165">
        <f>((I43*0.0275)/2)*12</f>
        <v>4434.87</v>
      </c>
      <c r="Y43" s="165">
        <f>100*12</f>
        <v>1200</v>
      </c>
      <c r="Z43" s="165"/>
      <c r="AA43" s="166"/>
      <c r="AB43" s="166"/>
      <c r="AC43" s="167">
        <f>SUM(J43:AB43)</f>
        <v>464023.19</v>
      </c>
    </row>
    <row r="44" spans="1:29" s="202" customFormat="1" ht="23.25" customHeight="1" x14ac:dyDescent="0.25">
      <c r="A44" s="228"/>
      <c r="B44" s="230" t="s">
        <v>443</v>
      </c>
      <c r="C44" s="229"/>
      <c r="D44" s="224"/>
      <c r="E44" s="229"/>
      <c r="F44" s="224"/>
      <c r="G44" s="225"/>
      <c r="H44" s="226">
        <f>SUM(H42:H43)</f>
        <v>0</v>
      </c>
      <c r="I44" s="227">
        <f>SUM(I42:I43)</f>
        <v>26878</v>
      </c>
      <c r="J44" s="227">
        <f t="shared" ref="J44:AC44" si="5">SUM(J42:J43)</f>
        <v>322536</v>
      </c>
      <c r="K44" s="227">
        <f t="shared" si="5"/>
        <v>0</v>
      </c>
      <c r="L44" s="227">
        <f t="shared" si="5"/>
        <v>24000</v>
      </c>
      <c r="M44" s="227">
        <f t="shared" si="5"/>
        <v>5000</v>
      </c>
      <c r="N44" s="227">
        <f>SUM(N42:N43)</f>
        <v>5000</v>
      </c>
      <c r="O44" s="227">
        <f t="shared" ref="O44" si="6">SUM(O42:O43)</f>
        <v>0</v>
      </c>
      <c r="P44" s="227">
        <f t="shared" si="5"/>
        <v>2400</v>
      </c>
      <c r="Q44" s="227">
        <f t="shared" si="5"/>
        <v>0</v>
      </c>
      <c r="R44" s="227">
        <f t="shared" si="5"/>
        <v>792</v>
      </c>
      <c r="S44" s="227">
        <f t="shared" si="5"/>
        <v>0</v>
      </c>
      <c r="T44" s="227">
        <f t="shared" si="5"/>
        <v>5000</v>
      </c>
      <c r="U44" s="227">
        <f t="shared" si="5"/>
        <v>53756</v>
      </c>
      <c r="V44" s="227">
        <f t="shared" si="5"/>
        <v>38704.32</v>
      </c>
      <c r="W44" s="227">
        <f t="shared" si="5"/>
        <v>1200</v>
      </c>
      <c r="X44" s="227">
        <f t="shared" si="5"/>
        <v>4434.87</v>
      </c>
      <c r="Y44" s="227">
        <f t="shared" si="5"/>
        <v>1200</v>
      </c>
      <c r="Z44" s="227">
        <f t="shared" ref="Z44" si="7">SUM(Z42:Z43)</f>
        <v>0</v>
      </c>
      <c r="AA44" s="227">
        <f t="shared" si="5"/>
        <v>0</v>
      </c>
      <c r="AB44" s="227">
        <f t="shared" si="5"/>
        <v>0</v>
      </c>
      <c r="AC44" s="227">
        <f t="shared" si="5"/>
        <v>464023.19</v>
      </c>
    </row>
    <row r="45" spans="1:29" s="202" customFormat="1" ht="23.25" customHeight="1" x14ac:dyDescent="0.25">
      <c r="A45" s="228"/>
      <c r="B45" s="222"/>
      <c r="C45" s="229"/>
      <c r="D45" s="224"/>
      <c r="E45" s="229"/>
      <c r="F45" s="224"/>
      <c r="G45" s="225"/>
      <c r="H45" s="226"/>
      <c r="I45" s="227"/>
      <c r="J45" s="227"/>
      <c r="K45" s="233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5"/>
      <c r="AB45" s="235"/>
      <c r="AC45" s="236"/>
    </row>
    <row r="46" spans="1:29" s="202" customFormat="1" ht="23.25" customHeight="1" x14ac:dyDescent="0.25">
      <c r="A46" s="228"/>
      <c r="B46" s="213" t="s">
        <v>444</v>
      </c>
      <c r="C46" s="229"/>
      <c r="D46" s="224"/>
      <c r="E46" s="229"/>
      <c r="F46" s="224"/>
      <c r="G46" s="225"/>
      <c r="H46" s="226"/>
      <c r="I46" s="227"/>
      <c r="J46" s="227"/>
      <c r="K46" s="233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5"/>
      <c r="AB46" s="235"/>
      <c r="AC46" s="236"/>
    </row>
    <row r="47" spans="1:29" s="202" customFormat="1" ht="23.25" customHeight="1" x14ac:dyDescent="0.25">
      <c r="A47" s="228"/>
      <c r="B47" s="222" t="s">
        <v>450</v>
      </c>
      <c r="C47" s="223">
        <v>14</v>
      </c>
      <c r="D47" s="224"/>
      <c r="E47" s="223">
        <v>14</v>
      </c>
      <c r="F47" s="224"/>
      <c r="G47" s="515" t="s">
        <v>613</v>
      </c>
      <c r="H47" s="226">
        <v>1</v>
      </c>
      <c r="I47" s="227">
        <v>23044</v>
      </c>
      <c r="J47" s="163">
        <f>I47*12</f>
        <v>276528</v>
      </c>
      <c r="K47" s="164"/>
      <c r="L47" s="165">
        <f>2000*12</f>
        <v>24000</v>
      </c>
      <c r="M47" s="165">
        <v>5000</v>
      </c>
      <c r="N47" s="165">
        <v>5000</v>
      </c>
      <c r="O47" s="165"/>
      <c r="P47" s="165">
        <f>200*12</f>
        <v>2400</v>
      </c>
      <c r="Q47" s="165">
        <f>(30*H47)*12</f>
        <v>360</v>
      </c>
      <c r="R47" s="165">
        <f>(3*22)*12</f>
        <v>792</v>
      </c>
      <c r="S47" s="165"/>
      <c r="T47" s="165">
        <v>5000</v>
      </c>
      <c r="U47" s="165">
        <f>I47*2</f>
        <v>46088</v>
      </c>
      <c r="V47" s="165">
        <f>J47*0.12</f>
        <v>33183.360000000001</v>
      </c>
      <c r="W47" s="165">
        <f>100*12</f>
        <v>1200</v>
      </c>
      <c r="X47" s="165">
        <f>((I47*0.0275)/2)*12</f>
        <v>3802.26</v>
      </c>
      <c r="Y47" s="165">
        <f>100*12</f>
        <v>1200</v>
      </c>
      <c r="Z47" s="165"/>
      <c r="AA47" s="166"/>
      <c r="AB47" s="166"/>
      <c r="AC47" s="167">
        <f>SUM(J47:AB47)</f>
        <v>404553.62</v>
      </c>
    </row>
    <row r="48" spans="1:29" s="202" customFormat="1" ht="23.25" customHeight="1" x14ac:dyDescent="0.25">
      <c r="A48" s="238"/>
      <c r="B48" s="230" t="s">
        <v>443</v>
      </c>
      <c r="C48" s="239"/>
      <c r="D48" s="224"/>
      <c r="E48" s="239"/>
      <c r="F48" s="224"/>
      <c r="G48" s="225"/>
      <c r="H48" s="240">
        <f>SUM(H46:H47)</f>
        <v>1</v>
      </c>
      <c r="I48" s="241">
        <f>SUM(I46:I47)</f>
        <v>23044</v>
      </c>
      <c r="J48" s="241">
        <f t="shared" ref="J48:AC48" si="8">SUM(J46:J47)</f>
        <v>276528</v>
      </c>
      <c r="K48" s="241">
        <f t="shared" si="8"/>
        <v>0</v>
      </c>
      <c r="L48" s="241">
        <f t="shared" si="8"/>
        <v>24000</v>
      </c>
      <c r="M48" s="241">
        <f t="shared" si="8"/>
        <v>5000</v>
      </c>
      <c r="N48" s="241">
        <f>SUM(N46:N47)</f>
        <v>5000</v>
      </c>
      <c r="O48" s="241">
        <f t="shared" ref="O48" si="9">SUM(O46:O47)</f>
        <v>0</v>
      </c>
      <c r="P48" s="241">
        <f t="shared" si="8"/>
        <v>2400</v>
      </c>
      <c r="Q48" s="241">
        <f t="shared" si="8"/>
        <v>360</v>
      </c>
      <c r="R48" s="241">
        <f t="shared" si="8"/>
        <v>792</v>
      </c>
      <c r="S48" s="241">
        <f t="shared" si="8"/>
        <v>0</v>
      </c>
      <c r="T48" s="241">
        <f t="shared" si="8"/>
        <v>5000</v>
      </c>
      <c r="U48" s="241">
        <f t="shared" si="8"/>
        <v>46088</v>
      </c>
      <c r="V48" s="241">
        <f t="shared" si="8"/>
        <v>33183.360000000001</v>
      </c>
      <c r="W48" s="241">
        <f t="shared" si="8"/>
        <v>1200</v>
      </c>
      <c r="X48" s="241">
        <f t="shared" si="8"/>
        <v>3802.26</v>
      </c>
      <c r="Y48" s="241">
        <f t="shared" si="8"/>
        <v>1200</v>
      </c>
      <c r="Z48" s="241">
        <f t="shared" ref="Z48" si="10">SUM(Z46:Z47)</f>
        <v>0</v>
      </c>
      <c r="AA48" s="241">
        <f t="shared" si="8"/>
        <v>0</v>
      </c>
      <c r="AB48" s="241">
        <f t="shared" si="8"/>
        <v>0</v>
      </c>
      <c r="AC48" s="241">
        <f t="shared" si="8"/>
        <v>404553.62</v>
      </c>
    </row>
    <row r="49" spans="1:29" s="202" customFormat="1" ht="23.25" customHeight="1" x14ac:dyDescent="0.25">
      <c r="A49" s="242"/>
      <c r="B49" s="243"/>
      <c r="C49" s="244"/>
      <c r="D49" s="245"/>
      <c r="E49" s="244"/>
      <c r="F49" s="245"/>
      <c r="G49" s="246"/>
      <c r="H49" s="247"/>
      <c r="I49" s="248"/>
      <c r="J49" s="248"/>
      <c r="K49" s="249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  <c r="AA49" s="251"/>
      <c r="AB49" s="251"/>
      <c r="AC49" s="252"/>
    </row>
    <row r="50" spans="1:29" s="202" customFormat="1" ht="23.25" customHeight="1" x14ac:dyDescent="0.25">
      <c r="A50" s="253"/>
      <c r="B50" s="254" t="s">
        <v>451</v>
      </c>
      <c r="C50" s="255"/>
      <c r="D50" s="256"/>
      <c r="E50" s="255"/>
      <c r="F50" s="256"/>
      <c r="G50" s="257"/>
      <c r="H50" s="258">
        <f>+H44+H48</f>
        <v>1</v>
      </c>
      <c r="I50" s="259">
        <f>+I44+I48</f>
        <v>49922</v>
      </c>
      <c r="J50" s="259">
        <f t="shared" ref="J50:AC50" si="11">+J44+J48</f>
        <v>599064</v>
      </c>
      <c r="K50" s="259">
        <f t="shared" si="11"/>
        <v>0</v>
      </c>
      <c r="L50" s="259">
        <f t="shared" si="11"/>
        <v>48000</v>
      </c>
      <c r="M50" s="259">
        <f t="shared" si="11"/>
        <v>10000</v>
      </c>
      <c r="N50" s="259">
        <f>+N44+N48</f>
        <v>10000</v>
      </c>
      <c r="O50" s="259">
        <f t="shared" ref="O50" si="12">+O44+O48</f>
        <v>0</v>
      </c>
      <c r="P50" s="259">
        <f t="shared" si="11"/>
        <v>4800</v>
      </c>
      <c r="Q50" s="259">
        <f t="shared" si="11"/>
        <v>360</v>
      </c>
      <c r="R50" s="259">
        <f t="shared" si="11"/>
        <v>1584</v>
      </c>
      <c r="S50" s="259">
        <f t="shared" si="11"/>
        <v>0</v>
      </c>
      <c r="T50" s="259">
        <f t="shared" si="11"/>
        <v>10000</v>
      </c>
      <c r="U50" s="259">
        <f t="shared" si="11"/>
        <v>99844</v>
      </c>
      <c r="V50" s="259">
        <f t="shared" si="11"/>
        <v>71887.679999999993</v>
      </c>
      <c r="W50" s="259">
        <f t="shared" si="11"/>
        <v>2400</v>
      </c>
      <c r="X50" s="259">
        <f t="shared" si="11"/>
        <v>8237.130000000001</v>
      </c>
      <c r="Y50" s="259">
        <f t="shared" si="11"/>
        <v>2400</v>
      </c>
      <c r="Z50" s="259">
        <f t="shared" ref="Z50" si="13">+Z44+Z48</f>
        <v>0</v>
      </c>
      <c r="AA50" s="259">
        <f t="shared" si="11"/>
        <v>0</v>
      </c>
      <c r="AB50" s="259">
        <f t="shared" si="11"/>
        <v>0</v>
      </c>
      <c r="AC50" s="259">
        <f t="shared" si="11"/>
        <v>868576.81</v>
      </c>
    </row>
    <row r="51" spans="1:29" s="202" customFormat="1" ht="23.25" customHeight="1" x14ac:dyDescent="0.25">
      <c r="A51" s="260"/>
      <c r="B51" s="261"/>
      <c r="C51" s="262"/>
      <c r="D51" s="263"/>
      <c r="E51" s="262"/>
      <c r="F51" s="263"/>
      <c r="G51" s="264"/>
      <c r="H51" s="265"/>
      <c r="I51" s="266"/>
      <c r="J51" s="266"/>
      <c r="K51" s="267"/>
      <c r="L51" s="268"/>
      <c r="M51" s="268"/>
      <c r="N51" s="268"/>
      <c r="O51" s="268"/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8"/>
      <c r="AA51" s="269"/>
      <c r="AB51" s="269"/>
      <c r="AC51" s="270"/>
    </row>
    <row r="52" spans="1:29" s="202" customFormat="1" ht="23.25" customHeight="1" x14ac:dyDescent="0.25">
      <c r="A52" s="212" t="s">
        <v>452</v>
      </c>
      <c r="B52" s="213"/>
      <c r="C52" s="214"/>
      <c r="D52" s="215"/>
      <c r="E52" s="214"/>
      <c r="F52" s="215"/>
      <c r="G52" s="216"/>
      <c r="H52" s="217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9"/>
      <c r="AB52" s="219"/>
      <c r="AC52" s="220"/>
    </row>
    <row r="53" spans="1:29" s="202" customFormat="1" ht="23.25" customHeight="1" x14ac:dyDescent="0.25">
      <c r="A53" s="212"/>
      <c r="B53" s="213" t="s">
        <v>453</v>
      </c>
      <c r="C53" s="214"/>
      <c r="D53" s="215"/>
      <c r="E53" s="214"/>
      <c r="F53" s="215"/>
      <c r="G53" s="216"/>
      <c r="H53" s="217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9"/>
      <c r="AB53" s="219"/>
      <c r="AC53" s="220"/>
    </row>
    <row r="54" spans="1:29" s="202" customFormat="1" ht="23.25" customHeight="1" x14ac:dyDescent="0.25">
      <c r="A54" s="228"/>
      <c r="B54" s="222" t="s">
        <v>457</v>
      </c>
      <c r="C54" s="223">
        <v>16</v>
      </c>
      <c r="D54" s="224"/>
      <c r="E54" s="223">
        <v>16</v>
      </c>
      <c r="F54" s="224"/>
      <c r="G54" s="515" t="s">
        <v>614</v>
      </c>
      <c r="H54" s="226">
        <v>0</v>
      </c>
      <c r="I54" s="227">
        <v>23878</v>
      </c>
      <c r="J54" s="163">
        <f>I54*12</f>
        <v>286536</v>
      </c>
      <c r="K54" s="164"/>
      <c r="L54" s="165">
        <f>2000*12</f>
        <v>24000</v>
      </c>
      <c r="M54" s="165">
        <v>5000</v>
      </c>
      <c r="N54" s="165">
        <v>5000</v>
      </c>
      <c r="O54" s="165"/>
      <c r="P54" s="165">
        <f>200*12</f>
        <v>2400</v>
      </c>
      <c r="Q54" s="165">
        <f>(30*H54)*12</f>
        <v>0</v>
      </c>
      <c r="R54" s="165">
        <f>(3*22)*12</f>
        <v>792</v>
      </c>
      <c r="S54" s="165"/>
      <c r="T54" s="165">
        <v>5000</v>
      </c>
      <c r="U54" s="165">
        <f>I54*2</f>
        <v>47756</v>
      </c>
      <c r="V54" s="165">
        <f>J54*0.12</f>
        <v>34384.32</v>
      </c>
      <c r="W54" s="165">
        <f>100*12</f>
        <v>1200</v>
      </c>
      <c r="X54" s="165">
        <f>((I54*0.0275)/2)*12</f>
        <v>3939.87</v>
      </c>
      <c r="Y54" s="165">
        <f>100*12</f>
        <v>1200</v>
      </c>
      <c r="Z54" s="165"/>
      <c r="AA54" s="166"/>
      <c r="AB54" s="166"/>
      <c r="AC54" s="167">
        <f>SUM(J54:AB54)</f>
        <v>417208.19</v>
      </c>
    </row>
    <row r="55" spans="1:29" ht="23.25" customHeight="1" x14ac:dyDescent="0.25">
      <c r="A55" s="272"/>
      <c r="B55" s="230" t="s">
        <v>443</v>
      </c>
      <c r="C55" s="229"/>
      <c r="D55" s="224"/>
      <c r="E55" s="229"/>
      <c r="F55" s="224"/>
      <c r="G55" s="225"/>
      <c r="H55" s="273">
        <f>SUM(H54:H54)</f>
        <v>0</v>
      </c>
      <c r="I55" s="233">
        <f>SUM(I54:I54)</f>
        <v>23878</v>
      </c>
      <c r="J55" s="233">
        <f t="shared" ref="J55:AC55" si="14">SUM(J54:J54)</f>
        <v>286536</v>
      </c>
      <c r="K55" s="233">
        <f t="shared" si="14"/>
        <v>0</v>
      </c>
      <c r="L55" s="233">
        <f t="shared" si="14"/>
        <v>24000</v>
      </c>
      <c r="M55" s="233">
        <f t="shared" si="14"/>
        <v>5000</v>
      </c>
      <c r="N55" s="233">
        <f>SUM(N54:N54)</f>
        <v>5000</v>
      </c>
      <c r="O55" s="233">
        <f t="shared" ref="O55" si="15">SUM(O54:O54)</f>
        <v>0</v>
      </c>
      <c r="P55" s="233">
        <f t="shared" si="14"/>
        <v>2400</v>
      </c>
      <c r="Q55" s="233">
        <f t="shared" si="14"/>
        <v>0</v>
      </c>
      <c r="R55" s="233">
        <f t="shared" si="14"/>
        <v>792</v>
      </c>
      <c r="S55" s="233">
        <f t="shared" si="14"/>
        <v>0</v>
      </c>
      <c r="T55" s="233">
        <f t="shared" si="14"/>
        <v>5000</v>
      </c>
      <c r="U55" s="233">
        <f t="shared" si="14"/>
        <v>47756</v>
      </c>
      <c r="V55" s="233">
        <f t="shared" si="14"/>
        <v>34384.32</v>
      </c>
      <c r="W55" s="233">
        <f t="shared" si="14"/>
        <v>1200</v>
      </c>
      <c r="X55" s="233">
        <f t="shared" si="14"/>
        <v>3939.87</v>
      </c>
      <c r="Y55" s="233">
        <f t="shared" si="14"/>
        <v>1200</v>
      </c>
      <c r="Z55" s="233">
        <f t="shared" ref="Z55" si="16">SUM(Z54:Z54)</f>
        <v>0</v>
      </c>
      <c r="AA55" s="233">
        <f t="shared" si="14"/>
        <v>0</v>
      </c>
      <c r="AB55" s="233">
        <f t="shared" si="14"/>
        <v>0</v>
      </c>
      <c r="AC55" s="233">
        <f t="shared" si="14"/>
        <v>417208.19</v>
      </c>
    </row>
    <row r="56" spans="1:29" ht="23.25" customHeight="1" x14ac:dyDescent="0.25">
      <c r="A56" s="272"/>
      <c r="B56" s="274"/>
      <c r="C56" s="229"/>
      <c r="D56" s="224"/>
      <c r="E56" s="229"/>
      <c r="F56" s="224"/>
      <c r="G56" s="225"/>
      <c r="H56" s="27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75"/>
      <c r="AB56" s="275"/>
      <c r="AC56" s="276"/>
    </row>
    <row r="57" spans="1:29" ht="23.25" customHeight="1" x14ac:dyDescent="0.25">
      <c r="A57" s="272"/>
      <c r="B57" s="277" t="s">
        <v>458</v>
      </c>
      <c r="C57" s="229"/>
      <c r="D57" s="224"/>
      <c r="E57" s="229"/>
      <c r="F57" s="224"/>
      <c r="G57" s="225"/>
      <c r="H57" s="27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75"/>
      <c r="AB57" s="275"/>
      <c r="AC57" s="276"/>
    </row>
    <row r="58" spans="1:29" ht="23.25" customHeight="1" x14ac:dyDescent="0.25">
      <c r="A58" s="228"/>
      <c r="B58" s="222" t="s">
        <v>462</v>
      </c>
      <c r="C58" s="223">
        <v>3</v>
      </c>
      <c r="D58" s="224"/>
      <c r="E58" s="223">
        <v>3</v>
      </c>
      <c r="F58" s="224"/>
      <c r="G58" s="515" t="s">
        <v>615</v>
      </c>
      <c r="H58" s="226">
        <v>0</v>
      </c>
      <c r="I58" s="227">
        <v>12321</v>
      </c>
      <c r="J58" s="163">
        <f>I58*12</f>
        <v>147852</v>
      </c>
      <c r="K58" s="164"/>
      <c r="L58" s="165">
        <f>2000*12</f>
        <v>24000</v>
      </c>
      <c r="M58" s="165">
        <v>5000</v>
      </c>
      <c r="N58" s="165">
        <v>5000</v>
      </c>
      <c r="O58" s="165"/>
      <c r="P58" s="165"/>
      <c r="Q58" s="165"/>
      <c r="R58" s="165"/>
      <c r="S58" s="165"/>
      <c r="T58" s="165">
        <v>5000</v>
      </c>
      <c r="U58" s="165">
        <f>I58*2</f>
        <v>24642</v>
      </c>
      <c r="V58" s="165">
        <f>J58*0.12</f>
        <v>17742.239999999998</v>
      </c>
      <c r="W58" s="165">
        <f>100*12</f>
        <v>1200</v>
      </c>
      <c r="X58" s="165">
        <f>((I58*0.0275)/2)*12</f>
        <v>2032.9649999999999</v>
      </c>
      <c r="Y58" s="165">
        <f>100*12</f>
        <v>1200</v>
      </c>
      <c r="Z58" s="165"/>
      <c r="AA58" s="166"/>
      <c r="AB58" s="166"/>
      <c r="AC58" s="167">
        <f>SUM(J58:AB58)</f>
        <v>233669.20499999999</v>
      </c>
    </row>
    <row r="59" spans="1:29" ht="23.25" customHeight="1" x14ac:dyDescent="0.25">
      <c r="A59" s="272"/>
      <c r="B59" s="230" t="s">
        <v>443</v>
      </c>
      <c r="C59" s="229"/>
      <c r="D59" s="224"/>
      <c r="E59" s="229"/>
      <c r="F59" s="224"/>
      <c r="G59" s="225"/>
      <c r="H59" s="273">
        <f>H58</f>
        <v>0</v>
      </c>
      <c r="I59" s="233">
        <f>I58</f>
        <v>12321</v>
      </c>
      <c r="J59" s="233">
        <f t="shared" ref="J59:AC59" si="17">J58</f>
        <v>147852</v>
      </c>
      <c r="K59" s="233">
        <f t="shared" si="17"/>
        <v>0</v>
      </c>
      <c r="L59" s="233">
        <f t="shared" si="17"/>
        <v>24000</v>
      </c>
      <c r="M59" s="233">
        <f t="shared" si="17"/>
        <v>5000</v>
      </c>
      <c r="N59" s="233">
        <f>N58</f>
        <v>5000</v>
      </c>
      <c r="O59" s="233">
        <f t="shared" ref="O59" si="18">O58</f>
        <v>0</v>
      </c>
      <c r="P59" s="233">
        <f t="shared" si="17"/>
        <v>0</v>
      </c>
      <c r="Q59" s="233">
        <f t="shared" si="17"/>
        <v>0</v>
      </c>
      <c r="R59" s="233">
        <f t="shared" si="17"/>
        <v>0</v>
      </c>
      <c r="S59" s="233">
        <f t="shared" si="17"/>
        <v>0</v>
      </c>
      <c r="T59" s="233">
        <f t="shared" si="17"/>
        <v>5000</v>
      </c>
      <c r="U59" s="233">
        <f t="shared" si="17"/>
        <v>24642</v>
      </c>
      <c r="V59" s="233">
        <f t="shared" si="17"/>
        <v>17742.239999999998</v>
      </c>
      <c r="W59" s="233">
        <f t="shared" si="17"/>
        <v>1200</v>
      </c>
      <c r="X59" s="233">
        <f t="shared" si="17"/>
        <v>2032.9649999999999</v>
      </c>
      <c r="Y59" s="233">
        <f t="shared" si="17"/>
        <v>1200</v>
      </c>
      <c r="Z59" s="233">
        <f t="shared" ref="Z59" si="19">Z58</f>
        <v>0</v>
      </c>
      <c r="AA59" s="233">
        <f t="shared" si="17"/>
        <v>0</v>
      </c>
      <c r="AB59" s="233">
        <f t="shared" si="17"/>
        <v>0</v>
      </c>
      <c r="AC59" s="233">
        <f t="shared" si="17"/>
        <v>233669.20499999999</v>
      </c>
    </row>
    <row r="60" spans="1:29" ht="23.25" customHeight="1" x14ac:dyDescent="0.25">
      <c r="A60" s="278"/>
      <c r="B60" s="279"/>
      <c r="C60" s="280"/>
      <c r="D60" s="245"/>
      <c r="E60" s="280"/>
      <c r="F60" s="245"/>
      <c r="G60" s="246"/>
      <c r="H60" s="281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82"/>
      <c r="AB60" s="282"/>
      <c r="AC60" s="283"/>
    </row>
    <row r="61" spans="1:29" ht="23.25" customHeight="1" x14ac:dyDescent="0.25">
      <c r="A61" s="284"/>
      <c r="B61" s="254" t="s">
        <v>463</v>
      </c>
      <c r="C61" s="285"/>
      <c r="D61" s="256"/>
      <c r="E61" s="285"/>
      <c r="F61" s="256"/>
      <c r="G61" s="257"/>
      <c r="H61" s="286">
        <f t="shared" ref="H61:AC61" si="20">+H59+H55</f>
        <v>0</v>
      </c>
      <c r="I61" s="287">
        <f t="shared" si="20"/>
        <v>36199</v>
      </c>
      <c r="J61" s="287">
        <f t="shared" si="20"/>
        <v>434388</v>
      </c>
      <c r="K61" s="287">
        <f t="shared" si="20"/>
        <v>0</v>
      </c>
      <c r="L61" s="287">
        <f t="shared" si="20"/>
        <v>48000</v>
      </c>
      <c r="M61" s="287">
        <f t="shared" si="20"/>
        <v>10000</v>
      </c>
      <c r="N61" s="287">
        <f>+N59+N55</f>
        <v>10000</v>
      </c>
      <c r="O61" s="287">
        <f t="shared" ref="O61" si="21">+O59+O55</f>
        <v>0</v>
      </c>
      <c r="P61" s="287">
        <f t="shared" si="20"/>
        <v>2400</v>
      </c>
      <c r="Q61" s="287">
        <f t="shared" si="20"/>
        <v>0</v>
      </c>
      <c r="R61" s="287">
        <f t="shared" si="20"/>
        <v>792</v>
      </c>
      <c r="S61" s="287">
        <f t="shared" si="20"/>
        <v>0</v>
      </c>
      <c r="T61" s="287">
        <f>+T59+T55</f>
        <v>10000</v>
      </c>
      <c r="U61" s="287">
        <f t="shared" si="20"/>
        <v>72398</v>
      </c>
      <c r="V61" s="287">
        <f t="shared" si="20"/>
        <v>52126.559999999998</v>
      </c>
      <c r="W61" s="287">
        <f t="shared" si="20"/>
        <v>2400</v>
      </c>
      <c r="X61" s="287">
        <f t="shared" si="20"/>
        <v>5972.835</v>
      </c>
      <c r="Y61" s="287">
        <f t="shared" si="20"/>
        <v>2400</v>
      </c>
      <c r="Z61" s="287">
        <f t="shared" ref="Z61" si="22">+Z59+Z55</f>
        <v>0</v>
      </c>
      <c r="AA61" s="287">
        <f t="shared" si="20"/>
        <v>0</v>
      </c>
      <c r="AB61" s="287">
        <f t="shared" si="20"/>
        <v>0</v>
      </c>
      <c r="AC61" s="287">
        <f t="shared" si="20"/>
        <v>650877.39500000002</v>
      </c>
    </row>
    <row r="62" spans="1:29" ht="23.25" customHeight="1" thickBot="1" x14ac:dyDescent="0.3">
      <c r="A62" s="288"/>
      <c r="B62" s="289"/>
      <c r="C62" s="290"/>
      <c r="D62" s="291"/>
      <c r="E62" s="290"/>
      <c r="F62" s="291"/>
      <c r="G62" s="292"/>
      <c r="H62" s="293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5"/>
      <c r="AB62" s="295"/>
      <c r="AC62" s="296"/>
    </row>
    <row r="63" spans="1:29" ht="23.25" customHeight="1" thickBot="1" x14ac:dyDescent="0.3">
      <c r="A63" s="297"/>
      <c r="B63" s="298" t="s">
        <v>464</v>
      </c>
      <c r="C63" s="299"/>
      <c r="D63" s="300"/>
      <c r="E63" s="299"/>
      <c r="F63" s="300"/>
      <c r="G63" s="301"/>
      <c r="H63" s="302">
        <f>+H39+H50+H61</f>
        <v>5</v>
      </c>
      <c r="I63" s="303">
        <f>+I39+I50+I61</f>
        <v>209792</v>
      </c>
      <c r="J63" s="303">
        <f>+J39+J50+J61</f>
        <v>2517504</v>
      </c>
      <c r="K63" s="303">
        <f t="shared" ref="K63:AC63" si="23">+K39+K50+K61</f>
        <v>0</v>
      </c>
      <c r="L63" s="303">
        <f t="shared" si="23"/>
        <v>264000</v>
      </c>
      <c r="M63" s="303">
        <f t="shared" si="23"/>
        <v>55000</v>
      </c>
      <c r="N63" s="303">
        <f>+N39+N50+N61</f>
        <v>95000</v>
      </c>
      <c r="O63" s="303">
        <f t="shared" ref="O63" si="24">+O39+O50+O61</f>
        <v>0</v>
      </c>
      <c r="P63" s="303">
        <f t="shared" si="23"/>
        <v>24000</v>
      </c>
      <c r="Q63" s="303">
        <f t="shared" si="23"/>
        <v>1800</v>
      </c>
      <c r="R63" s="303">
        <f t="shared" si="23"/>
        <v>7920</v>
      </c>
      <c r="S63" s="303">
        <f t="shared" si="23"/>
        <v>0</v>
      </c>
      <c r="T63" s="303">
        <f t="shared" si="23"/>
        <v>55000</v>
      </c>
      <c r="U63" s="303">
        <f t="shared" si="23"/>
        <v>419584</v>
      </c>
      <c r="V63" s="303">
        <f t="shared" si="23"/>
        <v>302100.47999999998</v>
      </c>
      <c r="W63" s="303">
        <f t="shared" si="23"/>
        <v>13200</v>
      </c>
      <c r="X63" s="303">
        <f t="shared" si="23"/>
        <v>34615.68</v>
      </c>
      <c r="Y63" s="303">
        <f t="shared" si="23"/>
        <v>13200</v>
      </c>
      <c r="Z63" s="303">
        <f t="shared" ref="Z63" si="25">+Z39+Z50+Z61</f>
        <v>0</v>
      </c>
      <c r="AA63" s="303">
        <f t="shared" si="23"/>
        <v>0</v>
      </c>
      <c r="AB63" s="303">
        <f t="shared" si="23"/>
        <v>0</v>
      </c>
      <c r="AC63" s="303">
        <f t="shared" si="23"/>
        <v>3762924.1599999997</v>
      </c>
    </row>
    <row r="64" spans="1:29" ht="23.25" customHeight="1" x14ac:dyDescent="0.25">
      <c r="A64" s="304"/>
      <c r="B64" s="305"/>
      <c r="C64" s="306"/>
      <c r="D64" s="263"/>
      <c r="E64" s="306"/>
      <c r="F64" s="263"/>
      <c r="G64" s="264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267"/>
      <c r="W64" s="307"/>
      <c r="X64" s="267"/>
      <c r="Y64" s="307"/>
      <c r="Z64" s="307"/>
      <c r="AA64" s="308"/>
      <c r="AB64" s="308"/>
      <c r="AC64" s="309"/>
    </row>
    <row r="65" spans="1:29" ht="23.25" customHeight="1" x14ac:dyDescent="0.3">
      <c r="A65" s="310"/>
      <c r="B65" s="310"/>
      <c r="C65" s="310"/>
      <c r="D65" s="310"/>
      <c r="E65" s="310"/>
      <c r="F65" s="310"/>
      <c r="G65" s="310"/>
      <c r="H65" s="311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310"/>
      <c r="AA65" s="310"/>
      <c r="AB65" s="310"/>
      <c r="AC65" s="310"/>
    </row>
    <row r="66" spans="1:29" ht="23.25" customHeight="1" x14ac:dyDescent="0.3">
      <c r="A66" s="310"/>
      <c r="B66" s="310"/>
      <c r="C66" s="310"/>
      <c r="D66" s="310"/>
      <c r="E66" s="310"/>
      <c r="F66" s="310"/>
      <c r="G66" s="310"/>
      <c r="H66" s="311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  <c r="AA66" s="310"/>
      <c r="AB66" s="310"/>
      <c r="AC66" s="310"/>
    </row>
    <row r="67" spans="1:29" ht="23.25" customHeight="1" x14ac:dyDescent="0.3">
      <c r="A67" s="310"/>
      <c r="B67" s="310"/>
      <c r="C67" s="310"/>
      <c r="D67" s="310"/>
      <c r="E67" s="310"/>
      <c r="F67" s="310"/>
      <c r="G67" s="310"/>
      <c r="H67" s="311"/>
      <c r="I67" s="310"/>
      <c r="J67" s="310"/>
      <c r="K67" s="310"/>
      <c r="L67" s="310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310"/>
      <c r="AA67" s="310"/>
      <c r="AB67" s="310"/>
      <c r="AC67" s="310"/>
    </row>
    <row r="68" spans="1:29" ht="23.25" customHeight="1" x14ac:dyDescent="0.3">
      <c r="A68" s="310"/>
      <c r="B68" s="310"/>
      <c r="C68" s="310"/>
      <c r="D68" s="310"/>
      <c r="E68" s="310"/>
      <c r="F68" s="310"/>
      <c r="G68" s="310"/>
      <c r="H68" s="311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0"/>
      <c r="X68" s="310"/>
      <c r="Y68" s="310"/>
      <c r="Z68" s="310"/>
      <c r="AA68" s="310"/>
      <c r="AB68" s="310"/>
      <c r="AC68" s="310"/>
    </row>
    <row r="69" spans="1:29" ht="23.25" customHeight="1" x14ac:dyDescent="0.3">
      <c r="A69" s="310"/>
      <c r="B69" s="310"/>
      <c r="C69" s="310"/>
      <c r="D69" s="310"/>
      <c r="E69" s="310"/>
      <c r="F69" s="310"/>
      <c r="G69" s="310"/>
      <c r="H69" s="311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</row>
    <row r="70" spans="1:29" ht="23.25" customHeight="1" x14ac:dyDescent="0.3">
      <c r="A70" s="310"/>
      <c r="B70" s="310"/>
      <c r="C70" s="310"/>
      <c r="D70" s="310"/>
      <c r="E70" s="310"/>
      <c r="F70" s="310"/>
      <c r="G70" s="310"/>
      <c r="H70" s="311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310"/>
      <c r="AA70" s="310"/>
      <c r="AB70" s="310"/>
      <c r="AC70" s="310"/>
    </row>
    <row r="71" spans="1:29" ht="23.25" customHeight="1" x14ac:dyDescent="0.3">
      <c r="A71" s="310"/>
      <c r="B71" s="310"/>
      <c r="C71" s="310"/>
      <c r="D71" s="310"/>
      <c r="E71" s="310"/>
      <c r="F71" s="310"/>
      <c r="G71" s="310"/>
      <c r="H71" s="311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</row>
    <row r="72" spans="1:29" ht="23.25" customHeight="1" x14ac:dyDescent="0.3">
      <c r="A72" s="310"/>
      <c r="B72" s="310"/>
      <c r="C72" s="310"/>
      <c r="D72" s="310"/>
      <c r="E72" s="310"/>
      <c r="F72" s="310"/>
      <c r="G72" s="310"/>
      <c r="H72" s="311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310"/>
      <c r="AA72" s="310"/>
      <c r="AB72" s="310"/>
      <c r="AC72" s="310"/>
    </row>
    <row r="73" spans="1:29" ht="23.25" customHeight="1" x14ac:dyDescent="0.3">
      <c r="A73" s="310"/>
      <c r="B73" s="310"/>
      <c r="C73" s="310"/>
      <c r="D73" s="310"/>
      <c r="E73" s="310"/>
      <c r="F73" s="310"/>
      <c r="G73" s="310"/>
      <c r="H73" s="311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</row>
    <row r="74" spans="1:29" ht="23.25" customHeight="1" x14ac:dyDescent="0.3">
      <c r="A74" s="310"/>
      <c r="B74" s="310"/>
      <c r="C74" s="310"/>
      <c r="D74" s="310"/>
      <c r="E74" s="310"/>
      <c r="F74" s="310"/>
      <c r="G74" s="310"/>
      <c r="H74" s="311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</row>
    <row r="75" spans="1:29" ht="23.25" customHeight="1" x14ac:dyDescent="0.3">
      <c r="A75" s="310"/>
      <c r="B75" s="310"/>
      <c r="C75" s="310"/>
      <c r="D75" s="310"/>
      <c r="E75" s="310"/>
      <c r="F75" s="310"/>
      <c r="G75" s="310"/>
      <c r="H75" s="311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310"/>
      <c r="AA75" s="310"/>
      <c r="AB75" s="310"/>
      <c r="AC75" s="310"/>
    </row>
    <row r="76" spans="1:29" ht="23.25" customHeight="1" x14ac:dyDescent="0.3">
      <c r="A76" s="310"/>
      <c r="B76" s="310"/>
      <c r="C76" s="310"/>
      <c r="D76" s="310"/>
      <c r="E76" s="310"/>
      <c r="F76" s="310"/>
      <c r="G76" s="310"/>
      <c r="H76" s="311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</row>
    <row r="77" spans="1:29" ht="23.25" customHeight="1" x14ac:dyDescent="0.3">
      <c r="A77" s="310"/>
      <c r="B77" s="310"/>
      <c r="C77" s="310"/>
      <c r="D77" s="310"/>
      <c r="E77" s="310"/>
      <c r="F77" s="310"/>
      <c r="G77" s="310"/>
      <c r="H77" s="311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</row>
    <row r="78" spans="1:29" ht="23.25" customHeight="1" x14ac:dyDescent="0.3">
      <c r="A78" s="310"/>
      <c r="B78" s="310"/>
      <c r="C78" s="310"/>
      <c r="D78" s="310"/>
      <c r="E78" s="310"/>
      <c r="F78" s="310"/>
      <c r="G78" s="310"/>
      <c r="H78" s="311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  <c r="AA78" s="310"/>
      <c r="AB78" s="310"/>
      <c r="AC78" s="310"/>
    </row>
  </sheetData>
  <mergeCells count="29">
    <mergeCell ref="H8:H10"/>
    <mergeCell ref="A8:A10"/>
    <mergeCell ref="B8:B10"/>
    <mergeCell ref="C8:C10"/>
    <mergeCell ref="D8:D10"/>
    <mergeCell ref="G8:G10"/>
    <mergeCell ref="E8:E10"/>
    <mergeCell ref="F8:F10"/>
    <mergeCell ref="I8:I10"/>
    <mergeCell ref="J8:J10"/>
    <mergeCell ref="K8:U8"/>
    <mergeCell ref="V8:Y8"/>
    <mergeCell ref="AA8:AA10"/>
    <mergeCell ref="T9:T10"/>
    <mergeCell ref="U9:U10"/>
    <mergeCell ref="W9:W10"/>
    <mergeCell ref="X9:X10"/>
    <mergeCell ref="Z8:Z10"/>
    <mergeCell ref="AC8:AC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AB8:AB10"/>
  </mergeCells>
  <pageMargins left="0.5" right="0" top="0.1" bottom="0" header="0" footer="0"/>
  <pageSetup paperSize="14" scale="50" orientation="landscape" horizontalDpi="180" verticalDpi="180" r:id="rId1"/>
  <headerFooter>
    <oddFooter>Page &amp;P of &amp;N</oddFooter>
  </headerFooter>
  <colBreaks count="1" manualBreakCount="1">
    <brk id="1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8327-8762-464B-A7ED-0327DC44D920}">
  <sheetPr codeName="Sheet5">
    <tabColor rgb="FF00B0F0"/>
  </sheetPr>
  <dimension ref="A1:F29"/>
  <sheetViews>
    <sheetView workbookViewId="0">
      <selection activeCell="A27" sqref="A27"/>
    </sheetView>
  </sheetViews>
  <sheetFormatPr defaultRowHeight="12.75" x14ac:dyDescent="0.2"/>
  <cols>
    <col min="1" max="1" width="29" style="332" customWidth="1"/>
    <col min="2" max="2" width="24.7109375" style="332" customWidth="1"/>
    <col min="3" max="3" width="21.5703125" style="332" customWidth="1"/>
    <col min="4" max="4" width="17.7109375" style="332" customWidth="1"/>
    <col min="5" max="5" width="17.42578125" style="332" customWidth="1"/>
    <col min="6" max="6" width="12.85546875" style="332" customWidth="1"/>
    <col min="7" max="256" width="9.140625" style="332"/>
    <col min="257" max="257" width="29" style="332" customWidth="1"/>
    <col min="258" max="258" width="24.7109375" style="332" customWidth="1"/>
    <col min="259" max="259" width="21.5703125" style="332" customWidth="1"/>
    <col min="260" max="260" width="17.7109375" style="332" customWidth="1"/>
    <col min="261" max="261" width="17.42578125" style="332" customWidth="1"/>
    <col min="262" max="262" width="12.85546875" style="332" customWidth="1"/>
    <col min="263" max="512" width="9.140625" style="332"/>
    <col min="513" max="513" width="29" style="332" customWidth="1"/>
    <col min="514" max="514" width="24.7109375" style="332" customWidth="1"/>
    <col min="515" max="515" width="21.5703125" style="332" customWidth="1"/>
    <col min="516" max="516" width="17.7109375" style="332" customWidth="1"/>
    <col min="517" max="517" width="17.42578125" style="332" customWidth="1"/>
    <col min="518" max="518" width="12.85546875" style="332" customWidth="1"/>
    <col min="519" max="768" width="9.140625" style="332"/>
    <col min="769" max="769" width="29" style="332" customWidth="1"/>
    <col min="770" max="770" width="24.7109375" style="332" customWidth="1"/>
    <col min="771" max="771" width="21.5703125" style="332" customWidth="1"/>
    <col min="772" max="772" width="17.7109375" style="332" customWidth="1"/>
    <col min="773" max="773" width="17.42578125" style="332" customWidth="1"/>
    <col min="774" max="774" width="12.85546875" style="332" customWidth="1"/>
    <col min="775" max="1024" width="9.140625" style="332"/>
    <col min="1025" max="1025" width="29" style="332" customWidth="1"/>
    <col min="1026" max="1026" width="24.7109375" style="332" customWidth="1"/>
    <col min="1027" max="1027" width="21.5703125" style="332" customWidth="1"/>
    <col min="1028" max="1028" width="17.7109375" style="332" customWidth="1"/>
    <col min="1029" max="1029" width="17.42578125" style="332" customWidth="1"/>
    <col min="1030" max="1030" width="12.85546875" style="332" customWidth="1"/>
    <col min="1031" max="1280" width="9.140625" style="332"/>
    <col min="1281" max="1281" width="29" style="332" customWidth="1"/>
    <col min="1282" max="1282" width="24.7109375" style="332" customWidth="1"/>
    <col min="1283" max="1283" width="21.5703125" style="332" customWidth="1"/>
    <col min="1284" max="1284" width="17.7109375" style="332" customWidth="1"/>
    <col min="1285" max="1285" width="17.42578125" style="332" customWidth="1"/>
    <col min="1286" max="1286" width="12.85546875" style="332" customWidth="1"/>
    <col min="1287" max="1536" width="9.140625" style="332"/>
    <col min="1537" max="1537" width="29" style="332" customWidth="1"/>
    <col min="1538" max="1538" width="24.7109375" style="332" customWidth="1"/>
    <col min="1539" max="1539" width="21.5703125" style="332" customWidth="1"/>
    <col min="1540" max="1540" width="17.7109375" style="332" customWidth="1"/>
    <col min="1541" max="1541" width="17.42578125" style="332" customWidth="1"/>
    <col min="1542" max="1542" width="12.85546875" style="332" customWidth="1"/>
    <col min="1543" max="1792" width="9.140625" style="332"/>
    <col min="1793" max="1793" width="29" style="332" customWidth="1"/>
    <col min="1794" max="1794" width="24.7109375" style="332" customWidth="1"/>
    <col min="1795" max="1795" width="21.5703125" style="332" customWidth="1"/>
    <col min="1796" max="1796" width="17.7109375" style="332" customWidth="1"/>
    <col min="1797" max="1797" width="17.42578125" style="332" customWidth="1"/>
    <col min="1798" max="1798" width="12.85546875" style="332" customWidth="1"/>
    <col min="1799" max="2048" width="9.140625" style="332"/>
    <col min="2049" max="2049" width="29" style="332" customWidth="1"/>
    <col min="2050" max="2050" width="24.7109375" style="332" customWidth="1"/>
    <col min="2051" max="2051" width="21.5703125" style="332" customWidth="1"/>
    <col min="2052" max="2052" width="17.7109375" style="332" customWidth="1"/>
    <col min="2053" max="2053" width="17.42578125" style="332" customWidth="1"/>
    <col min="2054" max="2054" width="12.85546875" style="332" customWidth="1"/>
    <col min="2055" max="2304" width="9.140625" style="332"/>
    <col min="2305" max="2305" width="29" style="332" customWidth="1"/>
    <col min="2306" max="2306" width="24.7109375" style="332" customWidth="1"/>
    <col min="2307" max="2307" width="21.5703125" style="332" customWidth="1"/>
    <col min="2308" max="2308" width="17.7109375" style="332" customWidth="1"/>
    <col min="2309" max="2309" width="17.42578125" style="332" customWidth="1"/>
    <col min="2310" max="2310" width="12.85546875" style="332" customWidth="1"/>
    <col min="2311" max="2560" width="9.140625" style="332"/>
    <col min="2561" max="2561" width="29" style="332" customWidth="1"/>
    <col min="2562" max="2562" width="24.7109375" style="332" customWidth="1"/>
    <col min="2563" max="2563" width="21.5703125" style="332" customWidth="1"/>
    <col min="2564" max="2564" width="17.7109375" style="332" customWidth="1"/>
    <col min="2565" max="2565" width="17.42578125" style="332" customWidth="1"/>
    <col min="2566" max="2566" width="12.85546875" style="332" customWidth="1"/>
    <col min="2567" max="2816" width="9.140625" style="332"/>
    <col min="2817" max="2817" width="29" style="332" customWidth="1"/>
    <col min="2818" max="2818" width="24.7109375" style="332" customWidth="1"/>
    <col min="2819" max="2819" width="21.5703125" style="332" customWidth="1"/>
    <col min="2820" max="2820" width="17.7109375" style="332" customWidth="1"/>
    <col min="2821" max="2821" width="17.42578125" style="332" customWidth="1"/>
    <col min="2822" max="2822" width="12.85546875" style="332" customWidth="1"/>
    <col min="2823" max="3072" width="9.140625" style="332"/>
    <col min="3073" max="3073" width="29" style="332" customWidth="1"/>
    <col min="3074" max="3074" width="24.7109375" style="332" customWidth="1"/>
    <col min="3075" max="3075" width="21.5703125" style="332" customWidth="1"/>
    <col min="3076" max="3076" width="17.7109375" style="332" customWidth="1"/>
    <col min="3077" max="3077" width="17.42578125" style="332" customWidth="1"/>
    <col min="3078" max="3078" width="12.85546875" style="332" customWidth="1"/>
    <col min="3079" max="3328" width="9.140625" style="332"/>
    <col min="3329" max="3329" width="29" style="332" customWidth="1"/>
    <col min="3330" max="3330" width="24.7109375" style="332" customWidth="1"/>
    <col min="3331" max="3331" width="21.5703125" style="332" customWidth="1"/>
    <col min="3332" max="3332" width="17.7109375" style="332" customWidth="1"/>
    <col min="3333" max="3333" width="17.42578125" style="332" customWidth="1"/>
    <col min="3334" max="3334" width="12.85546875" style="332" customWidth="1"/>
    <col min="3335" max="3584" width="9.140625" style="332"/>
    <col min="3585" max="3585" width="29" style="332" customWidth="1"/>
    <col min="3586" max="3586" width="24.7109375" style="332" customWidth="1"/>
    <col min="3587" max="3587" width="21.5703125" style="332" customWidth="1"/>
    <col min="3588" max="3588" width="17.7109375" style="332" customWidth="1"/>
    <col min="3589" max="3589" width="17.42578125" style="332" customWidth="1"/>
    <col min="3590" max="3590" width="12.85546875" style="332" customWidth="1"/>
    <col min="3591" max="3840" width="9.140625" style="332"/>
    <col min="3841" max="3841" width="29" style="332" customWidth="1"/>
    <col min="3842" max="3842" width="24.7109375" style="332" customWidth="1"/>
    <col min="3843" max="3843" width="21.5703125" style="332" customWidth="1"/>
    <col min="3844" max="3844" width="17.7109375" style="332" customWidth="1"/>
    <col min="3845" max="3845" width="17.42578125" style="332" customWidth="1"/>
    <col min="3846" max="3846" width="12.85546875" style="332" customWidth="1"/>
    <col min="3847" max="4096" width="9.140625" style="332"/>
    <col min="4097" max="4097" width="29" style="332" customWidth="1"/>
    <col min="4098" max="4098" width="24.7109375" style="332" customWidth="1"/>
    <col min="4099" max="4099" width="21.5703125" style="332" customWidth="1"/>
    <col min="4100" max="4100" width="17.7109375" style="332" customWidth="1"/>
    <col min="4101" max="4101" width="17.42578125" style="332" customWidth="1"/>
    <col min="4102" max="4102" width="12.85546875" style="332" customWidth="1"/>
    <col min="4103" max="4352" width="9.140625" style="332"/>
    <col min="4353" max="4353" width="29" style="332" customWidth="1"/>
    <col min="4354" max="4354" width="24.7109375" style="332" customWidth="1"/>
    <col min="4355" max="4355" width="21.5703125" style="332" customWidth="1"/>
    <col min="4356" max="4356" width="17.7109375" style="332" customWidth="1"/>
    <col min="4357" max="4357" width="17.42578125" style="332" customWidth="1"/>
    <col min="4358" max="4358" width="12.85546875" style="332" customWidth="1"/>
    <col min="4359" max="4608" width="9.140625" style="332"/>
    <col min="4609" max="4609" width="29" style="332" customWidth="1"/>
    <col min="4610" max="4610" width="24.7109375" style="332" customWidth="1"/>
    <col min="4611" max="4611" width="21.5703125" style="332" customWidth="1"/>
    <col min="4612" max="4612" width="17.7109375" style="332" customWidth="1"/>
    <col min="4613" max="4613" width="17.42578125" style="332" customWidth="1"/>
    <col min="4614" max="4614" width="12.85546875" style="332" customWidth="1"/>
    <col min="4615" max="4864" width="9.140625" style="332"/>
    <col min="4865" max="4865" width="29" style="332" customWidth="1"/>
    <col min="4866" max="4866" width="24.7109375" style="332" customWidth="1"/>
    <col min="4867" max="4867" width="21.5703125" style="332" customWidth="1"/>
    <col min="4868" max="4868" width="17.7109375" style="332" customWidth="1"/>
    <col min="4869" max="4869" width="17.42578125" style="332" customWidth="1"/>
    <col min="4870" max="4870" width="12.85546875" style="332" customWidth="1"/>
    <col min="4871" max="5120" width="9.140625" style="332"/>
    <col min="5121" max="5121" width="29" style="332" customWidth="1"/>
    <col min="5122" max="5122" width="24.7109375" style="332" customWidth="1"/>
    <col min="5123" max="5123" width="21.5703125" style="332" customWidth="1"/>
    <col min="5124" max="5124" width="17.7109375" style="332" customWidth="1"/>
    <col min="5125" max="5125" width="17.42578125" style="332" customWidth="1"/>
    <col min="5126" max="5126" width="12.85546875" style="332" customWidth="1"/>
    <col min="5127" max="5376" width="9.140625" style="332"/>
    <col min="5377" max="5377" width="29" style="332" customWidth="1"/>
    <col min="5378" max="5378" width="24.7109375" style="332" customWidth="1"/>
    <col min="5379" max="5379" width="21.5703125" style="332" customWidth="1"/>
    <col min="5380" max="5380" width="17.7109375" style="332" customWidth="1"/>
    <col min="5381" max="5381" width="17.42578125" style="332" customWidth="1"/>
    <col min="5382" max="5382" width="12.85546875" style="332" customWidth="1"/>
    <col min="5383" max="5632" width="9.140625" style="332"/>
    <col min="5633" max="5633" width="29" style="332" customWidth="1"/>
    <col min="5634" max="5634" width="24.7109375" style="332" customWidth="1"/>
    <col min="5635" max="5635" width="21.5703125" style="332" customWidth="1"/>
    <col min="5636" max="5636" width="17.7109375" style="332" customWidth="1"/>
    <col min="5637" max="5637" width="17.42578125" style="332" customWidth="1"/>
    <col min="5638" max="5638" width="12.85546875" style="332" customWidth="1"/>
    <col min="5639" max="5888" width="9.140625" style="332"/>
    <col min="5889" max="5889" width="29" style="332" customWidth="1"/>
    <col min="5890" max="5890" width="24.7109375" style="332" customWidth="1"/>
    <col min="5891" max="5891" width="21.5703125" style="332" customWidth="1"/>
    <col min="5892" max="5892" width="17.7109375" style="332" customWidth="1"/>
    <col min="5893" max="5893" width="17.42578125" style="332" customWidth="1"/>
    <col min="5894" max="5894" width="12.85546875" style="332" customWidth="1"/>
    <col min="5895" max="6144" width="9.140625" style="332"/>
    <col min="6145" max="6145" width="29" style="332" customWidth="1"/>
    <col min="6146" max="6146" width="24.7109375" style="332" customWidth="1"/>
    <col min="6147" max="6147" width="21.5703125" style="332" customWidth="1"/>
    <col min="6148" max="6148" width="17.7109375" style="332" customWidth="1"/>
    <col min="6149" max="6149" width="17.42578125" style="332" customWidth="1"/>
    <col min="6150" max="6150" width="12.85546875" style="332" customWidth="1"/>
    <col min="6151" max="6400" width="9.140625" style="332"/>
    <col min="6401" max="6401" width="29" style="332" customWidth="1"/>
    <col min="6402" max="6402" width="24.7109375" style="332" customWidth="1"/>
    <col min="6403" max="6403" width="21.5703125" style="332" customWidth="1"/>
    <col min="6404" max="6404" width="17.7109375" style="332" customWidth="1"/>
    <col min="6405" max="6405" width="17.42578125" style="332" customWidth="1"/>
    <col min="6406" max="6406" width="12.85546875" style="332" customWidth="1"/>
    <col min="6407" max="6656" width="9.140625" style="332"/>
    <col min="6657" max="6657" width="29" style="332" customWidth="1"/>
    <col min="6658" max="6658" width="24.7109375" style="332" customWidth="1"/>
    <col min="6659" max="6659" width="21.5703125" style="332" customWidth="1"/>
    <col min="6660" max="6660" width="17.7109375" style="332" customWidth="1"/>
    <col min="6661" max="6661" width="17.42578125" style="332" customWidth="1"/>
    <col min="6662" max="6662" width="12.85546875" style="332" customWidth="1"/>
    <col min="6663" max="6912" width="9.140625" style="332"/>
    <col min="6913" max="6913" width="29" style="332" customWidth="1"/>
    <col min="6914" max="6914" width="24.7109375" style="332" customWidth="1"/>
    <col min="6915" max="6915" width="21.5703125" style="332" customWidth="1"/>
    <col min="6916" max="6916" width="17.7109375" style="332" customWidth="1"/>
    <col min="6917" max="6917" width="17.42578125" style="332" customWidth="1"/>
    <col min="6918" max="6918" width="12.85546875" style="332" customWidth="1"/>
    <col min="6919" max="7168" width="9.140625" style="332"/>
    <col min="7169" max="7169" width="29" style="332" customWidth="1"/>
    <col min="7170" max="7170" width="24.7109375" style="332" customWidth="1"/>
    <col min="7171" max="7171" width="21.5703125" style="332" customWidth="1"/>
    <col min="7172" max="7172" width="17.7109375" style="332" customWidth="1"/>
    <col min="7173" max="7173" width="17.42578125" style="332" customWidth="1"/>
    <col min="7174" max="7174" width="12.85546875" style="332" customWidth="1"/>
    <col min="7175" max="7424" width="9.140625" style="332"/>
    <col min="7425" max="7425" width="29" style="332" customWidth="1"/>
    <col min="7426" max="7426" width="24.7109375" style="332" customWidth="1"/>
    <col min="7427" max="7427" width="21.5703125" style="332" customWidth="1"/>
    <col min="7428" max="7428" width="17.7109375" style="332" customWidth="1"/>
    <col min="7429" max="7429" width="17.42578125" style="332" customWidth="1"/>
    <col min="7430" max="7430" width="12.85546875" style="332" customWidth="1"/>
    <col min="7431" max="7680" width="9.140625" style="332"/>
    <col min="7681" max="7681" width="29" style="332" customWidth="1"/>
    <col min="7682" max="7682" width="24.7109375" style="332" customWidth="1"/>
    <col min="7683" max="7683" width="21.5703125" style="332" customWidth="1"/>
    <col min="7684" max="7684" width="17.7109375" style="332" customWidth="1"/>
    <col min="7685" max="7685" width="17.42578125" style="332" customWidth="1"/>
    <col min="7686" max="7686" width="12.85546875" style="332" customWidth="1"/>
    <col min="7687" max="7936" width="9.140625" style="332"/>
    <col min="7937" max="7937" width="29" style="332" customWidth="1"/>
    <col min="7938" max="7938" width="24.7109375" style="332" customWidth="1"/>
    <col min="7939" max="7939" width="21.5703125" style="332" customWidth="1"/>
    <col min="7940" max="7940" width="17.7109375" style="332" customWidth="1"/>
    <col min="7941" max="7941" width="17.42578125" style="332" customWidth="1"/>
    <col min="7942" max="7942" width="12.85546875" style="332" customWidth="1"/>
    <col min="7943" max="8192" width="9.140625" style="332"/>
    <col min="8193" max="8193" width="29" style="332" customWidth="1"/>
    <col min="8194" max="8194" width="24.7109375" style="332" customWidth="1"/>
    <col min="8195" max="8195" width="21.5703125" style="332" customWidth="1"/>
    <col min="8196" max="8196" width="17.7109375" style="332" customWidth="1"/>
    <col min="8197" max="8197" width="17.42578125" style="332" customWidth="1"/>
    <col min="8198" max="8198" width="12.85546875" style="332" customWidth="1"/>
    <col min="8199" max="8448" width="9.140625" style="332"/>
    <col min="8449" max="8449" width="29" style="332" customWidth="1"/>
    <col min="8450" max="8450" width="24.7109375" style="332" customWidth="1"/>
    <col min="8451" max="8451" width="21.5703125" style="332" customWidth="1"/>
    <col min="8452" max="8452" width="17.7109375" style="332" customWidth="1"/>
    <col min="8453" max="8453" width="17.42578125" style="332" customWidth="1"/>
    <col min="8454" max="8454" width="12.85546875" style="332" customWidth="1"/>
    <col min="8455" max="8704" width="9.140625" style="332"/>
    <col min="8705" max="8705" width="29" style="332" customWidth="1"/>
    <col min="8706" max="8706" width="24.7109375" style="332" customWidth="1"/>
    <col min="8707" max="8707" width="21.5703125" style="332" customWidth="1"/>
    <col min="8708" max="8708" width="17.7109375" style="332" customWidth="1"/>
    <col min="8709" max="8709" width="17.42578125" style="332" customWidth="1"/>
    <col min="8710" max="8710" width="12.85546875" style="332" customWidth="1"/>
    <col min="8711" max="8960" width="9.140625" style="332"/>
    <col min="8961" max="8961" width="29" style="332" customWidth="1"/>
    <col min="8962" max="8962" width="24.7109375" style="332" customWidth="1"/>
    <col min="8963" max="8963" width="21.5703125" style="332" customWidth="1"/>
    <col min="8964" max="8964" width="17.7109375" style="332" customWidth="1"/>
    <col min="8965" max="8965" width="17.42578125" style="332" customWidth="1"/>
    <col min="8966" max="8966" width="12.85546875" style="332" customWidth="1"/>
    <col min="8967" max="9216" width="9.140625" style="332"/>
    <col min="9217" max="9217" width="29" style="332" customWidth="1"/>
    <col min="9218" max="9218" width="24.7109375" style="332" customWidth="1"/>
    <col min="9219" max="9219" width="21.5703125" style="332" customWidth="1"/>
    <col min="9220" max="9220" width="17.7109375" style="332" customWidth="1"/>
    <col min="9221" max="9221" width="17.42578125" style="332" customWidth="1"/>
    <col min="9222" max="9222" width="12.85546875" style="332" customWidth="1"/>
    <col min="9223" max="9472" width="9.140625" style="332"/>
    <col min="9473" max="9473" width="29" style="332" customWidth="1"/>
    <col min="9474" max="9474" width="24.7109375" style="332" customWidth="1"/>
    <col min="9475" max="9475" width="21.5703125" style="332" customWidth="1"/>
    <col min="9476" max="9476" width="17.7109375" style="332" customWidth="1"/>
    <col min="9477" max="9477" width="17.42578125" style="332" customWidth="1"/>
    <col min="9478" max="9478" width="12.85546875" style="332" customWidth="1"/>
    <col min="9479" max="9728" width="9.140625" style="332"/>
    <col min="9729" max="9729" width="29" style="332" customWidth="1"/>
    <col min="9730" max="9730" width="24.7109375" style="332" customWidth="1"/>
    <col min="9731" max="9731" width="21.5703125" style="332" customWidth="1"/>
    <col min="9732" max="9732" width="17.7109375" style="332" customWidth="1"/>
    <col min="9733" max="9733" width="17.42578125" style="332" customWidth="1"/>
    <col min="9734" max="9734" width="12.85546875" style="332" customWidth="1"/>
    <col min="9735" max="9984" width="9.140625" style="332"/>
    <col min="9985" max="9985" width="29" style="332" customWidth="1"/>
    <col min="9986" max="9986" width="24.7109375" style="332" customWidth="1"/>
    <col min="9987" max="9987" width="21.5703125" style="332" customWidth="1"/>
    <col min="9988" max="9988" width="17.7109375" style="332" customWidth="1"/>
    <col min="9989" max="9989" width="17.42578125" style="332" customWidth="1"/>
    <col min="9990" max="9990" width="12.85546875" style="332" customWidth="1"/>
    <col min="9991" max="10240" width="9.140625" style="332"/>
    <col min="10241" max="10241" width="29" style="332" customWidth="1"/>
    <col min="10242" max="10242" width="24.7109375" style="332" customWidth="1"/>
    <col min="10243" max="10243" width="21.5703125" style="332" customWidth="1"/>
    <col min="10244" max="10244" width="17.7109375" style="332" customWidth="1"/>
    <col min="10245" max="10245" width="17.42578125" style="332" customWidth="1"/>
    <col min="10246" max="10246" width="12.85546875" style="332" customWidth="1"/>
    <col min="10247" max="10496" width="9.140625" style="332"/>
    <col min="10497" max="10497" width="29" style="332" customWidth="1"/>
    <col min="10498" max="10498" width="24.7109375" style="332" customWidth="1"/>
    <col min="10499" max="10499" width="21.5703125" style="332" customWidth="1"/>
    <col min="10500" max="10500" width="17.7109375" style="332" customWidth="1"/>
    <col min="10501" max="10501" width="17.42578125" style="332" customWidth="1"/>
    <col min="10502" max="10502" width="12.85546875" style="332" customWidth="1"/>
    <col min="10503" max="10752" width="9.140625" style="332"/>
    <col min="10753" max="10753" width="29" style="332" customWidth="1"/>
    <col min="10754" max="10754" width="24.7109375" style="332" customWidth="1"/>
    <col min="10755" max="10755" width="21.5703125" style="332" customWidth="1"/>
    <col min="10756" max="10756" width="17.7109375" style="332" customWidth="1"/>
    <col min="10757" max="10757" width="17.42578125" style="332" customWidth="1"/>
    <col min="10758" max="10758" width="12.85546875" style="332" customWidth="1"/>
    <col min="10759" max="11008" width="9.140625" style="332"/>
    <col min="11009" max="11009" width="29" style="332" customWidth="1"/>
    <col min="11010" max="11010" width="24.7109375" style="332" customWidth="1"/>
    <col min="11011" max="11011" width="21.5703125" style="332" customWidth="1"/>
    <col min="11012" max="11012" width="17.7109375" style="332" customWidth="1"/>
    <col min="11013" max="11013" width="17.42578125" style="332" customWidth="1"/>
    <col min="11014" max="11014" width="12.85546875" style="332" customWidth="1"/>
    <col min="11015" max="11264" width="9.140625" style="332"/>
    <col min="11265" max="11265" width="29" style="332" customWidth="1"/>
    <col min="11266" max="11266" width="24.7109375" style="332" customWidth="1"/>
    <col min="11267" max="11267" width="21.5703125" style="332" customWidth="1"/>
    <col min="11268" max="11268" width="17.7109375" style="332" customWidth="1"/>
    <col min="11269" max="11269" width="17.42578125" style="332" customWidth="1"/>
    <col min="11270" max="11270" width="12.85546875" style="332" customWidth="1"/>
    <col min="11271" max="11520" width="9.140625" style="332"/>
    <col min="11521" max="11521" width="29" style="332" customWidth="1"/>
    <col min="11522" max="11522" width="24.7109375" style="332" customWidth="1"/>
    <col min="11523" max="11523" width="21.5703125" style="332" customWidth="1"/>
    <col min="11524" max="11524" width="17.7109375" style="332" customWidth="1"/>
    <col min="11525" max="11525" width="17.42578125" style="332" customWidth="1"/>
    <col min="11526" max="11526" width="12.85546875" style="332" customWidth="1"/>
    <col min="11527" max="11776" width="9.140625" style="332"/>
    <col min="11777" max="11777" width="29" style="332" customWidth="1"/>
    <col min="11778" max="11778" width="24.7109375" style="332" customWidth="1"/>
    <col min="11779" max="11779" width="21.5703125" style="332" customWidth="1"/>
    <col min="11780" max="11780" width="17.7109375" style="332" customWidth="1"/>
    <col min="11781" max="11781" width="17.42578125" style="332" customWidth="1"/>
    <col min="11782" max="11782" width="12.85546875" style="332" customWidth="1"/>
    <col min="11783" max="12032" width="9.140625" style="332"/>
    <col min="12033" max="12033" width="29" style="332" customWidth="1"/>
    <col min="12034" max="12034" width="24.7109375" style="332" customWidth="1"/>
    <col min="12035" max="12035" width="21.5703125" style="332" customWidth="1"/>
    <col min="12036" max="12036" width="17.7109375" style="332" customWidth="1"/>
    <col min="12037" max="12037" width="17.42578125" style="332" customWidth="1"/>
    <col min="12038" max="12038" width="12.85546875" style="332" customWidth="1"/>
    <col min="12039" max="12288" width="9.140625" style="332"/>
    <col min="12289" max="12289" width="29" style="332" customWidth="1"/>
    <col min="12290" max="12290" width="24.7109375" style="332" customWidth="1"/>
    <col min="12291" max="12291" width="21.5703125" style="332" customWidth="1"/>
    <col min="12292" max="12292" width="17.7109375" style="332" customWidth="1"/>
    <col min="12293" max="12293" width="17.42578125" style="332" customWidth="1"/>
    <col min="12294" max="12294" width="12.85546875" style="332" customWidth="1"/>
    <col min="12295" max="12544" width="9.140625" style="332"/>
    <col min="12545" max="12545" width="29" style="332" customWidth="1"/>
    <col min="12546" max="12546" width="24.7109375" style="332" customWidth="1"/>
    <col min="12547" max="12547" width="21.5703125" style="332" customWidth="1"/>
    <col min="12548" max="12548" width="17.7109375" style="332" customWidth="1"/>
    <col min="12549" max="12549" width="17.42578125" style="332" customWidth="1"/>
    <col min="12550" max="12550" width="12.85546875" style="332" customWidth="1"/>
    <col min="12551" max="12800" width="9.140625" style="332"/>
    <col min="12801" max="12801" width="29" style="332" customWidth="1"/>
    <col min="12802" max="12802" width="24.7109375" style="332" customWidth="1"/>
    <col min="12803" max="12803" width="21.5703125" style="332" customWidth="1"/>
    <col min="12804" max="12804" width="17.7109375" style="332" customWidth="1"/>
    <col min="12805" max="12805" width="17.42578125" style="332" customWidth="1"/>
    <col min="12806" max="12806" width="12.85546875" style="332" customWidth="1"/>
    <col min="12807" max="13056" width="9.140625" style="332"/>
    <col min="13057" max="13057" width="29" style="332" customWidth="1"/>
    <col min="13058" max="13058" width="24.7109375" style="332" customWidth="1"/>
    <col min="13059" max="13059" width="21.5703125" style="332" customWidth="1"/>
    <col min="13060" max="13060" width="17.7109375" style="332" customWidth="1"/>
    <col min="13061" max="13061" width="17.42578125" style="332" customWidth="1"/>
    <col min="13062" max="13062" width="12.85546875" style="332" customWidth="1"/>
    <col min="13063" max="13312" width="9.140625" style="332"/>
    <col min="13313" max="13313" width="29" style="332" customWidth="1"/>
    <col min="13314" max="13314" width="24.7109375" style="332" customWidth="1"/>
    <col min="13315" max="13315" width="21.5703125" style="332" customWidth="1"/>
    <col min="13316" max="13316" width="17.7109375" style="332" customWidth="1"/>
    <col min="13317" max="13317" width="17.42578125" style="332" customWidth="1"/>
    <col min="13318" max="13318" width="12.85546875" style="332" customWidth="1"/>
    <col min="13319" max="13568" width="9.140625" style="332"/>
    <col min="13569" max="13569" width="29" style="332" customWidth="1"/>
    <col min="13570" max="13570" width="24.7109375" style="332" customWidth="1"/>
    <col min="13571" max="13571" width="21.5703125" style="332" customWidth="1"/>
    <col min="13572" max="13572" width="17.7109375" style="332" customWidth="1"/>
    <col min="13573" max="13573" width="17.42578125" style="332" customWidth="1"/>
    <col min="13574" max="13574" width="12.85546875" style="332" customWidth="1"/>
    <col min="13575" max="13824" width="9.140625" style="332"/>
    <col min="13825" max="13825" width="29" style="332" customWidth="1"/>
    <col min="13826" max="13826" width="24.7109375" style="332" customWidth="1"/>
    <col min="13827" max="13827" width="21.5703125" style="332" customWidth="1"/>
    <col min="13828" max="13828" width="17.7109375" style="332" customWidth="1"/>
    <col min="13829" max="13829" width="17.42578125" style="332" customWidth="1"/>
    <col min="13830" max="13830" width="12.85546875" style="332" customWidth="1"/>
    <col min="13831" max="14080" width="9.140625" style="332"/>
    <col min="14081" max="14081" width="29" style="332" customWidth="1"/>
    <col min="14082" max="14082" width="24.7109375" style="332" customWidth="1"/>
    <col min="14083" max="14083" width="21.5703125" style="332" customWidth="1"/>
    <col min="14084" max="14084" width="17.7109375" style="332" customWidth="1"/>
    <col min="14085" max="14085" width="17.42578125" style="332" customWidth="1"/>
    <col min="14086" max="14086" width="12.85546875" style="332" customWidth="1"/>
    <col min="14087" max="14336" width="9.140625" style="332"/>
    <col min="14337" max="14337" width="29" style="332" customWidth="1"/>
    <col min="14338" max="14338" width="24.7109375" style="332" customWidth="1"/>
    <col min="14339" max="14339" width="21.5703125" style="332" customWidth="1"/>
    <col min="14340" max="14340" width="17.7109375" style="332" customWidth="1"/>
    <col min="14341" max="14341" width="17.42578125" style="332" customWidth="1"/>
    <col min="14342" max="14342" width="12.85546875" style="332" customWidth="1"/>
    <col min="14343" max="14592" width="9.140625" style="332"/>
    <col min="14593" max="14593" width="29" style="332" customWidth="1"/>
    <col min="14594" max="14594" width="24.7109375" style="332" customWidth="1"/>
    <col min="14595" max="14595" width="21.5703125" style="332" customWidth="1"/>
    <col min="14596" max="14596" width="17.7109375" style="332" customWidth="1"/>
    <col min="14597" max="14597" width="17.42578125" style="332" customWidth="1"/>
    <col min="14598" max="14598" width="12.85546875" style="332" customWidth="1"/>
    <col min="14599" max="14848" width="9.140625" style="332"/>
    <col min="14849" max="14849" width="29" style="332" customWidth="1"/>
    <col min="14850" max="14850" width="24.7109375" style="332" customWidth="1"/>
    <col min="14851" max="14851" width="21.5703125" style="332" customWidth="1"/>
    <col min="14852" max="14852" width="17.7109375" style="332" customWidth="1"/>
    <col min="14853" max="14853" width="17.42578125" style="332" customWidth="1"/>
    <col min="14854" max="14854" width="12.85546875" style="332" customWidth="1"/>
    <col min="14855" max="15104" width="9.140625" style="332"/>
    <col min="15105" max="15105" width="29" style="332" customWidth="1"/>
    <col min="15106" max="15106" width="24.7109375" style="332" customWidth="1"/>
    <col min="15107" max="15107" width="21.5703125" style="332" customWidth="1"/>
    <col min="15108" max="15108" width="17.7109375" style="332" customWidth="1"/>
    <col min="15109" max="15109" width="17.42578125" style="332" customWidth="1"/>
    <col min="15110" max="15110" width="12.85546875" style="332" customWidth="1"/>
    <col min="15111" max="15360" width="9.140625" style="332"/>
    <col min="15361" max="15361" width="29" style="332" customWidth="1"/>
    <col min="15362" max="15362" width="24.7109375" style="332" customWidth="1"/>
    <col min="15363" max="15363" width="21.5703125" style="332" customWidth="1"/>
    <col min="15364" max="15364" width="17.7109375" style="332" customWidth="1"/>
    <col min="15365" max="15365" width="17.42578125" style="332" customWidth="1"/>
    <col min="15366" max="15366" width="12.85546875" style="332" customWidth="1"/>
    <col min="15367" max="15616" width="9.140625" style="332"/>
    <col min="15617" max="15617" width="29" style="332" customWidth="1"/>
    <col min="15618" max="15618" width="24.7109375" style="332" customWidth="1"/>
    <col min="15619" max="15619" width="21.5703125" style="332" customWidth="1"/>
    <col min="15620" max="15620" width="17.7109375" style="332" customWidth="1"/>
    <col min="15621" max="15621" width="17.42578125" style="332" customWidth="1"/>
    <col min="15622" max="15622" width="12.85546875" style="332" customWidth="1"/>
    <col min="15623" max="15872" width="9.140625" style="332"/>
    <col min="15873" max="15873" width="29" style="332" customWidth="1"/>
    <col min="15874" max="15874" width="24.7109375" style="332" customWidth="1"/>
    <col min="15875" max="15875" width="21.5703125" style="332" customWidth="1"/>
    <col min="15876" max="15876" width="17.7109375" style="332" customWidth="1"/>
    <col min="15877" max="15877" width="17.42578125" style="332" customWidth="1"/>
    <col min="15878" max="15878" width="12.85546875" style="332" customWidth="1"/>
    <col min="15879" max="16128" width="9.140625" style="332"/>
    <col min="16129" max="16129" width="29" style="332" customWidth="1"/>
    <col min="16130" max="16130" width="24.7109375" style="332" customWidth="1"/>
    <col min="16131" max="16131" width="21.5703125" style="332" customWidth="1"/>
    <col min="16132" max="16132" width="17.7109375" style="332" customWidth="1"/>
    <col min="16133" max="16133" width="17.42578125" style="332" customWidth="1"/>
    <col min="16134" max="16134" width="12.85546875" style="332" customWidth="1"/>
    <col min="16135" max="16384" width="9.140625" style="332"/>
  </cols>
  <sheetData>
    <row r="1" spans="1:6" x14ac:dyDescent="0.2">
      <c r="E1" s="333"/>
      <c r="F1" s="333" t="s">
        <v>477</v>
      </c>
    </row>
    <row r="3" spans="1:6" x14ac:dyDescent="0.2">
      <c r="A3" s="334" t="s">
        <v>573</v>
      </c>
      <c r="F3" s="333"/>
    </row>
    <row r="4" spans="1:6" x14ac:dyDescent="0.2">
      <c r="A4" s="334" t="s">
        <v>568</v>
      </c>
    </row>
    <row r="5" spans="1:6" x14ac:dyDescent="0.2">
      <c r="A5" s="335" t="s">
        <v>550</v>
      </c>
      <c r="F5" s="116"/>
    </row>
    <row r="6" spans="1:6" x14ac:dyDescent="0.2">
      <c r="E6" s="333"/>
    </row>
    <row r="7" spans="1:6" x14ac:dyDescent="0.2">
      <c r="E7" s="336"/>
    </row>
    <row r="8" spans="1:6" x14ac:dyDescent="0.2">
      <c r="A8" s="334" t="s">
        <v>478</v>
      </c>
      <c r="E8" s="336"/>
    </row>
    <row r="9" spans="1:6" ht="13.5" thickBot="1" x14ac:dyDescent="0.25"/>
    <row r="10" spans="1:6" x14ac:dyDescent="0.2">
      <c r="A10" s="337" t="s">
        <v>479</v>
      </c>
      <c r="B10" s="338"/>
      <c r="C10" s="339"/>
      <c r="D10" s="338" t="s">
        <v>480</v>
      </c>
      <c r="E10" s="338" t="s">
        <v>481</v>
      </c>
      <c r="F10" s="340"/>
    </row>
    <row r="11" spans="1:6" ht="13.5" thickBot="1" x14ac:dyDescent="0.25">
      <c r="A11" s="341" t="s">
        <v>482</v>
      </c>
      <c r="B11" s="342" t="s">
        <v>483</v>
      </c>
      <c r="C11" s="342" t="s">
        <v>484</v>
      </c>
      <c r="D11" s="342" t="s">
        <v>485</v>
      </c>
      <c r="E11" s="342" t="s">
        <v>486</v>
      </c>
      <c r="F11" s="341" t="s">
        <v>4</v>
      </c>
    </row>
    <row r="12" spans="1:6" x14ac:dyDescent="0.2">
      <c r="A12" s="340"/>
      <c r="B12" s="343"/>
      <c r="C12" s="343"/>
      <c r="D12" s="343"/>
      <c r="E12" s="343"/>
      <c r="F12" s="344"/>
    </row>
    <row r="13" spans="1:6" ht="15.75" x14ac:dyDescent="0.25">
      <c r="A13" s="515" t="s">
        <v>616</v>
      </c>
      <c r="B13" s="345" t="s">
        <v>487</v>
      </c>
      <c r="C13" s="346" t="s">
        <v>551</v>
      </c>
      <c r="D13" s="347">
        <v>950000</v>
      </c>
      <c r="E13" s="347">
        <v>1300000</v>
      </c>
      <c r="F13" s="348">
        <f>SUM(D13:E13)</f>
        <v>2250000</v>
      </c>
    </row>
    <row r="14" spans="1:6" ht="15" x14ac:dyDescent="0.25">
      <c r="A14" s="344"/>
      <c r="B14" s="345"/>
      <c r="C14" s="345"/>
      <c r="D14" s="347"/>
      <c r="E14" s="347"/>
      <c r="F14" s="344"/>
    </row>
    <row r="15" spans="1:6" ht="15" x14ac:dyDescent="0.25">
      <c r="A15" s="344"/>
      <c r="B15" s="345"/>
      <c r="C15" s="345"/>
      <c r="D15" s="347"/>
      <c r="E15" s="347"/>
      <c r="F15" s="344"/>
    </row>
    <row r="16" spans="1:6" ht="15.75" thickBot="1" x14ac:dyDescent="0.3">
      <c r="A16" s="349"/>
      <c r="B16" s="350"/>
      <c r="C16" s="350"/>
      <c r="D16" s="351"/>
      <c r="E16" s="351"/>
      <c r="F16" s="349"/>
    </row>
    <row r="17" spans="1:6" ht="15.75" thickBot="1" x14ac:dyDescent="0.3">
      <c r="A17" s="352" t="s">
        <v>4</v>
      </c>
      <c r="B17" s="353"/>
      <c r="C17" s="354"/>
      <c r="D17" s="355">
        <f>SUM(D12:D16)</f>
        <v>950000</v>
      </c>
      <c r="E17" s="355">
        <f>SUM(E12:E16)</f>
        <v>1300000</v>
      </c>
      <c r="F17" s="355">
        <f>SUM(F12:F16)</f>
        <v>2250000</v>
      </c>
    </row>
    <row r="20" spans="1:6" x14ac:dyDescent="0.2">
      <c r="A20" s="334" t="s">
        <v>488</v>
      </c>
    </row>
    <row r="21" spans="1:6" ht="13.5" thickBot="1" x14ac:dyDescent="0.25"/>
    <row r="22" spans="1:6" x14ac:dyDescent="0.2">
      <c r="A22" s="337" t="s">
        <v>479</v>
      </c>
      <c r="B22" s="338"/>
      <c r="C22" s="339"/>
      <c r="D22" s="338" t="s">
        <v>480</v>
      </c>
      <c r="E22" s="338" t="s">
        <v>481</v>
      </c>
      <c r="F22" s="340"/>
    </row>
    <row r="23" spans="1:6" ht="13.5" thickBot="1" x14ac:dyDescent="0.25">
      <c r="A23" s="341" t="s">
        <v>482</v>
      </c>
      <c r="B23" s="342" t="s">
        <v>483</v>
      </c>
      <c r="C23" s="356" t="s">
        <v>484</v>
      </c>
      <c r="D23" s="342" t="s">
        <v>485</v>
      </c>
      <c r="E23" s="342" t="s">
        <v>486</v>
      </c>
      <c r="F23" s="341" t="s">
        <v>4</v>
      </c>
    </row>
    <row r="24" spans="1:6" x14ac:dyDescent="0.2">
      <c r="A24" s="340"/>
      <c r="B24" s="343"/>
      <c r="C24" s="343"/>
      <c r="D24" s="343"/>
      <c r="E24" s="343"/>
      <c r="F24" s="344"/>
    </row>
    <row r="25" spans="1:6" ht="15.75" x14ac:dyDescent="0.25">
      <c r="A25" s="515" t="s">
        <v>617</v>
      </c>
      <c r="B25" s="345" t="s">
        <v>489</v>
      </c>
      <c r="C25" s="357" t="s">
        <v>552</v>
      </c>
      <c r="D25" s="347">
        <v>630000</v>
      </c>
      <c r="E25" s="347">
        <v>850000</v>
      </c>
      <c r="F25" s="348">
        <f>SUM(D25:E25)</f>
        <v>1480000</v>
      </c>
    </row>
    <row r="26" spans="1:6" ht="15" x14ac:dyDescent="0.25">
      <c r="A26" s="344"/>
      <c r="B26" s="345"/>
      <c r="C26" s="345"/>
      <c r="D26" s="347"/>
      <c r="E26" s="347"/>
      <c r="F26" s="344"/>
    </row>
    <row r="27" spans="1:6" ht="15" x14ac:dyDescent="0.25">
      <c r="A27" s="344"/>
      <c r="B27" s="345"/>
      <c r="C27" s="345"/>
      <c r="D27" s="347"/>
      <c r="E27" s="347"/>
      <c r="F27" s="344"/>
    </row>
    <row r="28" spans="1:6" ht="15.75" thickBot="1" x14ac:dyDescent="0.3">
      <c r="A28" s="344"/>
      <c r="B28" s="345"/>
      <c r="C28" s="345"/>
      <c r="D28" s="347"/>
      <c r="E28" s="347"/>
      <c r="F28" s="349"/>
    </row>
    <row r="29" spans="1:6" ht="15.75" thickBot="1" x14ac:dyDescent="0.3">
      <c r="A29" s="358" t="s">
        <v>4</v>
      </c>
      <c r="B29" s="354"/>
      <c r="C29" s="354"/>
      <c r="D29" s="355">
        <f>SUM(D24:D28)</f>
        <v>630000</v>
      </c>
      <c r="E29" s="355">
        <f>SUM(E24:E28)</f>
        <v>850000</v>
      </c>
      <c r="F29" s="359">
        <f>+F25</f>
        <v>1480000</v>
      </c>
    </row>
  </sheetData>
  <pageMargins left="0.5" right="0" top="1" bottom="0" header="0" footer="0"/>
  <pageSetup paperSize="14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6970-650B-490F-A292-7E88589007A9}">
  <sheetPr codeName="Sheet6">
    <tabColor rgb="FF00B0F0"/>
  </sheetPr>
  <dimension ref="A1:H260"/>
  <sheetViews>
    <sheetView workbookViewId="0">
      <selection activeCell="A5" sqref="A5"/>
    </sheetView>
  </sheetViews>
  <sheetFormatPr defaultColWidth="23" defaultRowHeight="15" x14ac:dyDescent="0.25"/>
  <cols>
    <col min="1" max="1" width="19.42578125" style="360" customWidth="1"/>
    <col min="2" max="2" width="65" style="360" customWidth="1"/>
    <col min="3" max="3" width="18.5703125" style="360" customWidth="1"/>
    <col min="4" max="4" width="22.140625" style="360" customWidth="1"/>
    <col min="5" max="5" width="32.7109375" style="365" customWidth="1"/>
    <col min="6" max="6" width="29.28515625" style="365" customWidth="1"/>
    <col min="7" max="256" width="23" style="365"/>
    <col min="257" max="257" width="19.42578125" style="365" customWidth="1"/>
    <col min="258" max="258" width="65" style="365" customWidth="1"/>
    <col min="259" max="259" width="18.5703125" style="365" customWidth="1"/>
    <col min="260" max="260" width="22.140625" style="365" customWidth="1"/>
    <col min="261" max="261" width="32.7109375" style="365" customWidth="1"/>
    <col min="262" max="262" width="29.28515625" style="365" customWidth="1"/>
    <col min="263" max="512" width="23" style="365"/>
    <col min="513" max="513" width="19.42578125" style="365" customWidth="1"/>
    <col min="514" max="514" width="65" style="365" customWidth="1"/>
    <col min="515" max="515" width="18.5703125" style="365" customWidth="1"/>
    <col min="516" max="516" width="22.140625" style="365" customWidth="1"/>
    <col min="517" max="517" width="32.7109375" style="365" customWidth="1"/>
    <col min="518" max="518" width="29.28515625" style="365" customWidth="1"/>
    <col min="519" max="768" width="23" style="365"/>
    <col min="769" max="769" width="19.42578125" style="365" customWidth="1"/>
    <col min="770" max="770" width="65" style="365" customWidth="1"/>
    <col min="771" max="771" width="18.5703125" style="365" customWidth="1"/>
    <col min="772" max="772" width="22.140625" style="365" customWidth="1"/>
    <col min="773" max="773" width="32.7109375" style="365" customWidth="1"/>
    <col min="774" max="774" width="29.28515625" style="365" customWidth="1"/>
    <col min="775" max="1024" width="23" style="365"/>
    <col min="1025" max="1025" width="19.42578125" style="365" customWidth="1"/>
    <col min="1026" max="1026" width="65" style="365" customWidth="1"/>
    <col min="1027" max="1027" width="18.5703125" style="365" customWidth="1"/>
    <col min="1028" max="1028" width="22.140625" style="365" customWidth="1"/>
    <col min="1029" max="1029" width="32.7109375" style="365" customWidth="1"/>
    <col min="1030" max="1030" width="29.28515625" style="365" customWidth="1"/>
    <col min="1031" max="1280" width="23" style="365"/>
    <col min="1281" max="1281" width="19.42578125" style="365" customWidth="1"/>
    <col min="1282" max="1282" width="65" style="365" customWidth="1"/>
    <col min="1283" max="1283" width="18.5703125" style="365" customWidth="1"/>
    <col min="1284" max="1284" width="22.140625" style="365" customWidth="1"/>
    <col min="1285" max="1285" width="32.7109375" style="365" customWidth="1"/>
    <col min="1286" max="1286" width="29.28515625" style="365" customWidth="1"/>
    <col min="1287" max="1536" width="23" style="365"/>
    <col min="1537" max="1537" width="19.42578125" style="365" customWidth="1"/>
    <col min="1538" max="1538" width="65" style="365" customWidth="1"/>
    <col min="1539" max="1539" width="18.5703125" style="365" customWidth="1"/>
    <col min="1540" max="1540" width="22.140625" style="365" customWidth="1"/>
    <col min="1541" max="1541" width="32.7109375" style="365" customWidth="1"/>
    <col min="1542" max="1542" width="29.28515625" style="365" customWidth="1"/>
    <col min="1543" max="1792" width="23" style="365"/>
    <col min="1793" max="1793" width="19.42578125" style="365" customWidth="1"/>
    <col min="1794" max="1794" width="65" style="365" customWidth="1"/>
    <col min="1795" max="1795" width="18.5703125" style="365" customWidth="1"/>
    <col min="1796" max="1796" width="22.140625" style="365" customWidth="1"/>
    <col min="1797" max="1797" width="32.7109375" style="365" customWidth="1"/>
    <col min="1798" max="1798" width="29.28515625" style="365" customWidth="1"/>
    <col min="1799" max="2048" width="23" style="365"/>
    <col min="2049" max="2049" width="19.42578125" style="365" customWidth="1"/>
    <col min="2050" max="2050" width="65" style="365" customWidth="1"/>
    <col min="2051" max="2051" width="18.5703125" style="365" customWidth="1"/>
    <col min="2052" max="2052" width="22.140625" style="365" customWidth="1"/>
    <col min="2053" max="2053" width="32.7109375" style="365" customWidth="1"/>
    <col min="2054" max="2054" width="29.28515625" style="365" customWidth="1"/>
    <col min="2055" max="2304" width="23" style="365"/>
    <col min="2305" max="2305" width="19.42578125" style="365" customWidth="1"/>
    <col min="2306" max="2306" width="65" style="365" customWidth="1"/>
    <col min="2307" max="2307" width="18.5703125" style="365" customWidth="1"/>
    <col min="2308" max="2308" width="22.140625" style="365" customWidth="1"/>
    <col min="2309" max="2309" width="32.7109375" style="365" customWidth="1"/>
    <col min="2310" max="2310" width="29.28515625" style="365" customWidth="1"/>
    <col min="2311" max="2560" width="23" style="365"/>
    <col min="2561" max="2561" width="19.42578125" style="365" customWidth="1"/>
    <col min="2562" max="2562" width="65" style="365" customWidth="1"/>
    <col min="2563" max="2563" width="18.5703125" style="365" customWidth="1"/>
    <col min="2564" max="2564" width="22.140625" style="365" customWidth="1"/>
    <col min="2565" max="2565" width="32.7109375" style="365" customWidth="1"/>
    <col min="2566" max="2566" width="29.28515625" style="365" customWidth="1"/>
    <col min="2567" max="2816" width="23" style="365"/>
    <col min="2817" max="2817" width="19.42578125" style="365" customWidth="1"/>
    <col min="2818" max="2818" width="65" style="365" customWidth="1"/>
    <col min="2819" max="2819" width="18.5703125" style="365" customWidth="1"/>
    <col min="2820" max="2820" width="22.140625" style="365" customWidth="1"/>
    <col min="2821" max="2821" width="32.7109375" style="365" customWidth="1"/>
    <col min="2822" max="2822" width="29.28515625" style="365" customWidth="1"/>
    <col min="2823" max="3072" width="23" style="365"/>
    <col min="3073" max="3073" width="19.42578125" style="365" customWidth="1"/>
    <col min="3074" max="3074" width="65" style="365" customWidth="1"/>
    <col min="3075" max="3075" width="18.5703125" style="365" customWidth="1"/>
    <col min="3076" max="3076" width="22.140625" style="365" customWidth="1"/>
    <col min="3077" max="3077" width="32.7109375" style="365" customWidth="1"/>
    <col min="3078" max="3078" width="29.28515625" style="365" customWidth="1"/>
    <col min="3079" max="3328" width="23" style="365"/>
    <col min="3329" max="3329" width="19.42578125" style="365" customWidth="1"/>
    <col min="3330" max="3330" width="65" style="365" customWidth="1"/>
    <col min="3331" max="3331" width="18.5703125" style="365" customWidth="1"/>
    <col min="3332" max="3332" width="22.140625" style="365" customWidth="1"/>
    <col min="3333" max="3333" width="32.7109375" style="365" customWidth="1"/>
    <col min="3334" max="3334" width="29.28515625" style="365" customWidth="1"/>
    <col min="3335" max="3584" width="23" style="365"/>
    <col min="3585" max="3585" width="19.42578125" style="365" customWidth="1"/>
    <col min="3586" max="3586" width="65" style="365" customWidth="1"/>
    <col min="3587" max="3587" width="18.5703125" style="365" customWidth="1"/>
    <col min="3588" max="3588" width="22.140625" style="365" customWidth="1"/>
    <col min="3589" max="3589" width="32.7109375" style="365" customWidth="1"/>
    <col min="3590" max="3590" width="29.28515625" style="365" customWidth="1"/>
    <col min="3591" max="3840" width="23" style="365"/>
    <col min="3841" max="3841" width="19.42578125" style="365" customWidth="1"/>
    <col min="3842" max="3842" width="65" style="365" customWidth="1"/>
    <col min="3843" max="3843" width="18.5703125" style="365" customWidth="1"/>
    <col min="3844" max="3844" width="22.140625" style="365" customWidth="1"/>
    <col min="3845" max="3845" width="32.7109375" style="365" customWidth="1"/>
    <col min="3846" max="3846" width="29.28515625" style="365" customWidth="1"/>
    <col min="3847" max="4096" width="23" style="365"/>
    <col min="4097" max="4097" width="19.42578125" style="365" customWidth="1"/>
    <col min="4098" max="4098" width="65" style="365" customWidth="1"/>
    <col min="4099" max="4099" width="18.5703125" style="365" customWidth="1"/>
    <col min="4100" max="4100" width="22.140625" style="365" customWidth="1"/>
    <col min="4101" max="4101" width="32.7109375" style="365" customWidth="1"/>
    <col min="4102" max="4102" width="29.28515625" style="365" customWidth="1"/>
    <col min="4103" max="4352" width="23" style="365"/>
    <col min="4353" max="4353" width="19.42578125" style="365" customWidth="1"/>
    <col min="4354" max="4354" width="65" style="365" customWidth="1"/>
    <col min="4355" max="4355" width="18.5703125" style="365" customWidth="1"/>
    <col min="4356" max="4356" width="22.140625" style="365" customWidth="1"/>
    <col min="4357" max="4357" width="32.7109375" style="365" customWidth="1"/>
    <col min="4358" max="4358" width="29.28515625" style="365" customWidth="1"/>
    <col min="4359" max="4608" width="23" style="365"/>
    <col min="4609" max="4609" width="19.42578125" style="365" customWidth="1"/>
    <col min="4610" max="4610" width="65" style="365" customWidth="1"/>
    <col min="4611" max="4611" width="18.5703125" style="365" customWidth="1"/>
    <col min="4612" max="4612" width="22.140625" style="365" customWidth="1"/>
    <col min="4613" max="4613" width="32.7109375" style="365" customWidth="1"/>
    <col min="4614" max="4614" width="29.28515625" style="365" customWidth="1"/>
    <col min="4615" max="4864" width="23" style="365"/>
    <col min="4865" max="4865" width="19.42578125" style="365" customWidth="1"/>
    <col min="4866" max="4866" width="65" style="365" customWidth="1"/>
    <col min="4867" max="4867" width="18.5703125" style="365" customWidth="1"/>
    <col min="4868" max="4868" width="22.140625" style="365" customWidth="1"/>
    <col min="4869" max="4869" width="32.7109375" style="365" customWidth="1"/>
    <col min="4870" max="4870" width="29.28515625" style="365" customWidth="1"/>
    <col min="4871" max="5120" width="23" style="365"/>
    <col min="5121" max="5121" width="19.42578125" style="365" customWidth="1"/>
    <col min="5122" max="5122" width="65" style="365" customWidth="1"/>
    <col min="5123" max="5123" width="18.5703125" style="365" customWidth="1"/>
    <col min="5124" max="5124" width="22.140625" style="365" customWidth="1"/>
    <col min="5125" max="5125" width="32.7109375" style="365" customWidth="1"/>
    <col min="5126" max="5126" width="29.28515625" style="365" customWidth="1"/>
    <col min="5127" max="5376" width="23" style="365"/>
    <col min="5377" max="5377" width="19.42578125" style="365" customWidth="1"/>
    <col min="5378" max="5378" width="65" style="365" customWidth="1"/>
    <col min="5379" max="5379" width="18.5703125" style="365" customWidth="1"/>
    <col min="5380" max="5380" width="22.140625" style="365" customWidth="1"/>
    <col min="5381" max="5381" width="32.7109375" style="365" customWidth="1"/>
    <col min="5382" max="5382" width="29.28515625" style="365" customWidth="1"/>
    <col min="5383" max="5632" width="23" style="365"/>
    <col min="5633" max="5633" width="19.42578125" style="365" customWidth="1"/>
    <col min="5634" max="5634" width="65" style="365" customWidth="1"/>
    <col min="5635" max="5635" width="18.5703125" style="365" customWidth="1"/>
    <col min="5636" max="5636" width="22.140625" style="365" customWidth="1"/>
    <col min="5637" max="5637" width="32.7109375" style="365" customWidth="1"/>
    <col min="5638" max="5638" width="29.28515625" style="365" customWidth="1"/>
    <col min="5639" max="5888" width="23" style="365"/>
    <col min="5889" max="5889" width="19.42578125" style="365" customWidth="1"/>
    <col min="5890" max="5890" width="65" style="365" customWidth="1"/>
    <col min="5891" max="5891" width="18.5703125" style="365" customWidth="1"/>
    <col min="5892" max="5892" width="22.140625" style="365" customWidth="1"/>
    <col min="5893" max="5893" width="32.7109375" style="365" customWidth="1"/>
    <col min="5894" max="5894" width="29.28515625" style="365" customWidth="1"/>
    <col min="5895" max="6144" width="23" style="365"/>
    <col min="6145" max="6145" width="19.42578125" style="365" customWidth="1"/>
    <col min="6146" max="6146" width="65" style="365" customWidth="1"/>
    <col min="6147" max="6147" width="18.5703125" style="365" customWidth="1"/>
    <col min="6148" max="6148" width="22.140625" style="365" customWidth="1"/>
    <col min="6149" max="6149" width="32.7109375" style="365" customWidth="1"/>
    <col min="6150" max="6150" width="29.28515625" style="365" customWidth="1"/>
    <col min="6151" max="6400" width="23" style="365"/>
    <col min="6401" max="6401" width="19.42578125" style="365" customWidth="1"/>
    <col min="6402" max="6402" width="65" style="365" customWidth="1"/>
    <col min="6403" max="6403" width="18.5703125" style="365" customWidth="1"/>
    <col min="6404" max="6404" width="22.140625" style="365" customWidth="1"/>
    <col min="6405" max="6405" width="32.7109375" style="365" customWidth="1"/>
    <col min="6406" max="6406" width="29.28515625" style="365" customWidth="1"/>
    <col min="6407" max="6656" width="23" style="365"/>
    <col min="6657" max="6657" width="19.42578125" style="365" customWidth="1"/>
    <col min="6658" max="6658" width="65" style="365" customWidth="1"/>
    <col min="6659" max="6659" width="18.5703125" style="365" customWidth="1"/>
    <col min="6660" max="6660" width="22.140625" style="365" customWidth="1"/>
    <col min="6661" max="6661" width="32.7109375" style="365" customWidth="1"/>
    <col min="6662" max="6662" width="29.28515625" style="365" customWidth="1"/>
    <col min="6663" max="6912" width="23" style="365"/>
    <col min="6913" max="6913" width="19.42578125" style="365" customWidth="1"/>
    <col min="6914" max="6914" width="65" style="365" customWidth="1"/>
    <col min="6915" max="6915" width="18.5703125" style="365" customWidth="1"/>
    <col min="6916" max="6916" width="22.140625" style="365" customWidth="1"/>
    <col min="6917" max="6917" width="32.7109375" style="365" customWidth="1"/>
    <col min="6918" max="6918" width="29.28515625" style="365" customWidth="1"/>
    <col min="6919" max="7168" width="23" style="365"/>
    <col min="7169" max="7169" width="19.42578125" style="365" customWidth="1"/>
    <col min="7170" max="7170" width="65" style="365" customWidth="1"/>
    <col min="7171" max="7171" width="18.5703125" style="365" customWidth="1"/>
    <col min="7172" max="7172" width="22.140625" style="365" customWidth="1"/>
    <col min="7173" max="7173" width="32.7109375" style="365" customWidth="1"/>
    <col min="7174" max="7174" width="29.28515625" style="365" customWidth="1"/>
    <col min="7175" max="7424" width="23" style="365"/>
    <col min="7425" max="7425" width="19.42578125" style="365" customWidth="1"/>
    <col min="7426" max="7426" width="65" style="365" customWidth="1"/>
    <col min="7427" max="7427" width="18.5703125" style="365" customWidth="1"/>
    <col min="7428" max="7428" width="22.140625" style="365" customWidth="1"/>
    <col min="7429" max="7429" width="32.7109375" style="365" customWidth="1"/>
    <col min="7430" max="7430" width="29.28515625" style="365" customWidth="1"/>
    <col min="7431" max="7680" width="23" style="365"/>
    <col min="7681" max="7681" width="19.42578125" style="365" customWidth="1"/>
    <col min="7682" max="7682" width="65" style="365" customWidth="1"/>
    <col min="7683" max="7683" width="18.5703125" style="365" customWidth="1"/>
    <col min="7684" max="7684" width="22.140625" style="365" customWidth="1"/>
    <col min="7685" max="7685" width="32.7109375" style="365" customWidth="1"/>
    <col min="7686" max="7686" width="29.28515625" style="365" customWidth="1"/>
    <col min="7687" max="7936" width="23" style="365"/>
    <col min="7937" max="7937" width="19.42578125" style="365" customWidth="1"/>
    <col min="7938" max="7938" width="65" style="365" customWidth="1"/>
    <col min="7939" max="7939" width="18.5703125" style="365" customWidth="1"/>
    <col min="7940" max="7940" width="22.140625" style="365" customWidth="1"/>
    <col min="7941" max="7941" width="32.7109375" style="365" customWidth="1"/>
    <col min="7942" max="7942" width="29.28515625" style="365" customWidth="1"/>
    <col min="7943" max="8192" width="23" style="365"/>
    <col min="8193" max="8193" width="19.42578125" style="365" customWidth="1"/>
    <col min="8194" max="8194" width="65" style="365" customWidth="1"/>
    <col min="8195" max="8195" width="18.5703125" style="365" customWidth="1"/>
    <col min="8196" max="8196" width="22.140625" style="365" customWidth="1"/>
    <col min="8197" max="8197" width="32.7109375" style="365" customWidth="1"/>
    <col min="8198" max="8198" width="29.28515625" style="365" customWidth="1"/>
    <col min="8199" max="8448" width="23" style="365"/>
    <col min="8449" max="8449" width="19.42578125" style="365" customWidth="1"/>
    <col min="8450" max="8450" width="65" style="365" customWidth="1"/>
    <col min="8451" max="8451" width="18.5703125" style="365" customWidth="1"/>
    <col min="8452" max="8452" width="22.140625" style="365" customWidth="1"/>
    <col min="8453" max="8453" width="32.7109375" style="365" customWidth="1"/>
    <col min="8454" max="8454" width="29.28515625" style="365" customWidth="1"/>
    <col min="8455" max="8704" width="23" style="365"/>
    <col min="8705" max="8705" width="19.42578125" style="365" customWidth="1"/>
    <col min="8706" max="8706" width="65" style="365" customWidth="1"/>
    <col min="8707" max="8707" width="18.5703125" style="365" customWidth="1"/>
    <col min="8708" max="8708" width="22.140625" style="365" customWidth="1"/>
    <col min="8709" max="8709" width="32.7109375" style="365" customWidth="1"/>
    <col min="8710" max="8710" width="29.28515625" style="365" customWidth="1"/>
    <col min="8711" max="8960" width="23" style="365"/>
    <col min="8961" max="8961" width="19.42578125" style="365" customWidth="1"/>
    <col min="8962" max="8962" width="65" style="365" customWidth="1"/>
    <col min="8963" max="8963" width="18.5703125" style="365" customWidth="1"/>
    <col min="8964" max="8964" width="22.140625" style="365" customWidth="1"/>
    <col min="8965" max="8965" width="32.7109375" style="365" customWidth="1"/>
    <col min="8966" max="8966" width="29.28515625" style="365" customWidth="1"/>
    <col min="8967" max="9216" width="23" style="365"/>
    <col min="9217" max="9217" width="19.42578125" style="365" customWidth="1"/>
    <col min="9218" max="9218" width="65" style="365" customWidth="1"/>
    <col min="9219" max="9219" width="18.5703125" style="365" customWidth="1"/>
    <col min="9220" max="9220" width="22.140625" style="365" customWidth="1"/>
    <col min="9221" max="9221" width="32.7109375" style="365" customWidth="1"/>
    <col min="9222" max="9222" width="29.28515625" style="365" customWidth="1"/>
    <col min="9223" max="9472" width="23" style="365"/>
    <col min="9473" max="9473" width="19.42578125" style="365" customWidth="1"/>
    <col min="9474" max="9474" width="65" style="365" customWidth="1"/>
    <col min="9475" max="9475" width="18.5703125" style="365" customWidth="1"/>
    <col min="9476" max="9476" width="22.140625" style="365" customWidth="1"/>
    <col min="9477" max="9477" width="32.7109375" style="365" customWidth="1"/>
    <col min="9478" max="9478" width="29.28515625" style="365" customWidth="1"/>
    <col min="9479" max="9728" width="23" style="365"/>
    <col min="9729" max="9729" width="19.42578125" style="365" customWidth="1"/>
    <col min="9730" max="9730" width="65" style="365" customWidth="1"/>
    <col min="9731" max="9731" width="18.5703125" style="365" customWidth="1"/>
    <col min="9732" max="9732" width="22.140625" style="365" customWidth="1"/>
    <col min="9733" max="9733" width="32.7109375" style="365" customWidth="1"/>
    <col min="9734" max="9734" width="29.28515625" style="365" customWidth="1"/>
    <col min="9735" max="9984" width="23" style="365"/>
    <col min="9985" max="9985" width="19.42578125" style="365" customWidth="1"/>
    <col min="9986" max="9986" width="65" style="365" customWidth="1"/>
    <col min="9987" max="9987" width="18.5703125" style="365" customWidth="1"/>
    <col min="9988" max="9988" width="22.140625" style="365" customWidth="1"/>
    <col min="9989" max="9989" width="32.7109375" style="365" customWidth="1"/>
    <col min="9990" max="9990" width="29.28515625" style="365" customWidth="1"/>
    <col min="9991" max="10240" width="23" style="365"/>
    <col min="10241" max="10241" width="19.42578125" style="365" customWidth="1"/>
    <col min="10242" max="10242" width="65" style="365" customWidth="1"/>
    <col min="10243" max="10243" width="18.5703125" style="365" customWidth="1"/>
    <col min="10244" max="10244" width="22.140625" style="365" customWidth="1"/>
    <col min="10245" max="10245" width="32.7109375" style="365" customWidth="1"/>
    <col min="10246" max="10246" width="29.28515625" style="365" customWidth="1"/>
    <col min="10247" max="10496" width="23" style="365"/>
    <col min="10497" max="10497" width="19.42578125" style="365" customWidth="1"/>
    <col min="10498" max="10498" width="65" style="365" customWidth="1"/>
    <col min="10499" max="10499" width="18.5703125" style="365" customWidth="1"/>
    <col min="10500" max="10500" width="22.140625" style="365" customWidth="1"/>
    <col min="10501" max="10501" width="32.7109375" style="365" customWidth="1"/>
    <col min="10502" max="10502" width="29.28515625" style="365" customWidth="1"/>
    <col min="10503" max="10752" width="23" style="365"/>
    <col min="10753" max="10753" width="19.42578125" style="365" customWidth="1"/>
    <col min="10754" max="10754" width="65" style="365" customWidth="1"/>
    <col min="10755" max="10755" width="18.5703125" style="365" customWidth="1"/>
    <col min="10756" max="10756" width="22.140625" style="365" customWidth="1"/>
    <col min="10757" max="10757" width="32.7109375" style="365" customWidth="1"/>
    <col min="10758" max="10758" width="29.28515625" style="365" customWidth="1"/>
    <col min="10759" max="11008" width="23" style="365"/>
    <col min="11009" max="11009" width="19.42578125" style="365" customWidth="1"/>
    <col min="11010" max="11010" width="65" style="365" customWidth="1"/>
    <col min="11011" max="11011" width="18.5703125" style="365" customWidth="1"/>
    <col min="11012" max="11012" width="22.140625" style="365" customWidth="1"/>
    <col min="11013" max="11013" width="32.7109375" style="365" customWidth="1"/>
    <col min="11014" max="11014" width="29.28515625" style="365" customWidth="1"/>
    <col min="11015" max="11264" width="23" style="365"/>
    <col min="11265" max="11265" width="19.42578125" style="365" customWidth="1"/>
    <col min="11266" max="11266" width="65" style="365" customWidth="1"/>
    <col min="11267" max="11267" width="18.5703125" style="365" customWidth="1"/>
    <col min="11268" max="11268" width="22.140625" style="365" customWidth="1"/>
    <col min="11269" max="11269" width="32.7109375" style="365" customWidth="1"/>
    <col min="11270" max="11270" width="29.28515625" style="365" customWidth="1"/>
    <col min="11271" max="11520" width="23" style="365"/>
    <col min="11521" max="11521" width="19.42578125" style="365" customWidth="1"/>
    <col min="11522" max="11522" width="65" style="365" customWidth="1"/>
    <col min="11523" max="11523" width="18.5703125" style="365" customWidth="1"/>
    <col min="11524" max="11524" width="22.140625" style="365" customWidth="1"/>
    <col min="11525" max="11525" width="32.7109375" style="365" customWidth="1"/>
    <col min="11526" max="11526" width="29.28515625" style="365" customWidth="1"/>
    <col min="11527" max="11776" width="23" style="365"/>
    <col min="11777" max="11777" width="19.42578125" style="365" customWidth="1"/>
    <col min="11778" max="11778" width="65" style="365" customWidth="1"/>
    <col min="11779" max="11779" width="18.5703125" style="365" customWidth="1"/>
    <col min="11780" max="11780" width="22.140625" style="365" customWidth="1"/>
    <col min="11781" max="11781" width="32.7109375" style="365" customWidth="1"/>
    <col min="11782" max="11782" width="29.28515625" style="365" customWidth="1"/>
    <col min="11783" max="12032" width="23" style="365"/>
    <col min="12033" max="12033" width="19.42578125" style="365" customWidth="1"/>
    <col min="12034" max="12034" width="65" style="365" customWidth="1"/>
    <col min="12035" max="12035" width="18.5703125" style="365" customWidth="1"/>
    <col min="12036" max="12036" width="22.140625" style="365" customWidth="1"/>
    <col min="12037" max="12037" width="32.7109375" style="365" customWidth="1"/>
    <col min="12038" max="12038" width="29.28515625" style="365" customWidth="1"/>
    <col min="12039" max="12288" width="23" style="365"/>
    <col min="12289" max="12289" width="19.42578125" style="365" customWidth="1"/>
    <col min="12290" max="12290" width="65" style="365" customWidth="1"/>
    <col min="12291" max="12291" width="18.5703125" style="365" customWidth="1"/>
    <col min="12292" max="12292" width="22.140625" style="365" customWidth="1"/>
    <col min="12293" max="12293" width="32.7109375" style="365" customWidth="1"/>
    <col min="12294" max="12294" width="29.28515625" style="365" customWidth="1"/>
    <col min="12295" max="12544" width="23" style="365"/>
    <col min="12545" max="12545" width="19.42578125" style="365" customWidth="1"/>
    <col min="12546" max="12546" width="65" style="365" customWidth="1"/>
    <col min="12547" max="12547" width="18.5703125" style="365" customWidth="1"/>
    <col min="12548" max="12548" width="22.140625" style="365" customWidth="1"/>
    <col min="12549" max="12549" width="32.7109375" style="365" customWidth="1"/>
    <col min="12550" max="12550" width="29.28515625" style="365" customWidth="1"/>
    <col min="12551" max="12800" width="23" style="365"/>
    <col min="12801" max="12801" width="19.42578125" style="365" customWidth="1"/>
    <col min="12802" max="12802" width="65" style="365" customWidth="1"/>
    <col min="12803" max="12803" width="18.5703125" style="365" customWidth="1"/>
    <col min="12804" max="12804" width="22.140625" style="365" customWidth="1"/>
    <col min="12805" max="12805" width="32.7109375" style="365" customWidth="1"/>
    <col min="12806" max="12806" width="29.28515625" style="365" customWidth="1"/>
    <col min="12807" max="13056" width="23" style="365"/>
    <col min="13057" max="13057" width="19.42578125" style="365" customWidth="1"/>
    <col min="13058" max="13058" width="65" style="365" customWidth="1"/>
    <col min="13059" max="13059" width="18.5703125" style="365" customWidth="1"/>
    <col min="13060" max="13060" width="22.140625" style="365" customWidth="1"/>
    <col min="13061" max="13061" width="32.7109375" style="365" customWidth="1"/>
    <col min="13062" max="13062" width="29.28515625" style="365" customWidth="1"/>
    <col min="13063" max="13312" width="23" style="365"/>
    <col min="13313" max="13313" width="19.42578125" style="365" customWidth="1"/>
    <col min="13314" max="13314" width="65" style="365" customWidth="1"/>
    <col min="13315" max="13315" width="18.5703125" style="365" customWidth="1"/>
    <col min="13316" max="13316" width="22.140625" style="365" customWidth="1"/>
    <col min="13317" max="13317" width="32.7109375" style="365" customWidth="1"/>
    <col min="13318" max="13318" width="29.28515625" style="365" customWidth="1"/>
    <col min="13319" max="13568" width="23" style="365"/>
    <col min="13569" max="13569" width="19.42578125" style="365" customWidth="1"/>
    <col min="13570" max="13570" width="65" style="365" customWidth="1"/>
    <col min="13571" max="13571" width="18.5703125" style="365" customWidth="1"/>
    <col min="13572" max="13572" width="22.140625" style="365" customWidth="1"/>
    <col min="13573" max="13573" width="32.7109375" style="365" customWidth="1"/>
    <col min="13574" max="13574" width="29.28515625" style="365" customWidth="1"/>
    <col min="13575" max="13824" width="23" style="365"/>
    <col min="13825" max="13825" width="19.42578125" style="365" customWidth="1"/>
    <col min="13826" max="13826" width="65" style="365" customWidth="1"/>
    <col min="13827" max="13827" width="18.5703125" style="365" customWidth="1"/>
    <col min="13828" max="13828" width="22.140625" style="365" customWidth="1"/>
    <col min="13829" max="13829" width="32.7109375" style="365" customWidth="1"/>
    <col min="13830" max="13830" width="29.28515625" style="365" customWidth="1"/>
    <col min="13831" max="14080" width="23" style="365"/>
    <col min="14081" max="14081" width="19.42578125" style="365" customWidth="1"/>
    <col min="14082" max="14082" width="65" style="365" customWidth="1"/>
    <col min="14083" max="14083" width="18.5703125" style="365" customWidth="1"/>
    <col min="14084" max="14084" width="22.140625" style="365" customWidth="1"/>
    <col min="14085" max="14085" width="32.7109375" style="365" customWidth="1"/>
    <col min="14086" max="14086" width="29.28515625" style="365" customWidth="1"/>
    <col min="14087" max="14336" width="23" style="365"/>
    <col min="14337" max="14337" width="19.42578125" style="365" customWidth="1"/>
    <col min="14338" max="14338" width="65" style="365" customWidth="1"/>
    <col min="14339" max="14339" width="18.5703125" style="365" customWidth="1"/>
    <col min="14340" max="14340" width="22.140625" style="365" customWidth="1"/>
    <col min="14341" max="14341" width="32.7109375" style="365" customWidth="1"/>
    <col min="14342" max="14342" width="29.28515625" style="365" customWidth="1"/>
    <col min="14343" max="14592" width="23" style="365"/>
    <col min="14593" max="14593" width="19.42578125" style="365" customWidth="1"/>
    <col min="14594" max="14594" width="65" style="365" customWidth="1"/>
    <col min="14595" max="14595" width="18.5703125" style="365" customWidth="1"/>
    <col min="14596" max="14596" width="22.140625" style="365" customWidth="1"/>
    <col min="14597" max="14597" width="32.7109375" style="365" customWidth="1"/>
    <col min="14598" max="14598" width="29.28515625" style="365" customWidth="1"/>
    <col min="14599" max="14848" width="23" style="365"/>
    <col min="14849" max="14849" width="19.42578125" style="365" customWidth="1"/>
    <col min="14850" max="14850" width="65" style="365" customWidth="1"/>
    <col min="14851" max="14851" width="18.5703125" style="365" customWidth="1"/>
    <col min="14852" max="14852" width="22.140625" style="365" customWidth="1"/>
    <col min="14853" max="14853" width="32.7109375" style="365" customWidth="1"/>
    <col min="14854" max="14854" width="29.28515625" style="365" customWidth="1"/>
    <col min="14855" max="15104" width="23" style="365"/>
    <col min="15105" max="15105" width="19.42578125" style="365" customWidth="1"/>
    <col min="15106" max="15106" width="65" style="365" customWidth="1"/>
    <col min="15107" max="15107" width="18.5703125" style="365" customWidth="1"/>
    <col min="15108" max="15108" width="22.140625" style="365" customWidth="1"/>
    <col min="15109" max="15109" width="32.7109375" style="365" customWidth="1"/>
    <col min="15110" max="15110" width="29.28515625" style="365" customWidth="1"/>
    <col min="15111" max="15360" width="23" style="365"/>
    <col min="15361" max="15361" width="19.42578125" style="365" customWidth="1"/>
    <col min="15362" max="15362" width="65" style="365" customWidth="1"/>
    <col min="15363" max="15363" width="18.5703125" style="365" customWidth="1"/>
    <col min="15364" max="15364" width="22.140625" style="365" customWidth="1"/>
    <col min="15365" max="15365" width="32.7109375" style="365" customWidth="1"/>
    <col min="15366" max="15366" width="29.28515625" style="365" customWidth="1"/>
    <col min="15367" max="15616" width="23" style="365"/>
    <col min="15617" max="15617" width="19.42578125" style="365" customWidth="1"/>
    <col min="15618" max="15618" width="65" style="365" customWidth="1"/>
    <col min="15619" max="15619" width="18.5703125" style="365" customWidth="1"/>
    <col min="15620" max="15620" width="22.140625" style="365" customWidth="1"/>
    <col min="15621" max="15621" width="32.7109375" style="365" customWidth="1"/>
    <col min="15622" max="15622" width="29.28515625" style="365" customWidth="1"/>
    <col min="15623" max="15872" width="23" style="365"/>
    <col min="15873" max="15873" width="19.42578125" style="365" customWidth="1"/>
    <col min="15874" max="15874" width="65" style="365" customWidth="1"/>
    <col min="15875" max="15875" width="18.5703125" style="365" customWidth="1"/>
    <col min="15876" max="15876" width="22.140625" style="365" customWidth="1"/>
    <col min="15877" max="15877" width="32.7109375" style="365" customWidth="1"/>
    <col min="15878" max="15878" width="29.28515625" style="365" customWidth="1"/>
    <col min="15879" max="16128" width="23" style="365"/>
    <col min="16129" max="16129" width="19.42578125" style="365" customWidth="1"/>
    <col min="16130" max="16130" width="65" style="365" customWidth="1"/>
    <col min="16131" max="16131" width="18.5703125" style="365" customWidth="1"/>
    <col min="16132" max="16132" width="22.140625" style="365" customWidth="1"/>
    <col min="16133" max="16133" width="32.7109375" style="365" customWidth="1"/>
    <col min="16134" max="16134" width="29.28515625" style="365" customWidth="1"/>
    <col min="16135" max="16384" width="23" style="365"/>
  </cols>
  <sheetData>
    <row r="1" spans="1:6" ht="17.100000000000001" customHeight="1" x14ac:dyDescent="0.25">
      <c r="A1" s="360" t="s">
        <v>573</v>
      </c>
      <c r="C1" s="361" t="s">
        <v>490</v>
      </c>
      <c r="D1" s="362"/>
      <c r="E1" s="363"/>
      <c r="F1" s="364"/>
    </row>
    <row r="2" spans="1:6" ht="17.100000000000001" customHeight="1" x14ac:dyDescent="0.25">
      <c r="A2" s="360" t="s">
        <v>553</v>
      </c>
      <c r="D2" s="362"/>
      <c r="E2" s="363"/>
      <c r="F2" s="363"/>
    </row>
    <row r="3" spans="1:6" ht="17.100000000000001" customHeight="1" x14ac:dyDescent="0.25">
      <c r="A3" s="362" t="s">
        <v>194</v>
      </c>
      <c r="B3" s="362"/>
      <c r="C3" s="365">
        <f>C19+C35+C49+C63+C77</f>
        <v>0</v>
      </c>
      <c r="D3" s="362"/>
      <c r="E3" s="363"/>
      <c r="F3" s="363"/>
    </row>
    <row r="4" spans="1:6" ht="17.100000000000001" customHeight="1" x14ac:dyDescent="0.25">
      <c r="A4" s="362" t="s">
        <v>569</v>
      </c>
      <c r="B4" s="362"/>
      <c r="C4" s="362"/>
      <c r="D4" s="362"/>
      <c r="E4" s="363"/>
      <c r="F4" s="363"/>
    </row>
    <row r="5" spans="1:6" ht="17.100000000000001" customHeight="1" x14ac:dyDescent="0.25">
      <c r="E5" s="363"/>
      <c r="F5" s="363"/>
    </row>
    <row r="6" spans="1:6" ht="30.75" customHeight="1" x14ac:dyDescent="0.25">
      <c r="A6" s="560" t="s">
        <v>491</v>
      </c>
      <c r="B6" s="560"/>
      <c r="D6" s="366"/>
      <c r="E6" s="363"/>
      <c r="F6" s="363"/>
    </row>
    <row r="7" spans="1:6" ht="33.75" customHeight="1" x14ac:dyDescent="0.25">
      <c r="A7" s="367" t="s">
        <v>492</v>
      </c>
      <c r="B7" s="368"/>
      <c r="C7" s="369"/>
      <c r="D7" s="370"/>
      <c r="E7" s="371"/>
      <c r="F7" s="371"/>
    </row>
    <row r="8" spans="1:6" ht="21" customHeight="1" x14ac:dyDescent="0.25">
      <c r="A8" s="372" t="s">
        <v>493</v>
      </c>
      <c r="B8" s="373" t="s">
        <v>494</v>
      </c>
      <c r="C8" s="372" t="s">
        <v>495</v>
      </c>
      <c r="D8" s="370"/>
      <c r="E8" s="371"/>
      <c r="F8" s="371"/>
    </row>
    <row r="9" spans="1:6" ht="17.100000000000001" customHeight="1" x14ac:dyDescent="0.25">
      <c r="A9" s="374"/>
      <c r="B9" s="375"/>
      <c r="C9" s="374"/>
      <c r="D9" s="370"/>
      <c r="E9" s="371"/>
      <c r="F9" s="371"/>
    </row>
    <row r="10" spans="1:6" ht="17.100000000000001" customHeight="1" x14ac:dyDescent="0.25">
      <c r="A10" s="372"/>
      <c r="B10" s="376"/>
      <c r="C10" s="377"/>
      <c r="D10" s="378"/>
      <c r="E10" s="379"/>
      <c r="F10" s="379"/>
    </row>
    <row r="11" spans="1:6" ht="17.100000000000001" customHeight="1" x14ac:dyDescent="0.25">
      <c r="A11" s="372"/>
      <c r="B11" s="380" t="s">
        <v>496</v>
      </c>
      <c r="C11" s="377" t="s">
        <v>497</v>
      </c>
      <c r="D11" s="378"/>
      <c r="E11" s="381"/>
      <c r="F11" s="379"/>
    </row>
    <row r="12" spans="1:6" ht="34.5" customHeight="1" x14ac:dyDescent="0.25">
      <c r="A12" s="372"/>
      <c r="B12" s="382" t="s">
        <v>498</v>
      </c>
      <c r="C12" s="377" t="s">
        <v>497</v>
      </c>
      <c r="D12" s="378"/>
      <c r="E12" s="381"/>
      <c r="F12" s="379"/>
    </row>
    <row r="13" spans="1:6" ht="17.100000000000001" customHeight="1" x14ac:dyDescent="0.25">
      <c r="A13" s="372"/>
      <c r="B13" s="380" t="s">
        <v>499</v>
      </c>
      <c r="C13" s="377" t="s">
        <v>497</v>
      </c>
      <c r="D13" s="378"/>
      <c r="E13" s="381"/>
      <c r="F13" s="381"/>
    </row>
    <row r="14" spans="1:6" ht="17.100000000000001" customHeight="1" x14ac:dyDescent="0.25">
      <c r="A14" s="372"/>
      <c r="B14" s="383" t="s">
        <v>500</v>
      </c>
      <c r="C14" s="377" t="s">
        <v>497</v>
      </c>
      <c r="D14" s="378"/>
      <c r="E14" s="381"/>
      <c r="F14" s="381"/>
    </row>
    <row r="15" spans="1:6" ht="17.100000000000001" customHeight="1" x14ac:dyDescent="0.25">
      <c r="A15" s="372"/>
      <c r="B15" s="380"/>
      <c r="C15" s="377"/>
      <c r="D15" s="378"/>
      <c r="E15" s="379"/>
      <c r="F15" s="379"/>
    </row>
    <row r="16" spans="1:6" ht="17.100000000000001" customHeight="1" x14ac:dyDescent="0.25">
      <c r="A16" s="372"/>
      <c r="B16" s="380"/>
      <c r="C16" s="377"/>
      <c r="D16" s="378"/>
      <c r="E16" s="379"/>
      <c r="F16" s="379"/>
    </row>
    <row r="17" spans="1:8" ht="20.25" customHeight="1" x14ac:dyDescent="0.25">
      <c r="A17" s="372"/>
      <c r="B17" s="382"/>
      <c r="C17" s="377"/>
      <c r="D17" s="378"/>
      <c r="E17" s="379"/>
      <c r="F17" s="379"/>
    </row>
    <row r="18" spans="1:8" ht="16.5" customHeight="1" x14ac:dyDescent="0.25">
      <c r="A18" s="372"/>
      <c r="B18" s="382"/>
      <c r="C18" s="384"/>
      <c r="D18" s="378"/>
      <c r="E18" s="379"/>
      <c r="F18" s="379"/>
    </row>
    <row r="19" spans="1:8" ht="17.100000000000001" customHeight="1" x14ac:dyDescent="0.25">
      <c r="A19" s="385"/>
      <c r="B19" s="385" t="s">
        <v>4</v>
      </c>
      <c r="C19" s="386">
        <f>SUM(C10:C18)</f>
        <v>0</v>
      </c>
      <c r="D19" s="387"/>
      <c r="E19" s="388"/>
      <c r="F19" s="388"/>
    </row>
    <row r="20" spans="1:8" ht="17.100000000000001" customHeight="1" x14ac:dyDescent="0.25">
      <c r="A20" s="389"/>
      <c r="B20" s="390"/>
      <c r="C20" s="391"/>
      <c r="D20" s="392"/>
      <c r="E20" s="393"/>
      <c r="F20" s="393"/>
    </row>
    <row r="21" spans="1:8" ht="17.100000000000001" customHeight="1" x14ac:dyDescent="0.25">
      <c r="A21" s="394"/>
      <c r="B21" s="395"/>
      <c r="C21" s="393"/>
      <c r="D21" s="392"/>
      <c r="E21" s="393"/>
      <c r="F21" s="393"/>
    </row>
    <row r="22" spans="1:8" ht="17.100000000000001" customHeight="1" x14ac:dyDescent="0.25">
      <c r="A22" s="394"/>
      <c r="B22" s="395"/>
      <c r="C22" s="393"/>
      <c r="D22" s="392"/>
      <c r="E22" s="393"/>
      <c r="F22" s="393"/>
    </row>
    <row r="23" spans="1:8" ht="17.100000000000001" customHeight="1" x14ac:dyDescent="0.25">
      <c r="A23" s="394"/>
      <c r="B23" s="395"/>
      <c r="C23" s="393"/>
      <c r="D23" s="392"/>
      <c r="E23" s="393"/>
      <c r="F23" s="393"/>
    </row>
    <row r="24" spans="1:8" ht="17.100000000000001" customHeight="1" x14ac:dyDescent="0.25">
      <c r="A24" s="396" t="s">
        <v>501</v>
      </c>
      <c r="B24" s="395"/>
      <c r="C24" s="393"/>
      <c r="D24" s="392"/>
      <c r="E24" s="393"/>
      <c r="F24" s="392"/>
    </row>
    <row r="25" spans="1:8" ht="14.25" customHeight="1" x14ac:dyDescent="0.25">
      <c r="A25" s="397"/>
      <c r="B25" s="395"/>
      <c r="C25" s="398"/>
      <c r="D25" s="392"/>
      <c r="E25" s="399"/>
    </row>
    <row r="26" spans="1:8" ht="17.100000000000001" customHeight="1" x14ac:dyDescent="0.25">
      <c r="A26" s="367" t="s">
        <v>492</v>
      </c>
      <c r="B26" s="390"/>
      <c r="C26" s="400"/>
      <c r="D26" s="401"/>
      <c r="E26" s="379"/>
      <c r="F26" s="363"/>
    </row>
    <row r="27" spans="1:8" ht="17.100000000000001" customHeight="1" x14ac:dyDescent="0.25">
      <c r="A27" s="402" t="s">
        <v>493</v>
      </c>
      <c r="B27" s="403" t="s">
        <v>494</v>
      </c>
      <c r="C27" s="404" t="s">
        <v>495</v>
      </c>
      <c r="D27" s="405"/>
      <c r="E27" s="379"/>
      <c r="F27" s="363"/>
      <c r="G27" s="363"/>
      <c r="H27" s="363"/>
    </row>
    <row r="28" spans="1:8" ht="17.100000000000001" hidden="1" customHeight="1" x14ac:dyDescent="0.25">
      <c r="A28" s="367"/>
      <c r="B28" s="390"/>
      <c r="C28" s="406"/>
      <c r="D28" s="407"/>
      <c r="E28" s="379"/>
      <c r="F28" s="363"/>
      <c r="G28" s="363"/>
      <c r="H28" s="363"/>
    </row>
    <row r="29" spans="1:8" ht="17.100000000000001" customHeight="1" x14ac:dyDescent="0.25">
      <c r="A29" s="372"/>
      <c r="B29" s="395" t="s">
        <v>502</v>
      </c>
      <c r="C29" s="408" t="s">
        <v>497</v>
      </c>
      <c r="D29" s="407"/>
      <c r="E29" s="379"/>
      <c r="F29" s="363"/>
      <c r="G29" s="409"/>
      <c r="H29" s="363"/>
    </row>
    <row r="30" spans="1:8" ht="17.100000000000001" customHeight="1" x14ac:dyDescent="0.25">
      <c r="A30" s="372"/>
      <c r="B30" s="395" t="s">
        <v>503</v>
      </c>
      <c r="C30" s="410" t="s">
        <v>497</v>
      </c>
      <c r="D30" s="407"/>
      <c r="E30" s="411"/>
      <c r="F30" s="363"/>
      <c r="G30" s="363"/>
      <c r="H30" s="363"/>
    </row>
    <row r="31" spans="1:8" ht="17.100000000000001" customHeight="1" x14ac:dyDescent="0.25">
      <c r="A31" s="372"/>
      <c r="B31" s="395" t="s">
        <v>504</v>
      </c>
      <c r="C31" s="408" t="s">
        <v>497</v>
      </c>
      <c r="D31" s="407"/>
      <c r="E31" s="412"/>
      <c r="F31" s="363"/>
      <c r="G31" s="363"/>
      <c r="H31" s="363"/>
    </row>
    <row r="32" spans="1:8" ht="17.100000000000001" customHeight="1" x14ac:dyDescent="0.25">
      <c r="A32" s="372"/>
      <c r="B32" s="413" t="s">
        <v>505</v>
      </c>
      <c r="C32" s="408" t="s">
        <v>497</v>
      </c>
      <c r="D32" s="409"/>
      <c r="E32" s="379"/>
      <c r="F32" s="363"/>
      <c r="G32" s="363"/>
      <c r="H32" s="363"/>
    </row>
    <row r="33" spans="1:8" ht="17.100000000000001" customHeight="1" x14ac:dyDescent="0.25">
      <c r="A33" s="372"/>
      <c r="B33" s="413"/>
      <c r="C33" s="408"/>
      <c r="D33" s="407"/>
      <c r="E33" s="379"/>
      <c r="F33" s="363"/>
      <c r="G33" s="363"/>
      <c r="H33" s="363"/>
    </row>
    <row r="34" spans="1:8" ht="17.100000000000001" customHeight="1" x14ac:dyDescent="0.25">
      <c r="A34" s="372"/>
      <c r="B34" s="413"/>
      <c r="C34" s="414"/>
      <c r="D34" s="407"/>
      <c r="E34" s="379"/>
      <c r="F34" s="363"/>
      <c r="G34" s="363"/>
      <c r="H34" s="363"/>
    </row>
    <row r="35" spans="1:8" s="361" customFormat="1" ht="17.100000000000001" customHeight="1" x14ac:dyDescent="0.25">
      <c r="A35" s="385"/>
      <c r="B35" s="415" t="s">
        <v>4</v>
      </c>
      <c r="C35" s="415">
        <f>SUM(C28:C34)</f>
        <v>0</v>
      </c>
      <c r="D35" s="401"/>
      <c r="E35" s="364"/>
      <c r="F35" s="364"/>
      <c r="G35" s="364"/>
      <c r="H35" s="364"/>
    </row>
    <row r="36" spans="1:8" ht="17.100000000000001" customHeight="1" x14ac:dyDescent="0.25">
      <c r="A36" s="389"/>
      <c r="B36" s="390"/>
      <c r="C36" s="416"/>
      <c r="D36" s="407"/>
      <c r="E36" s="363"/>
      <c r="F36" s="363"/>
      <c r="G36" s="363"/>
      <c r="H36" s="363"/>
    </row>
    <row r="37" spans="1:8" ht="17.100000000000001" customHeight="1" x14ac:dyDescent="0.25">
      <c r="A37" s="365"/>
      <c r="B37" s="365"/>
      <c r="C37" s="417"/>
      <c r="D37" s="417"/>
    </row>
    <row r="38" spans="1:8" ht="79.5" customHeight="1" x14ac:dyDescent="0.25">
      <c r="A38" s="561" t="s">
        <v>506</v>
      </c>
      <c r="B38" s="561"/>
      <c r="C38" s="561"/>
      <c r="D38" s="392"/>
      <c r="E38" s="393"/>
      <c r="F38" s="392"/>
    </row>
    <row r="39" spans="1:8" ht="14.25" customHeight="1" x14ac:dyDescent="0.25">
      <c r="A39" s="397"/>
      <c r="B39" s="395"/>
      <c r="C39" s="398"/>
      <c r="D39" s="392"/>
      <c r="E39" s="399"/>
    </row>
    <row r="40" spans="1:8" ht="17.100000000000001" customHeight="1" x14ac:dyDescent="0.25">
      <c r="A40" s="367" t="s">
        <v>492</v>
      </c>
      <c r="B40" s="390"/>
      <c r="C40" s="400"/>
      <c r="D40" s="401"/>
      <c r="E40" s="379"/>
      <c r="F40" s="363"/>
    </row>
    <row r="41" spans="1:8" ht="17.100000000000001" customHeight="1" x14ac:dyDescent="0.25">
      <c r="A41" s="402" t="s">
        <v>493</v>
      </c>
      <c r="B41" s="403" t="s">
        <v>494</v>
      </c>
      <c r="C41" s="404" t="s">
        <v>495</v>
      </c>
      <c r="D41" s="405"/>
      <c r="E41" s="379"/>
      <c r="F41" s="363"/>
      <c r="G41" s="363"/>
      <c r="H41" s="363"/>
    </row>
    <row r="42" spans="1:8" ht="17.100000000000001" hidden="1" customHeight="1" x14ac:dyDescent="0.25">
      <c r="A42" s="367"/>
      <c r="B42" s="390"/>
      <c r="C42" s="406"/>
      <c r="D42" s="407"/>
      <c r="E42" s="379"/>
      <c r="F42" s="363"/>
      <c r="G42" s="363"/>
      <c r="H42" s="363"/>
    </row>
    <row r="43" spans="1:8" ht="17.100000000000001" customHeight="1" x14ac:dyDescent="0.25">
      <c r="A43" s="372"/>
      <c r="B43" s="395" t="s">
        <v>507</v>
      </c>
      <c r="C43" s="408" t="s">
        <v>497</v>
      </c>
      <c r="D43" s="407"/>
      <c r="E43" s="379"/>
      <c r="F43" s="363"/>
      <c r="G43" s="409"/>
      <c r="H43" s="363"/>
    </row>
    <row r="44" spans="1:8" ht="17.100000000000001" customHeight="1" x14ac:dyDescent="0.25">
      <c r="A44" s="372"/>
      <c r="B44" s="395" t="s">
        <v>508</v>
      </c>
      <c r="C44" s="410" t="s">
        <v>497</v>
      </c>
      <c r="D44" s="407"/>
      <c r="E44" s="411"/>
      <c r="F44" s="363"/>
      <c r="G44" s="363"/>
      <c r="H44" s="363"/>
    </row>
    <row r="45" spans="1:8" ht="17.100000000000001" customHeight="1" x14ac:dyDescent="0.25">
      <c r="A45" s="372"/>
      <c r="B45" s="413" t="s">
        <v>509</v>
      </c>
      <c r="C45" s="408" t="s">
        <v>497</v>
      </c>
      <c r="D45" s="407"/>
      <c r="E45" s="412"/>
      <c r="F45" s="363"/>
      <c r="G45" s="363"/>
      <c r="H45" s="363"/>
    </row>
    <row r="46" spans="1:8" ht="17.100000000000001" customHeight="1" x14ac:dyDescent="0.25">
      <c r="A46" s="372"/>
      <c r="B46" s="413"/>
      <c r="C46" s="408"/>
      <c r="D46" s="409"/>
      <c r="E46" s="379"/>
      <c r="F46" s="363"/>
      <c r="G46" s="363"/>
      <c r="H46" s="363"/>
    </row>
    <row r="47" spans="1:8" ht="17.100000000000001" customHeight="1" x14ac:dyDescent="0.25">
      <c r="A47" s="372"/>
      <c r="B47" s="413"/>
      <c r="C47" s="408"/>
      <c r="D47" s="407"/>
      <c r="E47" s="379"/>
      <c r="F47" s="363"/>
      <c r="G47" s="363"/>
      <c r="H47" s="363"/>
    </row>
    <row r="48" spans="1:8" ht="17.100000000000001" customHeight="1" x14ac:dyDescent="0.25">
      <c r="A48" s="372"/>
      <c r="B48" s="413"/>
      <c r="C48" s="414"/>
      <c r="D48" s="407"/>
      <c r="E48" s="379"/>
      <c r="F48" s="363"/>
      <c r="G48" s="363"/>
      <c r="H48" s="363"/>
    </row>
    <row r="49" spans="1:8" s="361" customFormat="1" ht="17.100000000000001" customHeight="1" x14ac:dyDescent="0.25">
      <c r="A49" s="385"/>
      <c r="B49" s="415" t="s">
        <v>4</v>
      </c>
      <c r="C49" s="415">
        <f>SUM(C42:C48)</f>
        <v>0</v>
      </c>
      <c r="D49" s="401"/>
      <c r="E49" s="364"/>
      <c r="F49" s="364"/>
      <c r="G49" s="364"/>
      <c r="H49" s="364"/>
    </row>
    <row r="50" spans="1:8" ht="17.100000000000001" customHeight="1" x14ac:dyDescent="0.25">
      <c r="A50" s="365"/>
      <c r="B50" s="365"/>
      <c r="C50" s="417"/>
      <c r="D50" s="417"/>
    </row>
    <row r="51" spans="1:8" ht="17.100000000000001" customHeight="1" x14ac:dyDescent="0.25">
      <c r="A51" s="365"/>
      <c r="B51" s="365"/>
      <c r="C51" s="417"/>
      <c r="D51" s="417"/>
    </row>
    <row r="52" spans="1:8" ht="17.100000000000001" customHeight="1" x14ac:dyDescent="0.25">
      <c r="A52" s="396" t="s">
        <v>510</v>
      </c>
      <c r="B52" s="395"/>
      <c r="C52" s="393"/>
      <c r="D52" s="417"/>
    </row>
    <row r="53" spans="1:8" ht="17.100000000000001" customHeight="1" x14ac:dyDescent="0.25">
      <c r="A53" s="397"/>
      <c r="B53" s="395"/>
      <c r="C53" s="398"/>
      <c r="D53" s="417"/>
    </row>
    <row r="54" spans="1:8" ht="17.100000000000001" customHeight="1" x14ac:dyDescent="0.25">
      <c r="A54" s="367" t="s">
        <v>492</v>
      </c>
      <c r="B54" s="390"/>
      <c r="C54" s="400"/>
      <c r="D54" s="417"/>
    </row>
    <row r="55" spans="1:8" ht="17.100000000000001" customHeight="1" x14ac:dyDescent="0.25">
      <c r="A55" s="402" t="s">
        <v>493</v>
      </c>
      <c r="B55" s="403" t="s">
        <v>494</v>
      </c>
      <c r="C55" s="404" t="s">
        <v>495</v>
      </c>
      <c r="D55" s="417"/>
    </row>
    <row r="56" spans="1:8" ht="17.100000000000001" customHeight="1" x14ac:dyDescent="0.25">
      <c r="A56" s="367"/>
      <c r="B56" s="390"/>
      <c r="C56" s="406"/>
      <c r="D56" s="417"/>
    </row>
    <row r="57" spans="1:8" ht="17.100000000000001" customHeight="1" x14ac:dyDescent="0.25">
      <c r="A57" s="372"/>
      <c r="B57" s="395" t="s">
        <v>511</v>
      </c>
      <c r="C57" s="408" t="s">
        <v>497</v>
      </c>
      <c r="D57" s="417"/>
    </row>
    <row r="58" spans="1:8" ht="17.100000000000001" customHeight="1" x14ac:dyDescent="0.25">
      <c r="A58" s="372"/>
      <c r="B58" s="395" t="s">
        <v>512</v>
      </c>
      <c r="C58" s="410" t="s">
        <v>497</v>
      </c>
      <c r="D58" s="417"/>
    </row>
    <row r="59" spans="1:8" ht="17.100000000000001" customHeight="1" x14ac:dyDescent="0.25">
      <c r="A59" s="372"/>
      <c r="B59" s="395" t="s">
        <v>513</v>
      </c>
      <c r="C59" s="408" t="s">
        <v>497</v>
      </c>
      <c r="D59" s="417"/>
    </row>
    <row r="60" spans="1:8" ht="17.100000000000001" customHeight="1" x14ac:dyDescent="0.25">
      <c r="A60" s="372"/>
      <c r="B60" s="413"/>
      <c r="C60" s="408"/>
      <c r="D60" s="417"/>
    </row>
    <row r="61" spans="1:8" ht="17.100000000000001" customHeight="1" x14ac:dyDescent="0.25">
      <c r="A61" s="372"/>
      <c r="B61" s="413"/>
      <c r="C61" s="408"/>
      <c r="D61" s="417"/>
    </row>
    <row r="62" spans="1:8" ht="17.100000000000001" customHeight="1" x14ac:dyDescent="0.25">
      <c r="A62" s="372"/>
      <c r="B62" s="413"/>
      <c r="C62" s="414"/>
      <c r="D62" s="417"/>
    </row>
    <row r="63" spans="1:8" ht="17.100000000000001" customHeight="1" x14ac:dyDescent="0.25">
      <c r="A63" s="385"/>
      <c r="B63" s="415" t="s">
        <v>4</v>
      </c>
      <c r="C63" s="415">
        <f>SUM(C56:C62)</f>
        <v>0</v>
      </c>
      <c r="D63" s="417"/>
    </row>
    <row r="64" spans="1:8" ht="17.100000000000001" customHeight="1" x14ac:dyDescent="0.25">
      <c r="A64" s="365"/>
      <c r="B64" s="365"/>
      <c r="C64" s="417"/>
      <c r="D64" s="417"/>
    </row>
    <row r="65" spans="1:4" ht="17.100000000000001" customHeight="1" x14ac:dyDescent="0.25">
      <c r="A65" s="365"/>
      <c r="B65" s="365"/>
      <c r="C65" s="417"/>
      <c r="D65" s="417"/>
    </row>
    <row r="66" spans="1:4" ht="17.100000000000001" customHeight="1" x14ac:dyDescent="0.25">
      <c r="A66" s="396" t="s">
        <v>514</v>
      </c>
      <c r="B66" s="395"/>
      <c r="C66" s="393"/>
      <c r="D66" s="417"/>
    </row>
    <row r="67" spans="1:4" ht="17.100000000000001" customHeight="1" x14ac:dyDescent="0.25">
      <c r="A67" s="397"/>
      <c r="B67" s="395" t="s">
        <v>515</v>
      </c>
      <c r="C67" s="398"/>
      <c r="D67" s="417"/>
    </row>
    <row r="68" spans="1:4" ht="17.100000000000001" customHeight="1" x14ac:dyDescent="0.25">
      <c r="A68" s="367" t="s">
        <v>492</v>
      </c>
      <c r="B68" s="390"/>
      <c r="C68" s="400"/>
      <c r="D68" s="417"/>
    </row>
    <row r="69" spans="1:4" ht="17.100000000000001" customHeight="1" x14ac:dyDescent="0.25">
      <c r="A69" s="402" t="s">
        <v>493</v>
      </c>
      <c r="B69" s="403" t="s">
        <v>494</v>
      </c>
      <c r="C69" s="404" t="s">
        <v>495</v>
      </c>
      <c r="D69" s="417"/>
    </row>
    <row r="70" spans="1:4" ht="17.100000000000001" customHeight="1" x14ac:dyDescent="0.25">
      <c r="A70" s="367"/>
      <c r="B70" s="390"/>
      <c r="C70" s="406"/>
      <c r="D70" s="417"/>
    </row>
    <row r="71" spans="1:4" ht="17.100000000000001" customHeight="1" x14ac:dyDescent="0.25">
      <c r="A71" s="372"/>
      <c r="B71" s="395" t="s">
        <v>516</v>
      </c>
      <c r="C71" s="408" t="s">
        <v>497</v>
      </c>
      <c r="D71" s="417"/>
    </row>
    <row r="72" spans="1:4" ht="17.100000000000001" customHeight="1" x14ac:dyDescent="0.25">
      <c r="A72" s="372"/>
      <c r="B72" s="395"/>
      <c r="C72" s="410"/>
      <c r="D72" s="417"/>
    </row>
    <row r="73" spans="1:4" ht="17.100000000000001" customHeight="1" x14ac:dyDescent="0.25">
      <c r="A73" s="372"/>
      <c r="B73" s="395"/>
      <c r="C73" s="408"/>
      <c r="D73" s="417"/>
    </row>
    <row r="74" spans="1:4" ht="17.100000000000001" customHeight="1" x14ac:dyDescent="0.25">
      <c r="A74" s="372"/>
      <c r="B74" s="413"/>
      <c r="C74" s="408"/>
      <c r="D74" s="417"/>
    </row>
    <row r="75" spans="1:4" ht="17.100000000000001" customHeight="1" x14ac:dyDescent="0.25">
      <c r="A75" s="372"/>
      <c r="B75" s="413"/>
      <c r="C75" s="408"/>
      <c r="D75" s="417"/>
    </row>
    <row r="76" spans="1:4" ht="17.100000000000001" customHeight="1" x14ac:dyDescent="0.25">
      <c r="A76" s="372"/>
      <c r="B76" s="413"/>
      <c r="C76" s="414"/>
      <c r="D76" s="417"/>
    </row>
    <row r="77" spans="1:4" ht="17.100000000000001" customHeight="1" x14ac:dyDescent="0.25">
      <c r="A77" s="385"/>
      <c r="B77" s="415" t="s">
        <v>4</v>
      </c>
      <c r="C77" s="415">
        <f>SUM(C70:C76)</f>
        <v>0</v>
      </c>
      <c r="D77" s="417"/>
    </row>
    <row r="78" spans="1:4" ht="17.100000000000001" customHeight="1" x14ac:dyDescent="0.25">
      <c r="A78" s="365"/>
      <c r="B78" s="365"/>
      <c r="C78" s="417"/>
      <c r="D78" s="417"/>
    </row>
    <row r="79" spans="1:4" ht="17.100000000000001" customHeight="1" x14ac:dyDescent="0.25">
      <c r="A79" s="365"/>
      <c r="B79" s="365"/>
      <c r="C79" s="417"/>
      <c r="D79" s="417"/>
    </row>
    <row r="80" spans="1:4" ht="17.100000000000001" customHeight="1" x14ac:dyDescent="0.25">
      <c r="A80" s="361"/>
      <c r="B80" s="418" t="s">
        <v>517</v>
      </c>
      <c r="C80" s="417"/>
    </row>
    <row r="81" spans="1:4" ht="17.100000000000001" customHeight="1" x14ac:dyDescent="0.25">
      <c r="A81" s="365"/>
      <c r="B81" s="417"/>
      <c r="C81" s="417"/>
      <c r="D81" s="417"/>
    </row>
    <row r="82" spans="1:4" ht="17.100000000000001" customHeight="1" x14ac:dyDescent="0.25">
      <c r="A82" s="365"/>
      <c r="B82" s="417"/>
      <c r="C82" s="417"/>
      <c r="D82" s="417"/>
    </row>
    <row r="83" spans="1:4" ht="17.100000000000001" customHeight="1" x14ac:dyDescent="0.25">
      <c r="A83" s="365"/>
      <c r="B83" s="419" t="s">
        <v>518</v>
      </c>
      <c r="C83" s="419"/>
      <c r="D83" s="417"/>
    </row>
    <row r="84" spans="1:4" ht="17.100000000000001" customHeight="1" x14ac:dyDescent="0.25">
      <c r="A84" s="365"/>
      <c r="B84" s="365"/>
      <c r="C84" s="417"/>
      <c r="D84" s="417"/>
    </row>
    <row r="85" spans="1:4" ht="17.100000000000001" customHeight="1" x14ac:dyDescent="0.25">
      <c r="A85" s="365"/>
      <c r="B85" s="365"/>
      <c r="C85" s="417"/>
      <c r="D85" s="417"/>
    </row>
    <row r="86" spans="1:4" ht="17.100000000000001" customHeight="1" x14ac:dyDescent="0.25">
      <c r="A86" s="365"/>
      <c r="B86" s="365"/>
      <c r="C86" s="417"/>
      <c r="D86" s="417"/>
    </row>
    <row r="87" spans="1:4" ht="17.100000000000001" customHeight="1" x14ac:dyDescent="0.25">
      <c r="A87" s="365"/>
      <c r="B87" s="365"/>
      <c r="C87" s="417"/>
      <c r="D87" s="417"/>
    </row>
    <row r="88" spans="1:4" ht="17.100000000000001" customHeight="1" x14ac:dyDescent="0.25">
      <c r="A88" s="365"/>
      <c r="B88" s="365"/>
      <c r="C88" s="417"/>
      <c r="D88" s="417"/>
    </row>
    <row r="89" spans="1:4" ht="17.100000000000001" customHeight="1" x14ac:dyDescent="0.25">
      <c r="A89" s="365"/>
      <c r="B89" s="365"/>
      <c r="C89" s="417"/>
      <c r="D89" s="417"/>
    </row>
    <row r="90" spans="1:4" ht="17.100000000000001" customHeight="1" x14ac:dyDescent="0.25">
      <c r="A90" s="365"/>
      <c r="B90" s="365"/>
      <c r="C90" s="417"/>
      <c r="D90" s="417"/>
    </row>
    <row r="91" spans="1:4" ht="17.100000000000001" customHeight="1" x14ac:dyDescent="0.25">
      <c r="A91" s="365"/>
      <c r="B91" s="365"/>
      <c r="C91" s="417"/>
      <c r="D91" s="417"/>
    </row>
    <row r="92" spans="1:4" ht="17.100000000000001" customHeight="1" x14ac:dyDescent="0.25">
      <c r="A92" s="365"/>
      <c r="B92" s="365"/>
      <c r="C92" s="417"/>
      <c r="D92" s="417"/>
    </row>
    <row r="93" spans="1:4" ht="17.100000000000001" customHeight="1" x14ac:dyDescent="0.25">
      <c r="A93" s="365"/>
      <c r="B93" s="365"/>
      <c r="C93" s="417"/>
      <c r="D93" s="417"/>
    </row>
    <row r="94" spans="1:4" ht="17.100000000000001" customHeight="1" x14ac:dyDescent="0.25">
      <c r="A94" s="365"/>
      <c r="B94" s="365"/>
      <c r="C94" s="417"/>
      <c r="D94" s="417"/>
    </row>
    <row r="95" spans="1:4" ht="17.100000000000001" customHeight="1" x14ac:dyDescent="0.25">
      <c r="A95" s="365"/>
      <c r="B95" s="365"/>
      <c r="C95" s="417"/>
      <c r="D95" s="417"/>
    </row>
    <row r="96" spans="1:4" ht="17.100000000000001" customHeight="1" x14ac:dyDescent="0.25">
      <c r="A96" s="365"/>
      <c r="B96" s="365"/>
      <c r="C96" s="417"/>
      <c r="D96" s="417"/>
    </row>
    <row r="97" spans="1:4" ht="17.100000000000001" customHeight="1" x14ac:dyDescent="0.25">
      <c r="A97" s="365"/>
      <c r="B97" s="365"/>
      <c r="C97" s="417"/>
      <c r="D97" s="417"/>
    </row>
    <row r="98" spans="1:4" ht="17.100000000000001" customHeight="1" x14ac:dyDescent="0.25">
      <c r="A98" s="365"/>
      <c r="B98" s="365"/>
      <c r="C98" s="417"/>
      <c r="D98" s="417"/>
    </row>
    <row r="99" spans="1:4" ht="17.100000000000001" customHeight="1" x14ac:dyDescent="0.25">
      <c r="A99" s="365"/>
      <c r="B99" s="365"/>
      <c r="C99" s="417"/>
      <c r="D99" s="417"/>
    </row>
    <row r="100" spans="1:4" ht="17.100000000000001" customHeight="1" x14ac:dyDescent="0.25">
      <c r="A100" s="365"/>
      <c r="B100" s="365"/>
      <c r="C100" s="417"/>
      <c r="D100" s="417"/>
    </row>
    <row r="101" spans="1:4" ht="17.100000000000001" customHeight="1" x14ac:dyDescent="0.25">
      <c r="A101" s="365"/>
      <c r="B101" s="365"/>
      <c r="C101" s="417"/>
      <c r="D101" s="417"/>
    </row>
    <row r="102" spans="1:4" ht="17.100000000000001" customHeight="1" x14ac:dyDescent="0.25">
      <c r="A102" s="365"/>
      <c r="B102" s="365"/>
      <c r="C102" s="417"/>
      <c r="D102" s="417"/>
    </row>
    <row r="103" spans="1:4" ht="17.100000000000001" customHeight="1" x14ac:dyDescent="0.25">
      <c r="A103" s="365"/>
      <c r="B103" s="365"/>
      <c r="C103" s="417"/>
      <c r="D103" s="417"/>
    </row>
    <row r="104" spans="1:4" ht="17.100000000000001" customHeight="1" x14ac:dyDescent="0.25">
      <c r="A104" s="365"/>
      <c r="B104" s="365"/>
      <c r="C104" s="417"/>
      <c r="D104" s="417"/>
    </row>
    <row r="105" spans="1:4" ht="17.100000000000001" customHeight="1" x14ac:dyDescent="0.25">
      <c r="A105" s="365"/>
      <c r="B105" s="365"/>
      <c r="C105" s="417"/>
      <c r="D105" s="417"/>
    </row>
    <row r="106" spans="1:4" ht="17.100000000000001" customHeight="1" x14ac:dyDescent="0.25">
      <c r="A106" s="365"/>
      <c r="B106" s="365"/>
      <c r="C106" s="417"/>
      <c r="D106" s="417"/>
    </row>
    <row r="107" spans="1:4" ht="17.100000000000001" customHeight="1" x14ac:dyDescent="0.25">
      <c r="A107" s="365"/>
      <c r="B107" s="365"/>
      <c r="C107" s="417"/>
      <c r="D107" s="417"/>
    </row>
    <row r="108" spans="1:4" ht="17.100000000000001" customHeight="1" x14ac:dyDescent="0.25">
      <c r="A108" s="365"/>
      <c r="B108" s="365"/>
      <c r="C108" s="417"/>
      <c r="D108" s="417"/>
    </row>
    <row r="109" spans="1:4" ht="17.100000000000001" customHeight="1" x14ac:dyDescent="0.25">
      <c r="A109" s="365"/>
      <c r="B109" s="365"/>
      <c r="C109" s="417"/>
      <c r="D109" s="417"/>
    </row>
    <row r="110" spans="1:4" ht="17.100000000000001" customHeight="1" x14ac:dyDescent="0.25">
      <c r="A110" s="365"/>
      <c r="B110" s="365"/>
      <c r="C110" s="417"/>
      <c r="D110" s="417"/>
    </row>
    <row r="111" spans="1:4" ht="17.100000000000001" customHeight="1" x14ac:dyDescent="0.25">
      <c r="A111" s="365"/>
      <c r="B111" s="365"/>
      <c r="C111" s="417"/>
      <c r="D111" s="417"/>
    </row>
    <row r="112" spans="1:4" ht="17.100000000000001" customHeight="1" x14ac:dyDescent="0.25">
      <c r="A112" s="365"/>
      <c r="B112" s="365"/>
      <c r="C112" s="417"/>
      <c r="D112" s="417"/>
    </row>
    <row r="113" spans="1:4" ht="17.100000000000001" customHeight="1" x14ac:dyDescent="0.25">
      <c r="A113" s="365"/>
      <c r="B113" s="365"/>
      <c r="C113" s="417"/>
      <c r="D113" s="417"/>
    </row>
    <row r="114" spans="1:4" ht="17.100000000000001" customHeight="1" x14ac:dyDescent="0.25">
      <c r="A114" s="365"/>
      <c r="B114" s="365"/>
      <c r="C114" s="417"/>
      <c r="D114" s="417"/>
    </row>
    <row r="115" spans="1:4" ht="17.100000000000001" customHeight="1" x14ac:dyDescent="0.25">
      <c r="A115" s="365"/>
      <c r="B115" s="365"/>
      <c r="C115" s="417"/>
      <c r="D115" s="417"/>
    </row>
    <row r="116" spans="1:4" ht="17.100000000000001" customHeight="1" x14ac:dyDescent="0.25">
      <c r="A116" s="365"/>
      <c r="B116" s="365"/>
      <c r="C116" s="417"/>
      <c r="D116" s="417"/>
    </row>
    <row r="117" spans="1:4" ht="17.100000000000001" customHeight="1" x14ac:dyDescent="0.25">
      <c r="A117" s="365"/>
      <c r="B117" s="365"/>
      <c r="C117" s="417"/>
      <c r="D117" s="417"/>
    </row>
    <row r="118" spans="1:4" ht="17.100000000000001" customHeight="1" x14ac:dyDescent="0.25">
      <c r="A118" s="365"/>
      <c r="B118" s="365"/>
      <c r="C118" s="417"/>
      <c r="D118" s="417"/>
    </row>
    <row r="119" spans="1:4" ht="17.100000000000001" customHeight="1" x14ac:dyDescent="0.25">
      <c r="A119" s="365"/>
      <c r="B119" s="365"/>
      <c r="C119" s="417"/>
      <c r="D119" s="417"/>
    </row>
    <row r="120" spans="1:4" ht="17.100000000000001" customHeight="1" x14ac:dyDescent="0.25">
      <c r="A120" s="365"/>
      <c r="B120" s="365"/>
      <c r="C120" s="417"/>
      <c r="D120" s="417"/>
    </row>
    <row r="121" spans="1:4" ht="17.100000000000001" customHeight="1" x14ac:dyDescent="0.25">
      <c r="A121" s="365"/>
      <c r="B121" s="365"/>
      <c r="C121" s="417"/>
      <c r="D121" s="417"/>
    </row>
    <row r="122" spans="1:4" ht="17.100000000000001" customHeight="1" x14ac:dyDescent="0.25">
      <c r="A122" s="365"/>
      <c r="B122" s="365"/>
      <c r="C122" s="417"/>
      <c r="D122" s="417"/>
    </row>
    <row r="123" spans="1:4" ht="17.100000000000001" customHeight="1" x14ac:dyDescent="0.25">
      <c r="A123" s="365"/>
      <c r="B123" s="365"/>
      <c r="C123" s="417"/>
      <c r="D123" s="417"/>
    </row>
    <row r="124" spans="1:4" ht="17.100000000000001" customHeight="1" x14ac:dyDescent="0.25">
      <c r="A124" s="365"/>
      <c r="B124" s="365"/>
      <c r="C124" s="417"/>
      <c r="D124" s="417"/>
    </row>
    <row r="125" spans="1:4" ht="17.100000000000001" customHeight="1" x14ac:dyDescent="0.25">
      <c r="A125" s="365"/>
      <c r="B125" s="365"/>
      <c r="C125" s="417"/>
      <c r="D125" s="417"/>
    </row>
    <row r="126" spans="1:4" ht="17.100000000000001" customHeight="1" x14ac:dyDescent="0.25">
      <c r="A126" s="365"/>
      <c r="B126" s="365"/>
      <c r="C126" s="417"/>
      <c r="D126" s="417"/>
    </row>
    <row r="127" spans="1:4" ht="17.100000000000001" customHeight="1" x14ac:dyDescent="0.25">
      <c r="A127" s="365"/>
      <c r="B127" s="365"/>
      <c r="C127" s="417"/>
      <c r="D127" s="417"/>
    </row>
    <row r="128" spans="1:4" ht="17.100000000000001" customHeight="1" x14ac:dyDescent="0.25">
      <c r="A128" s="365"/>
      <c r="B128" s="365"/>
      <c r="C128" s="417"/>
      <c r="D128" s="417"/>
    </row>
    <row r="129" spans="1:4" ht="17.100000000000001" customHeight="1" x14ac:dyDescent="0.25">
      <c r="A129" s="365"/>
      <c r="B129" s="365"/>
      <c r="C129" s="417"/>
      <c r="D129" s="417"/>
    </row>
    <row r="130" spans="1:4" ht="17.100000000000001" customHeight="1" x14ac:dyDescent="0.25">
      <c r="A130" s="365"/>
      <c r="B130" s="365"/>
      <c r="C130" s="417"/>
      <c r="D130" s="417"/>
    </row>
    <row r="131" spans="1:4" ht="17.100000000000001" customHeight="1" x14ac:dyDescent="0.25">
      <c r="A131" s="365"/>
      <c r="B131" s="365"/>
      <c r="C131" s="417"/>
      <c r="D131" s="417"/>
    </row>
    <row r="132" spans="1:4" ht="17.100000000000001" customHeight="1" x14ac:dyDescent="0.25">
      <c r="A132" s="365"/>
      <c r="B132" s="365"/>
      <c r="C132" s="417"/>
      <c r="D132" s="417"/>
    </row>
    <row r="133" spans="1:4" ht="17.100000000000001" customHeight="1" x14ac:dyDescent="0.25">
      <c r="A133" s="365"/>
      <c r="B133" s="365"/>
      <c r="C133" s="417"/>
      <c r="D133" s="417"/>
    </row>
    <row r="134" spans="1:4" ht="17.100000000000001" customHeight="1" x14ac:dyDescent="0.25">
      <c r="A134" s="365"/>
      <c r="B134" s="365"/>
      <c r="C134" s="417"/>
      <c r="D134" s="417"/>
    </row>
    <row r="135" spans="1:4" ht="17.100000000000001" customHeight="1" x14ac:dyDescent="0.25">
      <c r="A135" s="365"/>
      <c r="B135" s="365"/>
      <c r="C135" s="417"/>
      <c r="D135" s="417"/>
    </row>
    <row r="136" spans="1:4" ht="17.100000000000001" customHeight="1" x14ac:dyDescent="0.25">
      <c r="A136" s="365"/>
      <c r="B136" s="365"/>
      <c r="C136" s="417"/>
      <c r="D136" s="417"/>
    </row>
    <row r="137" spans="1:4" ht="17.100000000000001" customHeight="1" x14ac:dyDescent="0.25">
      <c r="A137" s="365"/>
      <c r="B137" s="365"/>
      <c r="C137" s="417"/>
      <c r="D137" s="417"/>
    </row>
    <row r="138" spans="1:4" ht="17.100000000000001" customHeight="1" x14ac:dyDescent="0.25">
      <c r="A138" s="365"/>
      <c r="B138" s="365"/>
      <c r="C138" s="417"/>
      <c r="D138" s="417"/>
    </row>
    <row r="139" spans="1:4" ht="17.100000000000001" customHeight="1" x14ac:dyDescent="0.25">
      <c r="A139" s="365"/>
      <c r="B139" s="365"/>
      <c r="C139" s="417"/>
      <c r="D139" s="417"/>
    </row>
    <row r="140" spans="1:4" ht="17.100000000000001" customHeight="1" x14ac:dyDescent="0.25">
      <c r="A140" s="365"/>
      <c r="B140" s="365"/>
      <c r="C140" s="417"/>
      <c r="D140" s="417"/>
    </row>
    <row r="141" spans="1:4" ht="17.100000000000001" customHeight="1" x14ac:dyDescent="0.25">
      <c r="A141" s="365"/>
      <c r="B141" s="365"/>
      <c r="C141" s="417"/>
      <c r="D141" s="417"/>
    </row>
    <row r="142" spans="1:4" ht="17.100000000000001" customHeight="1" x14ac:dyDescent="0.25">
      <c r="A142" s="365"/>
      <c r="B142" s="365"/>
      <c r="C142" s="417"/>
      <c r="D142" s="417"/>
    </row>
    <row r="143" spans="1:4" ht="17.100000000000001" customHeight="1" x14ac:dyDescent="0.25">
      <c r="A143" s="365"/>
      <c r="B143" s="365"/>
      <c r="C143" s="417"/>
      <c r="D143" s="417"/>
    </row>
    <row r="144" spans="1:4" ht="17.100000000000001" customHeight="1" x14ac:dyDescent="0.25">
      <c r="A144" s="365"/>
      <c r="B144" s="365"/>
      <c r="C144" s="417"/>
      <c r="D144" s="417"/>
    </row>
    <row r="145" spans="1:4" ht="17.100000000000001" customHeight="1" x14ac:dyDescent="0.25">
      <c r="A145" s="365"/>
      <c r="B145" s="365"/>
      <c r="C145" s="417"/>
      <c r="D145" s="417"/>
    </row>
    <row r="146" spans="1:4" ht="17.100000000000001" customHeight="1" x14ac:dyDescent="0.25">
      <c r="A146" s="365"/>
      <c r="B146" s="365"/>
      <c r="C146" s="417"/>
      <c r="D146" s="417"/>
    </row>
    <row r="147" spans="1:4" ht="17.100000000000001" customHeight="1" x14ac:dyDescent="0.25">
      <c r="A147" s="365"/>
      <c r="B147" s="365"/>
      <c r="C147" s="417"/>
      <c r="D147" s="417"/>
    </row>
    <row r="148" spans="1:4" ht="17.100000000000001" customHeight="1" x14ac:dyDescent="0.25">
      <c r="A148" s="365"/>
      <c r="B148" s="365"/>
      <c r="C148" s="417"/>
      <c r="D148" s="417"/>
    </row>
    <row r="149" spans="1:4" ht="17.100000000000001" customHeight="1" x14ac:dyDescent="0.25">
      <c r="A149" s="365"/>
      <c r="B149" s="365"/>
      <c r="C149" s="417"/>
      <c r="D149" s="417"/>
    </row>
    <row r="150" spans="1:4" ht="17.100000000000001" customHeight="1" x14ac:dyDescent="0.25">
      <c r="A150" s="365"/>
      <c r="B150" s="365"/>
      <c r="C150" s="417"/>
      <c r="D150" s="417"/>
    </row>
    <row r="151" spans="1:4" ht="17.100000000000001" customHeight="1" x14ac:dyDescent="0.25">
      <c r="A151" s="365"/>
      <c r="B151" s="365"/>
      <c r="C151" s="417"/>
      <c r="D151" s="417"/>
    </row>
    <row r="152" spans="1:4" ht="17.100000000000001" customHeight="1" x14ac:dyDescent="0.25">
      <c r="A152" s="365"/>
      <c r="B152" s="365"/>
      <c r="C152" s="417"/>
      <c r="D152" s="417"/>
    </row>
    <row r="153" spans="1:4" ht="17.100000000000001" customHeight="1" x14ac:dyDescent="0.25">
      <c r="A153" s="365"/>
      <c r="B153" s="365"/>
      <c r="C153" s="417"/>
      <c r="D153" s="417"/>
    </row>
    <row r="154" spans="1:4" ht="17.100000000000001" customHeight="1" x14ac:dyDescent="0.25">
      <c r="A154" s="365"/>
      <c r="B154" s="365"/>
      <c r="C154" s="417"/>
      <c r="D154" s="417"/>
    </row>
    <row r="155" spans="1:4" ht="17.100000000000001" customHeight="1" x14ac:dyDescent="0.25">
      <c r="A155" s="365"/>
      <c r="B155" s="365"/>
      <c r="C155" s="417"/>
      <c r="D155" s="417"/>
    </row>
    <row r="156" spans="1:4" ht="17.100000000000001" customHeight="1" x14ac:dyDescent="0.25">
      <c r="A156" s="365"/>
      <c r="B156" s="365"/>
      <c r="C156" s="417"/>
      <c r="D156" s="417"/>
    </row>
    <row r="157" spans="1:4" ht="17.100000000000001" customHeight="1" x14ac:dyDescent="0.25">
      <c r="A157" s="365"/>
      <c r="B157" s="365"/>
      <c r="C157" s="417"/>
      <c r="D157" s="417"/>
    </row>
    <row r="158" spans="1:4" ht="17.100000000000001" customHeight="1" x14ac:dyDescent="0.25">
      <c r="A158" s="365"/>
      <c r="B158" s="365"/>
      <c r="C158" s="417"/>
      <c r="D158" s="417"/>
    </row>
    <row r="159" spans="1:4" ht="17.100000000000001" customHeight="1" x14ac:dyDescent="0.25">
      <c r="A159" s="365"/>
      <c r="B159" s="365"/>
      <c r="C159" s="417"/>
      <c r="D159" s="417"/>
    </row>
    <row r="160" spans="1:4" ht="17.100000000000001" customHeight="1" x14ac:dyDescent="0.25">
      <c r="A160" s="365"/>
      <c r="B160" s="365"/>
      <c r="C160" s="417"/>
      <c r="D160" s="417"/>
    </row>
    <row r="161" spans="1:4" ht="17.100000000000001" customHeight="1" x14ac:dyDescent="0.25">
      <c r="A161" s="365"/>
      <c r="B161" s="365"/>
      <c r="C161" s="417"/>
      <c r="D161" s="417"/>
    </row>
    <row r="162" spans="1:4" ht="17.100000000000001" customHeight="1" x14ac:dyDescent="0.25">
      <c r="A162" s="365"/>
      <c r="B162" s="365"/>
      <c r="C162" s="417"/>
      <c r="D162" s="417"/>
    </row>
    <row r="163" spans="1:4" ht="17.100000000000001" customHeight="1" x14ac:dyDescent="0.25">
      <c r="A163" s="365"/>
      <c r="B163" s="365"/>
      <c r="C163" s="417"/>
      <c r="D163" s="417"/>
    </row>
    <row r="164" spans="1:4" ht="17.100000000000001" customHeight="1" x14ac:dyDescent="0.25">
      <c r="A164" s="365"/>
      <c r="B164" s="365"/>
      <c r="C164" s="417"/>
      <c r="D164" s="417"/>
    </row>
    <row r="165" spans="1:4" ht="17.100000000000001" customHeight="1" x14ac:dyDescent="0.25">
      <c r="A165" s="365"/>
      <c r="B165" s="365"/>
      <c r="C165" s="417"/>
      <c r="D165" s="417"/>
    </row>
    <row r="166" spans="1:4" ht="17.100000000000001" customHeight="1" x14ac:dyDescent="0.25">
      <c r="A166" s="365"/>
      <c r="B166" s="365"/>
      <c r="C166" s="417"/>
      <c r="D166" s="417"/>
    </row>
    <row r="167" spans="1:4" ht="17.100000000000001" customHeight="1" x14ac:dyDescent="0.25">
      <c r="A167" s="365"/>
      <c r="B167" s="365"/>
      <c r="C167" s="417"/>
      <c r="D167" s="417"/>
    </row>
    <row r="168" spans="1:4" ht="17.100000000000001" customHeight="1" x14ac:dyDescent="0.25">
      <c r="A168" s="365"/>
      <c r="B168" s="365"/>
      <c r="C168" s="417"/>
      <c r="D168" s="417"/>
    </row>
    <row r="169" spans="1:4" ht="17.100000000000001" customHeight="1" x14ac:dyDescent="0.25">
      <c r="A169" s="365"/>
      <c r="B169" s="365"/>
      <c r="C169" s="417"/>
      <c r="D169" s="417"/>
    </row>
    <row r="170" spans="1:4" ht="17.100000000000001" customHeight="1" x14ac:dyDescent="0.25">
      <c r="A170" s="365"/>
      <c r="B170" s="365"/>
      <c r="C170" s="417"/>
      <c r="D170" s="417"/>
    </row>
    <row r="171" spans="1:4" ht="17.100000000000001" customHeight="1" x14ac:dyDescent="0.25">
      <c r="A171" s="365"/>
      <c r="B171" s="365"/>
      <c r="C171" s="417"/>
      <c r="D171" s="417"/>
    </row>
    <row r="172" spans="1:4" ht="17.100000000000001" customHeight="1" x14ac:dyDescent="0.25">
      <c r="A172" s="365"/>
      <c r="B172" s="365"/>
      <c r="C172" s="417"/>
      <c r="D172" s="417"/>
    </row>
    <row r="173" spans="1:4" ht="17.100000000000001" customHeight="1" x14ac:dyDescent="0.25">
      <c r="A173" s="365"/>
      <c r="B173" s="365"/>
      <c r="C173" s="417"/>
      <c r="D173" s="417"/>
    </row>
    <row r="174" spans="1:4" ht="17.100000000000001" customHeight="1" x14ac:dyDescent="0.25">
      <c r="A174" s="365"/>
      <c r="B174" s="365"/>
      <c r="C174" s="417"/>
      <c r="D174" s="417"/>
    </row>
    <row r="175" spans="1:4" ht="17.100000000000001" customHeight="1" x14ac:dyDescent="0.25">
      <c r="A175" s="365"/>
      <c r="B175" s="365"/>
      <c r="C175" s="417"/>
      <c r="D175" s="417"/>
    </row>
    <row r="176" spans="1:4" ht="17.100000000000001" customHeight="1" x14ac:dyDescent="0.25">
      <c r="A176" s="365"/>
      <c r="B176" s="365"/>
      <c r="C176" s="417"/>
      <c r="D176" s="417"/>
    </row>
    <row r="177" spans="1:4" ht="17.100000000000001" customHeight="1" x14ac:dyDescent="0.25">
      <c r="A177" s="365"/>
      <c r="B177" s="365"/>
      <c r="C177" s="417"/>
      <c r="D177" s="417"/>
    </row>
    <row r="178" spans="1:4" ht="17.100000000000001" customHeight="1" x14ac:dyDescent="0.25">
      <c r="A178" s="365"/>
      <c r="B178" s="365"/>
      <c r="C178" s="417"/>
      <c r="D178" s="417"/>
    </row>
    <row r="179" spans="1:4" ht="17.100000000000001" customHeight="1" x14ac:dyDescent="0.25">
      <c r="A179" s="365"/>
      <c r="B179" s="365"/>
      <c r="C179" s="417"/>
      <c r="D179" s="417"/>
    </row>
    <row r="180" spans="1:4" ht="17.100000000000001" customHeight="1" x14ac:dyDescent="0.25">
      <c r="A180" s="365"/>
      <c r="B180" s="365"/>
      <c r="C180" s="417"/>
      <c r="D180" s="417"/>
    </row>
    <row r="181" spans="1:4" ht="17.100000000000001" customHeight="1" x14ac:dyDescent="0.25">
      <c r="A181" s="365"/>
      <c r="B181" s="365"/>
      <c r="C181" s="417"/>
      <c r="D181" s="417"/>
    </row>
    <row r="182" spans="1:4" ht="17.100000000000001" customHeight="1" x14ac:dyDescent="0.25">
      <c r="A182" s="365"/>
      <c r="B182" s="365"/>
      <c r="C182" s="417"/>
      <c r="D182" s="417"/>
    </row>
    <row r="183" spans="1:4" ht="17.100000000000001" customHeight="1" x14ac:dyDescent="0.25">
      <c r="A183" s="365"/>
      <c r="B183" s="365"/>
      <c r="C183" s="417"/>
      <c r="D183" s="417"/>
    </row>
    <row r="184" spans="1:4" ht="17.100000000000001" customHeight="1" x14ac:dyDescent="0.25">
      <c r="A184" s="365"/>
      <c r="B184" s="365"/>
      <c r="C184" s="417"/>
      <c r="D184" s="417"/>
    </row>
    <row r="185" spans="1:4" ht="17.100000000000001" customHeight="1" x14ac:dyDescent="0.25">
      <c r="A185" s="365"/>
      <c r="B185" s="365"/>
      <c r="C185" s="417"/>
      <c r="D185" s="417"/>
    </row>
    <row r="186" spans="1:4" ht="17.100000000000001" customHeight="1" x14ac:dyDescent="0.25">
      <c r="A186" s="365"/>
      <c r="B186" s="365"/>
      <c r="C186" s="417"/>
      <c r="D186" s="417"/>
    </row>
    <row r="187" spans="1:4" ht="17.100000000000001" customHeight="1" x14ac:dyDescent="0.25">
      <c r="A187" s="365"/>
      <c r="B187" s="365"/>
      <c r="C187" s="417"/>
      <c r="D187" s="417"/>
    </row>
    <row r="188" spans="1:4" ht="17.100000000000001" customHeight="1" x14ac:dyDescent="0.25">
      <c r="A188" s="365"/>
      <c r="B188" s="365"/>
      <c r="C188" s="417"/>
      <c r="D188" s="417"/>
    </row>
    <row r="189" spans="1:4" ht="17.100000000000001" customHeight="1" x14ac:dyDescent="0.25">
      <c r="A189" s="365"/>
      <c r="B189" s="365"/>
      <c r="C189" s="417"/>
      <c r="D189" s="417"/>
    </row>
    <row r="190" spans="1:4" ht="17.100000000000001" customHeight="1" x14ac:dyDescent="0.25">
      <c r="A190" s="365"/>
      <c r="B190" s="365"/>
      <c r="C190" s="417"/>
      <c r="D190" s="417"/>
    </row>
    <row r="191" spans="1:4" ht="17.100000000000001" customHeight="1" x14ac:dyDescent="0.25">
      <c r="A191" s="365"/>
      <c r="B191" s="365"/>
      <c r="C191" s="417"/>
      <c r="D191" s="417"/>
    </row>
    <row r="192" spans="1:4" ht="17.100000000000001" customHeight="1" x14ac:dyDescent="0.25">
      <c r="A192" s="365"/>
      <c r="B192" s="365"/>
      <c r="C192" s="417"/>
      <c r="D192" s="417"/>
    </row>
    <row r="193" spans="1:4" ht="17.100000000000001" customHeight="1" x14ac:dyDescent="0.25">
      <c r="A193" s="365"/>
      <c r="B193" s="365"/>
      <c r="C193" s="417"/>
      <c r="D193" s="417"/>
    </row>
    <row r="194" spans="1:4" ht="17.100000000000001" customHeight="1" x14ac:dyDescent="0.25">
      <c r="A194" s="365"/>
      <c r="B194" s="365"/>
      <c r="C194" s="417"/>
      <c r="D194" s="417"/>
    </row>
    <row r="195" spans="1:4" ht="17.100000000000001" customHeight="1" x14ac:dyDescent="0.25">
      <c r="A195" s="365"/>
      <c r="B195" s="365"/>
      <c r="C195" s="417"/>
      <c r="D195" s="417"/>
    </row>
    <row r="196" spans="1:4" ht="17.100000000000001" customHeight="1" x14ac:dyDescent="0.25">
      <c r="A196" s="365"/>
      <c r="B196" s="365"/>
      <c r="C196" s="417"/>
      <c r="D196" s="417"/>
    </row>
    <row r="197" spans="1:4" ht="17.100000000000001" customHeight="1" x14ac:dyDescent="0.25">
      <c r="A197" s="365"/>
      <c r="B197" s="365"/>
      <c r="C197" s="417"/>
      <c r="D197" s="417"/>
    </row>
    <row r="198" spans="1:4" ht="17.100000000000001" customHeight="1" x14ac:dyDescent="0.25">
      <c r="A198" s="365"/>
      <c r="B198" s="365"/>
      <c r="C198" s="417"/>
      <c r="D198" s="417"/>
    </row>
    <row r="199" spans="1:4" ht="17.100000000000001" customHeight="1" x14ac:dyDescent="0.25">
      <c r="A199" s="365"/>
      <c r="B199" s="365"/>
      <c r="C199" s="417"/>
      <c r="D199" s="417"/>
    </row>
    <row r="200" spans="1:4" ht="17.100000000000001" customHeight="1" x14ac:dyDescent="0.25">
      <c r="A200" s="365"/>
      <c r="B200" s="365"/>
      <c r="C200" s="417"/>
      <c r="D200" s="417"/>
    </row>
    <row r="201" spans="1:4" ht="17.100000000000001" customHeight="1" x14ac:dyDescent="0.25">
      <c r="A201" s="365"/>
      <c r="B201" s="365"/>
      <c r="C201" s="417"/>
      <c r="D201" s="417"/>
    </row>
    <row r="202" spans="1:4" ht="17.100000000000001" customHeight="1" x14ac:dyDescent="0.25">
      <c r="A202" s="365"/>
      <c r="B202" s="365"/>
      <c r="C202" s="417"/>
      <c r="D202" s="417"/>
    </row>
    <row r="203" spans="1:4" ht="17.100000000000001" customHeight="1" x14ac:dyDescent="0.25">
      <c r="A203" s="365"/>
      <c r="B203" s="365"/>
      <c r="C203" s="417"/>
      <c r="D203" s="417"/>
    </row>
    <row r="204" spans="1:4" ht="17.100000000000001" customHeight="1" x14ac:dyDescent="0.25">
      <c r="A204" s="365"/>
      <c r="B204" s="365"/>
      <c r="C204" s="417"/>
      <c r="D204" s="417"/>
    </row>
    <row r="205" spans="1:4" ht="17.100000000000001" customHeight="1" x14ac:dyDescent="0.25">
      <c r="A205" s="365"/>
      <c r="B205" s="365"/>
      <c r="C205" s="417"/>
      <c r="D205" s="417"/>
    </row>
    <row r="206" spans="1:4" ht="17.100000000000001" customHeight="1" x14ac:dyDescent="0.25">
      <c r="A206" s="365"/>
      <c r="B206" s="365"/>
      <c r="C206" s="417"/>
      <c r="D206" s="417"/>
    </row>
    <row r="207" spans="1:4" ht="17.100000000000001" customHeight="1" x14ac:dyDescent="0.25">
      <c r="A207" s="365"/>
      <c r="B207" s="365"/>
      <c r="C207" s="417"/>
      <c r="D207" s="417"/>
    </row>
    <row r="208" spans="1:4" ht="17.100000000000001" customHeight="1" x14ac:dyDescent="0.25">
      <c r="A208" s="365"/>
      <c r="B208" s="365"/>
      <c r="C208" s="417"/>
      <c r="D208" s="417"/>
    </row>
    <row r="209" spans="1:4" ht="17.100000000000001" customHeight="1" x14ac:dyDescent="0.25">
      <c r="A209" s="365"/>
      <c r="B209" s="365"/>
      <c r="C209" s="417"/>
      <c r="D209" s="417"/>
    </row>
    <row r="210" spans="1:4" ht="17.100000000000001" customHeight="1" x14ac:dyDescent="0.25">
      <c r="A210" s="365"/>
      <c r="B210" s="365"/>
      <c r="C210" s="417"/>
      <c r="D210" s="417"/>
    </row>
    <row r="211" spans="1:4" ht="17.100000000000001" customHeight="1" x14ac:dyDescent="0.25">
      <c r="A211" s="365"/>
      <c r="B211" s="365"/>
      <c r="C211" s="417"/>
      <c r="D211" s="417"/>
    </row>
    <row r="212" spans="1:4" ht="17.100000000000001" customHeight="1" x14ac:dyDescent="0.25">
      <c r="A212" s="365"/>
      <c r="B212" s="365"/>
      <c r="C212" s="417"/>
      <c r="D212" s="417"/>
    </row>
    <row r="213" spans="1:4" ht="17.100000000000001" customHeight="1" x14ac:dyDescent="0.25">
      <c r="A213" s="365"/>
      <c r="B213" s="365"/>
      <c r="C213" s="417"/>
      <c r="D213" s="417"/>
    </row>
    <row r="214" spans="1:4" ht="17.100000000000001" customHeight="1" x14ac:dyDescent="0.25">
      <c r="A214" s="365"/>
      <c r="B214" s="365"/>
      <c r="C214" s="417"/>
      <c r="D214" s="417"/>
    </row>
    <row r="215" spans="1:4" ht="17.100000000000001" customHeight="1" x14ac:dyDescent="0.25">
      <c r="A215" s="365"/>
      <c r="B215" s="365"/>
      <c r="C215" s="417"/>
      <c r="D215" s="417"/>
    </row>
    <row r="216" spans="1:4" ht="17.100000000000001" customHeight="1" x14ac:dyDescent="0.25">
      <c r="A216" s="365"/>
      <c r="B216" s="365"/>
      <c r="C216" s="417"/>
      <c r="D216" s="417"/>
    </row>
    <row r="217" spans="1:4" ht="17.100000000000001" customHeight="1" x14ac:dyDescent="0.25">
      <c r="A217" s="365"/>
      <c r="B217" s="365"/>
      <c r="C217" s="417"/>
      <c r="D217" s="417"/>
    </row>
    <row r="218" spans="1:4" ht="17.100000000000001" customHeight="1" x14ac:dyDescent="0.25">
      <c r="A218" s="365"/>
      <c r="B218" s="365"/>
      <c r="C218" s="417"/>
      <c r="D218" s="417"/>
    </row>
    <row r="219" spans="1:4" ht="17.100000000000001" customHeight="1" x14ac:dyDescent="0.25">
      <c r="A219" s="365"/>
      <c r="B219" s="365"/>
      <c r="C219" s="417"/>
      <c r="D219" s="417"/>
    </row>
    <row r="220" spans="1:4" ht="17.100000000000001" customHeight="1" x14ac:dyDescent="0.25">
      <c r="A220" s="365"/>
      <c r="B220" s="365"/>
      <c r="C220" s="417"/>
      <c r="D220" s="417"/>
    </row>
    <row r="221" spans="1:4" ht="17.100000000000001" customHeight="1" x14ac:dyDescent="0.25">
      <c r="A221" s="365"/>
      <c r="B221" s="365"/>
      <c r="C221" s="417"/>
      <c r="D221" s="417"/>
    </row>
    <row r="222" spans="1:4" ht="17.100000000000001" customHeight="1" x14ac:dyDescent="0.25">
      <c r="A222" s="365"/>
      <c r="B222" s="365"/>
      <c r="C222" s="417"/>
      <c r="D222" s="417"/>
    </row>
    <row r="223" spans="1:4" ht="17.100000000000001" customHeight="1" x14ac:dyDescent="0.25">
      <c r="A223" s="365"/>
      <c r="B223" s="365"/>
      <c r="C223" s="417"/>
      <c r="D223" s="417"/>
    </row>
    <row r="224" spans="1:4" ht="17.100000000000001" customHeight="1" x14ac:dyDescent="0.25">
      <c r="A224" s="365"/>
      <c r="B224" s="365"/>
      <c r="C224" s="417"/>
      <c r="D224" s="417"/>
    </row>
    <row r="225" spans="1:4" ht="17.100000000000001" customHeight="1" x14ac:dyDescent="0.25">
      <c r="A225" s="365"/>
      <c r="B225" s="365"/>
      <c r="C225" s="417"/>
      <c r="D225" s="417"/>
    </row>
    <row r="226" spans="1:4" ht="17.100000000000001" customHeight="1" x14ac:dyDescent="0.25">
      <c r="A226" s="365"/>
      <c r="B226" s="365"/>
      <c r="C226" s="417"/>
      <c r="D226" s="417"/>
    </row>
    <row r="227" spans="1:4" ht="17.100000000000001" customHeight="1" x14ac:dyDescent="0.25">
      <c r="A227" s="365"/>
      <c r="B227" s="365"/>
      <c r="C227" s="417"/>
      <c r="D227" s="417"/>
    </row>
    <row r="228" spans="1:4" ht="17.100000000000001" customHeight="1" x14ac:dyDescent="0.25">
      <c r="A228" s="365"/>
      <c r="B228" s="365"/>
      <c r="C228" s="417"/>
      <c r="D228" s="417"/>
    </row>
    <row r="229" spans="1:4" ht="17.100000000000001" customHeight="1" x14ac:dyDescent="0.25">
      <c r="A229" s="365"/>
      <c r="B229" s="365"/>
      <c r="C229" s="417"/>
      <c r="D229" s="417"/>
    </row>
    <row r="230" spans="1:4" ht="17.100000000000001" customHeight="1" x14ac:dyDescent="0.25">
      <c r="A230" s="365"/>
      <c r="B230" s="365"/>
      <c r="C230" s="417"/>
      <c r="D230" s="417"/>
    </row>
    <row r="231" spans="1:4" ht="17.100000000000001" customHeight="1" x14ac:dyDescent="0.25">
      <c r="A231" s="365"/>
      <c r="B231" s="365"/>
      <c r="C231" s="417"/>
      <c r="D231" s="417"/>
    </row>
    <row r="232" spans="1:4" ht="17.100000000000001" customHeight="1" x14ac:dyDescent="0.25">
      <c r="A232" s="365"/>
      <c r="B232" s="365"/>
      <c r="C232" s="417"/>
      <c r="D232" s="417"/>
    </row>
    <row r="233" spans="1:4" ht="17.100000000000001" customHeight="1" x14ac:dyDescent="0.25">
      <c r="A233" s="365"/>
      <c r="B233" s="365"/>
      <c r="C233" s="417"/>
      <c r="D233" s="417"/>
    </row>
    <row r="234" spans="1:4" ht="17.100000000000001" customHeight="1" x14ac:dyDescent="0.25">
      <c r="A234" s="365"/>
      <c r="B234" s="365"/>
      <c r="C234" s="417"/>
      <c r="D234" s="417"/>
    </row>
    <row r="235" spans="1:4" ht="17.100000000000001" customHeight="1" x14ac:dyDescent="0.25">
      <c r="A235" s="365"/>
      <c r="B235" s="365"/>
      <c r="C235" s="417"/>
      <c r="D235" s="417"/>
    </row>
    <row r="236" spans="1:4" ht="17.100000000000001" customHeight="1" x14ac:dyDescent="0.25">
      <c r="A236" s="365"/>
      <c r="B236" s="365"/>
      <c r="C236" s="417"/>
      <c r="D236" s="417"/>
    </row>
    <row r="237" spans="1:4" ht="17.100000000000001" customHeight="1" x14ac:dyDescent="0.25">
      <c r="A237" s="365"/>
      <c r="B237" s="365"/>
      <c r="C237" s="417"/>
      <c r="D237" s="417"/>
    </row>
    <row r="238" spans="1:4" ht="17.100000000000001" customHeight="1" x14ac:dyDescent="0.25">
      <c r="A238" s="365"/>
      <c r="B238" s="365"/>
      <c r="C238" s="417"/>
      <c r="D238" s="417"/>
    </row>
    <row r="239" spans="1:4" ht="17.100000000000001" customHeight="1" x14ac:dyDescent="0.25">
      <c r="A239" s="365"/>
      <c r="B239" s="365"/>
      <c r="C239" s="417"/>
      <c r="D239" s="417"/>
    </row>
    <row r="240" spans="1:4" ht="17.100000000000001" customHeight="1" x14ac:dyDescent="0.25">
      <c r="A240" s="365"/>
      <c r="B240" s="365"/>
      <c r="C240" s="417"/>
      <c r="D240" s="417"/>
    </row>
    <row r="241" spans="1:4" ht="17.100000000000001" customHeight="1" x14ac:dyDescent="0.25">
      <c r="A241" s="365"/>
      <c r="B241" s="365"/>
      <c r="C241" s="417"/>
      <c r="D241" s="417"/>
    </row>
    <row r="242" spans="1:4" ht="17.100000000000001" customHeight="1" x14ac:dyDescent="0.25">
      <c r="A242" s="365"/>
      <c r="B242" s="365"/>
      <c r="C242" s="417"/>
      <c r="D242" s="417"/>
    </row>
    <row r="243" spans="1:4" ht="17.100000000000001" customHeight="1" x14ac:dyDescent="0.25">
      <c r="A243" s="365"/>
      <c r="B243" s="365"/>
      <c r="C243" s="417"/>
      <c r="D243" s="417"/>
    </row>
    <row r="244" spans="1:4" ht="17.100000000000001" customHeight="1" x14ac:dyDescent="0.25">
      <c r="A244" s="365"/>
      <c r="B244" s="365"/>
      <c r="C244" s="417"/>
      <c r="D244" s="417"/>
    </row>
    <row r="245" spans="1:4" ht="17.100000000000001" customHeight="1" x14ac:dyDescent="0.25">
      <c r="A245" s="365"/>
      <c r="B245" s="365"/>
      <c r="C245" s="417"/>
      <c r="D245" s="417"/>
    </row>
    <row r="246" spans="1:4" ht="17.100000000000001" customHeight="1" x14ac:dyDescent="0.25">
      <c r="A246" s="365"/>
      <c r="B246" s="365"/>
      <c r="C246" s="417"/>
      <c r="D246" s="417"/>
    </row>
    <row r="247" spans="1:4" ht="17.100000000000001" customHeight="1" x14ac:dyDescent="0.25">
      <c r="A247" s="365"/>
      <c r="B247" s="365"/>
      <c r="C247" s="417"/>
      <c r="D247" s="417"/>
    </row>
    <row r="248" spans="1:4" ht="17.100000000000001" customHeight="1" x14ac:dyDescent="0.25">
      <c r="A248" s="365"/>
      <c r="B248" s="365"/>
      <c r="C248" s="417"/>
      <c r="D248" s="417"/>
    </row>
    <row r="249" spans="1:4" ht="17.100000000000001" customHeight="1" x14ac:dyDescent="0.25">
      <c r="A249" s="365"/>
      <c r="B249" s="365"/>
      <c r="C249" s="417"/>
      <c r="D249" s="417"/>
    </row>
    <row r="250" spans="1:4" ht="17.100000000000001" customHeight="1" x14ac:dyDescent="0.25">
      <c r="A250" s="365"/>
      <c r="B250" s="365"/>
      <c r="C250" s="417"/>
      <c r="D250" s="417"/>
    </row>
    <row r="251" spans="1:4" ht="17.100000000000001" customHeight="1" x14ac:dyDescent="0.25">
      <c r="A251" s="365"/>
      <c r="B251" s="365"/>
      <c r="C251" s="417"/>
      <c r="D251" s="417"/>
    </row>
    <row r="252" spans="1:4" ht="17.100000000000001" customHeight="1" x14ac:dyDescent="0.25">
      <c r="A252" s="365"/>
      <c r="B252" s="365"/>
      <c r="C252" s="417"/>
      <c r="D252" s="417"/>
    </row>
    <row r="253" spans="1:4" ht="17.100000000000001" customHeight="1" x14ac:dyDescent="0.25">
      <c r="A253" s="365"/>
      <c r="B253" s="365"/>
      <c r="C253" s="417"/>
      <c r="D253" s="417"/>
    </row>
    <row r="254" spans="1:4" ht="17.100000000000001" customHeight="1" x14ac:dyDescent="0.25">
      <c r="A254" s="365"/>
      <c r="B254" s="365"/>
      <c r="C254" s="417"/>
      <c r="D254" s="417"/>
    </row>
    <row r="255" spans="1:4" ht="17.100000000000001" customHeight="1" x14ac:dyDescent="0.25">
      <c r="A255" s="365"/>
      <c r="B255" s="365"/>
      <c r="C255" s="417"/>
      <c r="D255" s="417"/>
    </row>
    <row r="256" spans="1:4" ht="17.100000000000001" customHeight="1" x14ac:dyDescent="0.25">
      <c r="A256" s="365"/>
      <c r="B256" s="365"/>
      <c r="C256" s="417"/>
      <c r="D256" s="417"/>
    </row>
    <row r="257" spans="1:4" ht="17.100000000000001" customHeight="1" x14ac:dyDescent="0.25">
      <c r="A257" s="365"/>
      <c r="B257" s="365"/>
      <c r="C257" s="417"/>
      <c r="D257" s="417"/>
    </row>
    <row r="258" spans="1:4" ht="17.100000000000001" customHeight="1" x14ac:dyDescent="0.25">
      <c r="A258" s="365"/>
      <c r="B258" s="365"/>
      <c r="C258" s="417"/>
      <c r="D258" s="417"/>
    </row>
    <row r="259" spans="1:4" ht="17.100000000000001" customHeight="1" x14ac:dyDescent="0.25">
      <c r="A259" s="365"/>
      <c r="B259" s="365"/>
      <c r="C259" s="417"/>
      <c r="D259" s="417"/>
    </row>
    <row r="260" spans="1:4" ht="17.100000000000001" customHeight="1" x14ac:dyDescent="0.25">
      <c r="A260" s="365"/>
      <c r="B260" s="365"/>
      <c r="C260" s="417"/>
      <c r="D260" s="417"/>
    </row>
  </sheetData>
  <mergeCells count="2">
    <mergeCell ref="A6:B6"/>
    <mergeCell ref="A38:C38"/>
  </mergeCells>
  <pageMargins left="0.25" right="1.38" top="0.75" bottom="0.75" header="0.3" footer="0.3"/>
  <pageSetup paperSize="14" scale="85" fitToHeight="0" orientation="portrait" horizontalDpi="0" verticalDpi="0" r:id="rId1"/>
  <headerFooter>
    <oddFooter>&amp;L&amp;P OF &amp;N</oddFooter>
  </headerFooter>
  <rowBreaks count="1" manualBreakCount="1">
    <brk id="50" max="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C46C-2EDE-4C95-B84B-0B9D4B52736F}">
  <sheetPr codeName="Sheet16">
    <tabColor rgb="FF00B0F0"/>
  </sheetPr>
  <dimension ref="A1:L210"/>
  <sheetViews>
    <sheetView view="pageBreakPreview" topLeftCell="A130" zoomScale="60" zoomScaleNormal="100" workbookViewId="0">
      <selection activeCell="A8" sqref="A8"/>
    </sheetView>
  </sheetViews>
  <sheetFormatPr defaultColWidth="14.42578125" defaultRowHeight="15" customHeight="1" x14ac:dyDescent="0.25"/>
  <cols>
    <col min="1" max="1" width="4.42578125" customWidth="1"/>
    <col min="2" max="2" width="12" customWidth="1"/>
    <col min="3" max="3" width="7" customWidth="1"/>
    <col min="4" max="4" width="76.42578125" customWidth="1"/>
    <col min="5" max="5" width="31.140625" customWidth="1"/>
    <col min="6" max="6" width="30.42578125" customWidth="1"/>
    <col min="7" max="7" width="29.140625" customWidth="1"/>
  </cols>
  <sheetData>
    <row r="1" spans="1:12" s="332" customFormat="1" ht="23.25" x14ac:dyDescent="0.35">
      <c r="A1" s="420"/>
      <c r="B1" s="420"/>
      <c r="C1" s="420"/>
      <c r="D1" s="420"/>
      <c r="E1" s="420"/>
      <c r="F1" s="420"/>
      <c r="G1" s="501" t="s">
        <v>519</v>
      </c>
    </row>
    <row r="2" spans="1:12" s="332" customFormat="1" x14ac:dyDescent="0.25">
      <c r="A2" s="420"/>
      <c r="B2" s="420"/>
      <c r="C2" s="420"/>
      <c r="D2" s="420"/>
      <c r="E2" s="420"/>
      <c r="F2" s="420"/>
      <c r="G2" s="420"/>
    </row>
    <row r="3" spans="1:12" s="332" customFormat="1" ht="20.25" x14ac:dyDescent="0.3">
      <c r="A3" s="568" t="s">
        <v>573</v>
      </c>
      <c r="B3" s="568"/>
      <c r="C3" s="568"/>
      <c r="D3" s="568"/>
      <c r="E3" s="496"/>
      <c r="F3" s="496"/>
      <c r="G3" s="421"/>
      <c r="I3" s="422"/>
      <c r="J3" s="504" t="s">
        <v>520</v>
      </c>
      <c r="K3" s="497"/>
      <c r="L3" s="423"/>
    </row>
    <row r="4" spans="1:12" s="332" customFormat="1" ht="20.25" x14ac:dyDescent="0.3">
      <c r="A4" s="499" t="s">
        <v>554</v>
      </c>
      <c r="B4" s="499"/>
      <c r="C4" s="499"/>
      <c r="D4" s="499"/>
      <c r="E4" s="424"/>
      <c r="F4" s="496"/>
      <c r="G4" s="421"/>
      <c r="I4" s="425"/>
      <c r="J4" s="504" t="s">
        <v>555</v>
      </c>
      <c r="K4" s="427"/>
      <c r="L4" s="426"/>
    </row>
    <row r="5" spans="1:12" s="332" customFormat="1" ht="20.25" x14ac:dyDescent="0.3">
      <c r="A5" s="500" t="s">
        <v>521</v>
      </c>
      <c r="B5" s="500"/>
      <c r="C5" s="500"/>
      <c r="D5" s="500"/>
      <c r="E5" s="496"/>
      <c r="F5" s="496"/>
      <c r="G5" s="421"/>
      <c r="I5" s="425"/>
      <c r="J5" s="504" t="s">
        <v>556</v>
      </c>
      <c r="K5" s="427"/>
      <c r="L5" s="427"/>
    </row>
    <row r="6" spans="1:12" s="332" customFormat="1" ht="20.25" x14ac:dyDescent="0.3">
      <c r="A6" s="568" t="s">
        <v>210</v>
      </c>
      <c r="B6" s="568"/>
      <c r="C6" s="568"/>
      <c r="D6" s="568"/>
      <c r="E6" s="496"/>
      <c r="F6" s="496"/>
      <c r="G6" s="421"/>
    </row>
    <row r="7" spans="1:12" s="332" customFormat="1" ht="20.25" x14ac:dyDescent="0.3">
      <c r="A7" s="500" t="s">
        <v>570</v>
      </c>
      <c r="B7" s="496"/>
      <c r="C7" s="496"/>
      <c r="D7" s="496"/>
      <c r="E7" s="496"/>
      <c r="F7" s="496"/>
      <c r="G7" s="421"/>
    </row>
    <row r="8" spans="1:12" ht="30.75" customHeight="1" thickBot="1" x14ac:dyDescent="0.35">
      <c r="A8" s="1"/>
      <c r="B8" s="2"/>
      <c r="C8" s="2"/>
      <c r="D8" s="2"/>
      <c r="E8" s="2"/>
      <c r="F8" s="2"/>
      <c r="G8" s="2"/>
    </row>
    <row r="9" spans="1:12" ht="24.75" customHeight="1" x14ac:dyDescent="0.25">
      <c r="A9" s="569" t="s">
        <v>1</v>
      </c>
      <c r="B9" s="570"/>
      <c r="C9" s="570"/>
      <c r="D9" s="571"/>
      <c r="E9" s="575" t="s">
        <v>2</v>
      </c>
      <c r="F9" s="577" t="s">
        <v>540</v>
      </c>
      <c r="G9" s="562" t="s">
        <v>3</v>
      </c>
    </row>
    <row r="10" spans="1:12" ht="64.5" customHeight="1" thickBot="1" x14ac:dyDescent="0.3">
      <c r="A10" s="572"/>
      <c r="B10" s="573"/>
      <c r="C10" s="573"/>
      <c r="D10" s="574"/>
      <c r="E10" s="576"/>
      <c r="F10" s="578"/>
      <c r="G10" s="563"/>
    </row>
    <row r="11" spans="1:12" ht="21" customHeight="1" x14ac:dyDescent="0.3">
      <c r="A11" s="3" t="s">
        <v>5</v>
      </c>
      <c r="B11" s="2"/>
      <c r="C11" s="4"/>
      <c r="D11" s="5"/>
      <c r="E11" s="6">
        <v>106</v>
      </c>
      <c r="F11" s="7">
        <v>3908</v>
      </c>
      <c r="G11" s="7">
        <f>+E11+F11</f>
        <v>4014</v>
      </c>
    </row>
    <row r="12" spans="1:12" ht="20.25" customHeight="1" x14ac:dyDescent="0.3">
      <c r="A12" s="3" t="s">
        <v>6</v>
      </c>
      <c r="B12" s="2"/>
      <c r="C12" s="4"/>
      <c r="D12" s="5"/>
      <c r="E12" s="8">
        <v>260</v>
      </c>
      <c r="F12" s="7">
        <v>5326</v>
      </c>
      <c r="G12" s="7">
        <f t="shared" ref="G12:G74" si="0">+E12+F12</f>
        <v>5586</v>
      </c>
    </row>
    <row r="13" spans="1:12" ht="19.5" customHeight="1" x14ac:dyDescent="0.3">
      <c r="A13" s="3" t="s">
        <v>7</v>
      </c>
      <c r="B13" s="2"/>
      <c r="C13" s="4"/>
      <c r="D13" s="5"/>
      <c r="E13" s="8">
        <v>0</v>
      </c>
      <c r="F13" s="7">
        <v>330</v>
      </c>
      <c r="G13" s="7">
        <f t="shared" si="0"/>
        <v>330</v>
      </c>
    </row>
    <row r="14" spans="1:12" ht="20.25" customHeight="1" thickBot="1" x14ac:dyDescent="0.35">
      <c r="A14" s="9" t="s">
        <v>8</v>
      </c>
      <c r="B14" s="10"/>
      <c r="C14" s="11"/>
      <c r="D14" s="12"/>
      <c r="E14" s="13">
        <v>0</v>
      </c>
      <c r="F14" s="14">
        <v>684</v>
      </c>
      <c r="G14" s="14">
        <f t="shared" si="0"/>
        <v>684</v>
      </c>
    </row>
    <row r="15" spans="1:12" ht="20.25" customHeight="1" x14ac:dyDescent="0.3">
      <c r="A15" s="15" t="s">
        <v>9</v>
      </c>
      <c r="B15" s="2" t="s">
        <v>10</v>
      </c>
      <c r="C15" s="2"/>
      <c r="D15" s="16"/>
      <c r="E15" s="8"/>
      <c r="F15" s="17"/>
      <c r="G15" s="17">
        <f t="shared" si="0"/>
        <v>0</v>
      </c>
    </row>
    <row r="16" spans="1:12" ht="23.25" customHeight="1" x14ac:dyDescent="0.3">
      <c r="A16" s="3"/>
      <c r="B16" s="2">
        <v>1</v>
      </c>
      <c r="C16" s="2" t="s">
        <v>11</v>
      </c>
      <c r="D16" s="16"/>
      <c r="E16" s="8"/>
      <c r="F16" s="17"/>
      <c r="G16" s="17">
        <f t="shared" si="0"/>
        <v>0</v>
      </c>
    </row>
    <row r="17" spans="1:7" ht="20.25" customHeight="1" x14ac:dyDescent="0.3">
      <c r="A17" s="3"/>
      <c r="B17" s="2"/>
      <c r="C17" s="2" t="s">
        <v>12</v>
      </c>
      <c r="D17" s="16"/>
      <c r="E17" s="5">
        <f>+SUM(E18:E19)</f>
        <v>114113212</v>
      </c>
      <c r="F17" s="5">
        <f t="shared" ref="F17:G17" si="1">+SUM(F18:F19)</f>
        <v>0</v>
      </c>
      <c r="G17" s="5">
        <f t="shared" si="1"/>
        <v>114113212</v>
      </c>
    </row>
    <row r="18" spans="1:7" ht="20.25" customHeight="1" x14ac:dyDescent="0.3">
      <c r="A18" s="3"/>
      <c r="B18" s="2"/>
      <c r="C18" s="2"/>
      <c r="D18" s="16" t="s">
        <v>13</v>
      </c>
      <c r="E18" s="8">
        <v>83335271</v>
      </c>
      <c r="F18" s="7">
        <v>0</v>
      </c>
      <c r="G18" s="7">
        <f t="shared" si="0"/>
        <v>83335271</v>
      </c>
    </row>
    <row r="19" spans="1:7" ht="20.25" customHeight="1" x14ac:dyDescent="0.3">
      <c r="A19" s="3"/>
      <c r="B19" s="2"/>
      <c r="C19" s="2"/>
      <c r="D19" s="16" t="s">
        <v>14</v>
      </c>
      <c r="E19" s="8">
        <v>30777941</v>
      </c>
      <c r="F19" s="7">
        <v>0</v>
      </c>
      <c r="G19" s="7">
        <f t="shared" si="0"/>
        <v>30777941</v>
      </c>
    </row>
    <row r="20" spans="1:7" ht="20.25" customHeight="1" x14ac:dyDescent="0.3">
      <c r="A20" s="3"/>
      <c r="B20" s="2"/>
      <c r="C20" s="2" t="s">
        <v>15</v>
      </c>
      <c r="D20" s="16"/>
      <c r="E20" s="8">
        <v>6166566</v>
      </c>
      <c r="F20" s="7">
        <v>0</v>
      </c>
      <c r="G20" s="7">
        <f t="shared" si="0"/>
        <v>6166566</v>
      </c>
    </row>
    <row r="21" spans="1:7" ht="20.25" customHeight="1" x14ac:dyDescent="0.3">
      <c r="A21" s="3"/>
      <c r="B21" s="1"/>
      <c r="C21" s="1" t="s">
        <v>16</v>
      </c>
      <c r="D21" s="18"/>
      <c r="E21" s="19">
        <f>+E17-E20</f>
        <v>107946646</v>
      </c>
      <c r="F21" s="19">
        <f t="shared" ref="F21:G21" si="2">+F17-F20</f>
        <v>0</v>
      </c>
      <c r="G21" s="19">
        <f t="shared" si="2"/>
        <v>107946646</v>
      </c>
    </row>
    <row r="22" spans="1:7" ht="20.25" customHeight="1" x14ac:dyDescent="0.3">
      <c r="A22" s="3"/>
      <c r="B22" s="2"/>
      <c r="C22" s="2" t="s">
        <v>17</v>
      </c>
      <c r="D22" s="16"/>
      <c r="E22" s="8">
        <v>83628090</v>
      </c>
      <c r="F22" s="7">
        <v>0</v>
      </c>
      <c r="G22" s="7">
        <f t="shared" si="0"/>
        <v>83628090</v>
      </c>
    </row>
    <row r="23" spans="1:7" ht="20.25" customHeight="1" x14ac:dyDescent="0.3">
      <c r="A23" s="3"/>
      <c r="B23" s="2"/>
      <c r="C23" s="1" t="s">
        <v>18</v>
      </c>
      <c r="D23" s="16"/>
      <c r="E23" s="20">
        <f>+SUM(E24:E30)</f>
        <v>993666600</v>
      </c>
      <c r="F23" s="20">
        <f t="shared" ref="F23:G23" si="3">+SUM(F24:F30)</f>
        <v>0</v>
      </c>
      <c r="G23" s="20">
        <f t="shared" si="3"/>
        <v>993666600</v>
      </c>
    </row>
    <row r="24" spans="1:7" ht="20.25" customHeight="1" x14ac:dyDescent="0.3">
      <c r="A24" s="3"/>
      <c r="B24" s="2"/>
      <c r="C24" s="2"/>
      <c r="D24" s="16" t="s">
        <v>19</v>
      </c>
      <c r="E24" s="8">
        <v>95000000</v>
      </c>
      <c r="F24" s="7">
        <v>0</v>
      </c>
      <c r="G24" s="7">
        <f t="shared" si="0"/>
        <v>95000000</v>
      </c>
    </row>
    <row r="25" spans="1:7" ht="20.25" customHeight="1" x14ac:dyDescent="0.3">
      <c r="A25" s="3"/>
      <c r="B25" s="2"/>
      <c r="C25" s="2"/>
      <c r="D25" s="16" t="s">
        <v>20</v>
      </c>
      <c r="E25" s="8">
        <v>574200000</v>
      </c>
      <c r="F25" s="7">
        <v>0</v>
      </c>
      <c r="G25" s="7">
        <f t="shared" si="0"/>
        <v>574200000</v>
      </c>
    </row>
    <row r="26" spans="1:7" ht="20.25" customHeight="1" x14ac:dyDescent="0.3">
      <c r="A26" s="3"/>
      <c r="B26" s="2"/>
      <c r="C26" s="2"/>
      <c r="D26" s="16" t="s">
        <v>21</v>
      </c>
      <c r="E26" s="8">
        <v>100000000</v>
      </c>
      <c r="F26" s="7">
        <v>0</v>
      </c>
      <c r="G26" s="7">
        <f t="shared" si="0"/>
        <v>100000000</v>
      </c>
    </row>
    <row r="27" spans="1:7" ht="20.25" customHeight="1" x14ac:dyDescent="0.3">
      <c r="A27" s="3"/>
      <c r="B27" s="2"/>
      <c r="C27" s="2"/>
      <c r="D27" s="21" t="s">
        <v>22</v>
      </c>
      <c r="E27" s="8">
        <v>600000</v>
      </c>
      <c r="F27" s="7">
        <v>0</v>
      </c>
      <c r="G27" s="7">
        <f t="shared" si="0"/>
        <v>600000</v>
      </c>
    </row>
    <row r="28" spans="1:7" ht="20.25" customHeight="1" x14ac:dyDescent="0.3">
      <c r="A28" s="3"/>
      <c r="B28" s="2"/>
      <c r="C28" s="2"/>
      <c r="D28" s="16" t="s">
        <v>23</v>
      </c>
      <c r="E28" s="8">
        <v>1866600</v>
      </c>
      <c r="F28" s="7">
        <v>0</v>
      </c>
      <c r="G28" s="7">
        <f t="shared" si="0"/>
        <v>1866600</v>
      </c>
    </row>
    <row r="29" spans="1:7" ht="20.25" customHeight="1" x14ac:dyDescent="0.3">
      <c r="A29" s="3"/>
      <c r="B29" s="2"/>
      <c r="C29" s="1"/>
      <c r="D29" s="16" t="s">
        <v>24</v>
      </c>
      <c r="E29" s="8">
        <v>133000000</v>
      </c>
      <c r="F29" s="7">
        <v>0</v>
      </c>
      <c r="G29" s="7">
        <f t="shared" si="0"/>
        <v>133000000</v>
      </c>
    </row>
    <row r="30" spans="1:7" ht="20.25" customHeight="1" x14ac:dyDescent="0.3">
      <c r="A30" s="3"/>
      <c r="B30" s="2"/>
      <c r="C30" s="1"/>
      <c r="D30" s="16" t="s">
        <v>25</v>
      </c>
      <c r="E30" s="8">
        <v>89000000</v>
      </c>
      <c r="F30" s="7">
        <v>0</v>
      </c>
      <c r="G30" s="7">
        <f t="shared" si="0"/>
        <v>89000000</v>
      </c>
    </row>
    <row r="31" spans="1:7" ht="20.25" customHeight="1" x14ac:dyDescent="0.3">
      <c r="A31" s="3"/>
      <c r="B31" s="2"/>
      <c r="C31" s="1" t="s">
        <v>26</v>
      </c>
      <c r="D31" s="16"/>
      <c r="E31" s="19">
        <f>+SUM(E32:E44)</f>
        <v>82790700</v>
      </c>
      <c r="F31" s="19">
        <f t="shared" ref="F31:G31" si="4">+SUM(F32:F44)</f>
        <v>0</v>
      </c>
      <c r="G31" s="19">
        <f t="shared" si="4"/>
        <v>82790700</v>
      </c>
    </row>
    <row r="32" spans="1:7" ht="20.25" customHeight="1" x14ac:dyDescent="0.3">
      <c r="A32" s="3"/>
      <c r="B32" s="1"/>
      <c r="C32" s="22"/>
      <c r="D32" s="16" t="s">
        <v>27</v>
      </c>
      <c r="E32" s="8">
        <v>0</v>
      </c>
      <c r="F32" s="7">
        <v>0</v>
      </c>
      <c r="G32" s="7">
        <f t="shared" si="0"/>
        <v>0</v>
      </c>
    </row>
    <row r="33" spans="1:7" ht="20.25" customHeight="1" x14ac:dyDescent="0.3">
      <c r="A33" s="3"/>
      <c r="B33" s="1"/>
      <c r="C33" s="22"/>
      <c r="D33" s="16" t="s">
        <v>28</v>
      </c>
      <c r="E33" s="8">
        <v>0</v>
      </c>
      <c r="F33" s="7">
        <v>0</v>
      </c>
      <c r="G33" s="7">
        <f t="shared" si="0"/>
        <v>0</v>
      </c>
    </row>
    <row r="34" spans="1:7" ht="20.25" customHeight="1" x14ac:dyDescent="0.3">
      <c r="A34" s="3"/>
      <c r="B34" s="2"/>
      <c r="C34" s="2"/>
      <c r="D34" s="21" t="s">
        <v>29</v>
      </c>
      <c r="E34" s="8">
        <v>15000000</v>
      </c>
      <c r="F34" s="7">
        <v>0</v>
      </c>
      <c r="G34" s="7">
        <f t="shared" si="0"/>
        <v>15000000</v>
      </c>
    </row>
    <row r="35" spans="1:7" ht="20.25" customHeight="1" x14ac:dyDescent="0.3">
      <c r="A35" s="3"/>
      <c r="B35" s="2"/>
      <c r="C35" s="2"/>
      <c r="D35" s="16" t="s">
        <v>30</v>
      </c>
      <c r="E35" s="8">
        <v>120000</v>
      </c>
      <c r="F35" s="7">
        <v>0</v>
      </c>
      <c r="G35" s="7">
        <f t="shared" si="0"/>
        <v>120000</v>
      </c>
    </row>
    <row r="36" spans="1:7" ht="20.25" customHeight="1" x14ac:dyDescent="0.3">
      <c r="A36" s="3"/>
      <c r="B36" s="2"/>
      <c r="C36" s="2"/>
      <c r="D36" s="16" t="s">
        <v>31</v>
      </c>
      <c r="E36" s="8">
        <v>8611100</v>
      </c>
      <c r="F36" s="7">
        <v>0</v>
      </c>
      <c r="G36" s="7">
        <f t="shared" si="0"/>
        <v>8611100</v>
      </c>
    </row>
    <row r="37" spans="1:7" ht="20.25" customHeight="1" x14ac:dyDescent="0.3">
      <c r="A37" s="3"/>
      <c r="B37" s="2"/>
      <c r="C37" s="2"/>
      <c r="D37" s="16" t="s">
        <v>32</v>
      </c>
      <c r="E37" s="8">
        <v>200000</v>
      </c>
      <c r="F37" s="7">
        <v>0</v>
      </c>
      <c r="G37" s="7">
        <f t="shared" si="0"/>
        <v>200000</v>
      </c>
    </row>
    <row r="38" spans="1:7" ht="20.25" customHeight="1" x14ac:dyDescent="0.3">
      <c r="A38" s="3"/>
      <c r="B38" s="2"/>
      <c r="C38" s="2"/>
      <c r="D38" s="16" t="s">
        <v>33</v>
      </c>
      <c r="E38" s="8">
        <v>7478310</v>
      </c>
      <c r="F38" s="7">
        <v>0</v>
      </c>
      <c r="G38" s="7">
        <f t="shared" si="0"/>
        <v>7478310</v>
      </c>
    </row>
    <row r="39" spans="1:7" ht="20.25" customHeight="1" x14ac:dyDescent="0.3">
      <c r="A39" s="3"/>
      <c r="B39" s="2"/>
      <c r="C39" s="2"/>
      <c r="D39" s="16" t="s">
        <v>34</v>
      </c>
      <c r="E39" s="8">
        <v>3126770</v>
      </c>
      <c r="F39" s="7">
        <v>0</v>
      </c>
      <c r="G39" s="7">
        <f t="shared" si="0"/>
        <v>3126770</v>
      </c>
    </row>
    <row r="40" spans="1:7" ht="20.25" customHeight="1" x14ac:dyDescent="0.3">
      <c r="A40" s="3"/>
      <c r="B40" s="2"/>
      <c r="C40" s="2"/>
      <c r="D40" s="16" t="s">
        <v>35</v>
      </c>
      <c r="E40" s="8">
        <v>1474000</v>
      </c>
      <c r="F40" s="7">
        <v>0</v>
      </c>
      <c r="G40" s="7">
        <f t="shared" si="0"/>
        <v>1474000</v>
      </c>
    </row>
    <row r="41" spans="1:7" ht="20.25" customHeight="1" x14ac:dyDescent="0.3">
      <c r="A41" s="3"/>
      <c r="B41" s="2"/>
      <c r="C41" s="2"/>
      <c r="D41" s="16" t="s">
        <v>36</v>
      </c>
      <c r="E41" s="8">
        <v>0</v>
      </c>
      <c r="F41" s="7">
        <v>0</v>
      </c>
      <c r="G41" s="7">
        <f t="shared" si="0"/>
        <v>0</v>
      </c>
    </row>
    <row r="42" spans="1:7" ht="20.25" customHeight="1" x14ac:dyDescent="0.3">
      <c r="A42" s="3"/>
      <c r="B42" s="2"/>
      <c r="C42" s="2"/>
      <c r="D42" s="16" t="s">
        <v>37</v>
      </c>
      <c r="E42" s="8">
        <v>11573050</v>
      </c>
      <c r="F42" s="7">
        <v>0</v>
      </c>
      <c r="G42" s="7">
        <f t="shared" si="0"/>
        <v>11573050</v>
      </c>
    </row>
    <row r="43" spans="1:7" ht="20.25" customHeight="1" x14ac:dyDescent="0.3">
      <c r="A43" s="3"/>
      <c r="B43" s="2"/>
      <c r="C43" s="2"/>
      <c r="D43" s="16" t="s">
        <v>38</v>
      </c>
      <c r="E43" s="8">
        <v>4347834</v>
      </c>
      <c r="F43" s="7">
        <v>0</v>
      </c>
      <c r="G43" s="7">
        <f t="shared" si="0"/>
        <v>4347834</v>
      </c>
    </row>
    <row r="44" spans="1:7" ht="20.25" customHeight="1" x14ac:dyDescent="0.3">
      <c r="A44" s="3"/>
      <c r="B44" s="2"/>
      <c r="C44" s="2"/>
      <c r="D44" s="16" t="s">
        <v>39</v>
      </c>
      <c r="E44" s="5">
        <f>+SUM(E45:E62)</f>
        <v>30859636</v>
      </c>
      <c r="F44" s="5">
        <f t="shared" ref="F44:G44" si="5">+SUM(F45:F62)</f>
        <v>0</v>
      </c>
      <c r="G44" s="5">
        <f t="shared" si="5"/>
        <v>30859636</v>
      </c>
    </row>
    <row r="45" spans="1:7" ht="20.25" customHeight="1" x14ac:dyDescent="0.3">
      <c r="A45" s="3"/>
      <c r="B45" s="2"/>
      <c r="C45" s="2"/>
      <c r="D45" s="16" t="s">
        <v>40</v>
      </c>
      <c r="E45" s="8">
        <v>566400</v>
      </c>
      <c r="F45" s="7">
        <v>0</v>
      </c>
      <c r="G45" s="7">
        <f t="shared" si="0"/>
        <v>566400</v>
      </c>
    </row>
    <row r="46" spans="1:7" ht="20.25" customHeight="1" x14ac:dyDescent="0.3">
      <c r="A46" s="3"/>
      <c r="B46" s="2"/>
      <c r="C46" s="2"/>
      <c r="D46" s="16" t="s">
        <v>41</v>
      </c>
      <c r="E46" s="8">
        <v>4620000</v>
      </c>
      <c r="F46" s="7">
        <v>0</v>
      </c>
      <c r="G46" s="7">
        <f t="shared" si="0"/>
        <v>4620000</v>
      </c>
    </row>
    <row r="47" spans="1:7" ht="20.25" customHeight="1" x14ac:dyDescent="0.3">
      <c r="A47" s="3"/>
      <c r="B47" s="2"/>
      <c r="C47" s="2"/>
      <c r="D47" s="16" t="s">
        <v>42</v>
      </c>
      <c r="E47" s="8">
        <v>1709224</v>
      </c>
      <c r="F47" s="7">
        <v>0</v>
      </c>
      <c r="G47" s="7">
        <f t="shared" si="0"/>
        <v>1709224</v>
      </c>
    </row>
    <row r="48" spans="1:7" ht="20.25" customHeight="1" x14ac:dyDescent="0.3">
      <c r="A48" s="3"/>
      <c r="B48" s="2"/>
      <c r="C48" s="2"/>
      <c r="D48" s="16" t="s">
        <v>43</v>
      </c>
      <c r="E48" s="8">
        <v>0</v>
      </c>
      <c r="F48" s="7">
        <v>0</v>
      </c>
      <c r="G48" s="7">
        <f t="shared" si="0"/>
        <v>0</v>
      </c>
    </row>
    <row r="49" spans="1:7" ht="20.25" customHeight="1" x14ac:dyDescent="0.3">
      <c r="A49" s="3"/>
      <c r="B49" s="2"/>
      <c r="C49" s="2"/>
      <c r="D49" s="16" t="s">
        <v>44</v>
      </c>
      <c r="E49" s="8">
        <v>350000</v>
      </c>
      <c r="F49" s="7">
        <v>0</v>
      </c>
      <c r="G49" s="7">
        <f t="shared" si="0"/>
        <v>350000</v>
      </c>
    </row>
    <row r="50" spans="1:7" ht="20.25" customHeight="1" x14ac:dyDescent="0.3">
      <c r="A50" s="3"/>
      <c r="B50" s="2"/>
      <c r="C50" s="2"/>
      <c r="D50" s="16" t="s">
        <v>45</v>
      </c>
      <c r="E50" s="8">
        <v>0</v>
      </c>
      <c r="F50" s="7">
        <v>0</v>
      </c>
      <c r="G50" s="7">
        <f t="shared" si="0"/>
        <v>0</v>
      </c>
    </row>
    <row r="51" spans="1:7" ht="20.25" customHeight="1" x14ac:dyDescent="0.3">
      <c r="A51" s="3"/>
      <c r="B51" s="2"/>
      <c r="C51" s="2"/>
      <c r="D51" s="16" t="s">
        <v>46</v>
      </c>
      <c r="E51" s="8">
        <v>1590000</v>
      </c>
      <c r="F51" s="7">
        <v>0</v>
      </c>
      <c r="G51" s="7">
        <f t="shared" si="0"/>
        <v>1590000</v>
      </c>
    </row>
    <row r="52" spans="1:7" ht="20.25" customHeight="1" x14ac:dyDescent="0.3">
      <c r="A52" s="3"/>
      <c r="B52" s="2"/>
      <c r="C52" s="2"/>
      <c r="D52" s="16" t="s">
        <v>47</v>
      </c>
      <c r="E52" s="8">
        <v>750000</v>
      </c>
      <c r="F52" s="7">
        <v>0</v>
      </c>
      <c r="G52" s="7">
        <f t="shared" si="0"/>
        <v>750000</v>
      </c>
    </row>
    <row r="53" spans="1:7" ht="20.25" customHeight="1" x14ac:dyDescent="0.3">
      <c r="A53" s="3"/>
      <c r="B53" s="2"/>
      <c r="C53" s="2"/>
      <c r="D53" s="16" t="s">
        <v>48</v>
      </c>
      <c r="E53" s="8">
        <v>0</v>
      </c>
      <c r="F53" s="7">
        <v>0</v>
      </c>
      <c r="G53" s="7">
        <f t="shared" si="0"/>
        <v>0</v>
      </c>
    </row>
    <row r="54" spans="1:7" ht="20.25" customHeight="1" x14ac:dyDescent="0.3">
      <c r="A54" s="3"/>
      <c r="B54" s="2"/>
      <c r="C54" s="2"/>
      <c r="D54" s="16" t="s">
        <v>49</v>
      </c>
      <c r="E54" s="8">
        <v>192000</v>
      </c>
      <c r="F54" s="7">
        <v>0</v>
      </c>
      <c r="G54" s="7">
        <f t="shared" si="0"/>
        <v>192000</v>
      </c>
    </row>
    <row r="55" spans="1:7" ht="20.25" customHeight="1" x14ac:dyDescent="0.3">
      <c r="A55" s="3"/>
      <c r="B55" s="2"/>
      <c r="C55" s="2"/>
      <c r="D55" s="16" t="s">
        <v>50</v>
      </c>
      <c r="E55" s="8">
        <v>96000</v>
      </c>
      <c r="F55" s="7">
        <v>0</v>
      </c>
      <c r="G55" s="7">
        <f t="shared" si="0"/>
        <v>96000</v>
      </c>
    </row>
    <row r="56" spans="1:7" ht="20.25" customHeight="1" x14ac:dyDescent="0.3">
      <c r="A56" s="3"/>
      <c r="B56" s="2"/>
      <c r="C56" s="2"/>
      <c r="D56" s="16" t="s">
        <v>51</v>
      </c>
      <c r="E56" s="8">
        <v>1500000</v>
      </c>
      <c r="F56" s="7">
        <v>0</v>
      </c>
      <c r="G56" s="7">
        <f t="shared" si="0"/>
        <v>1500000</v>
      </c>
    </row>
    <row r="57" spans="1:7" ht="20.25" customHeight="1" x14ac:dyDescent="0.3">
      <c r="A57" s="3"/>
      <c r="B57" s="2"/>
      <c r="C57" s="2"/>
      <c r="D57" s="16" t="s">
        <v>52</v>
      </c>
      <c r="E57" s="8">
        <v>348000</v>
      </c>
      <c r="F57" s="7">
        <v>0</v>
      </c>
      <c r="G57" s="7">
        <f t="shared" si="0"/>
        <v>348000</v>
      </c>
    </row>
    <row r="58" spans="1:7" ht="20.25" customHeight="1" x14ac:dyDescent="0.3">
      <c r="A58" s="3"/>
      <c r="B58" s="2"/>
      <c r="C58" s="2"/>
      <c r="D58" s="16" t="s">
        <v>53</v>
      </c>
      <c r="E58" s="8">
        <v>450000</v>
      </c>
      <c r="F58" s="7">
        <v>0</v>
      </c>
      <c r="G58" s="7">
        <f t="shared" si="0"/>
        <v>450000</v>
      </c>
    </row>
    <row r="59" spans="1:7" ht="20.25" customHeight="1" x14ac:dyDescent="0.3">
      <c r="A59" s="3"/>
      <c r="B59" s="2"/>
      <c r="C59" s="2"/>
      <c r="D59" s="16" t="s">
        <v>54</v>
      </c>
      <c r="E59" s="8">
        <v>0</v>
      </c>
      <c r="F59" s="7">
        <v>0</v>
      </c>
      <c r="G59" s="7">
        <f t="shared" si="0"/>
        <v>0</v>
      </c>
    </row>
    <row r="60" spans="1:7" ht="20.25" customHeight="1" x14ac:dyDescent="0.3">
      <c r="A60" s="3"/>
      <c r="B60" s="2"/>
      <c r="C60" s="2"/>
      <c r="D60" s="16" t="s">
        <v>55</v>
      </c>
      <c r="E60" s="8">
        <v>1500000</v>
      </c>
      <c r="F60" s="7">
        <v>0</v>
      </c>
      <c r="G60" s="7">
        <f t="shared" si="0"/>
        <v>1500000</v>
      </c>
    </row>
    <row r="61" spans="1:7" ht="20.25" customHeight="1" x14ac:dyDescent="0.3">
      <c r="A61" s="3"/>
      <c r="B61" s="2"/>
      <c r="C61" s="2"/>
      <c r="D61" s="16" t="s">
        <v>56</v>
      </c>
      <c r="E61" s="8">
        <v>906000</v>
      </c>
      <c r="F61" s="7">
        <v>0</v>
      </c>
      <c r="G61" s="7">
        <f t="shared" si="0"/>
        <v>906000</v>
      </c>
    </row>
    <row r="62" spans="1:7" ht="20.25" customHeight="1" x14ac:dyDescent="0.3">
      <c r="A62" s="3"/>
      <c r="B62" s="2"/>
      <c r="C62" s="2"/>
      <c r="D62" s="16" t="s">
        <v>57</v>
      </c>
      <c r="E62" s="8">
        <v>16282012</v>
      </c>
      <c r="F62" s="7">
        <v>0</v>
      </c>
      <c r="G62" s="7">
        <f t="shared" si="0"/>
        <v>16282012</v>
      </c>
    </row>
    <row r="63" spans="1:7" ht="20.25" customHeight="1" x14ac:dyDescent="0.25">
      <c r="A63" s="23"/>
      <c r="B63" s="24"/>
      <c r="C63" s="24"/>
      <c r="D63" s="25" t="s">
        <v>58</v>
      </c>
      <c r="E63" s="26">
        <f>+E21+E22+E23+E31</f>
        <v>1268032036</v>
      </c>
      <c r="F63" s="26">
        <f t="shared" ref="F63:G63" si="6">+F21+F22+F23+F31</f>
        <v>0</v>
      </c>
      <c r="G63" s="26">
        <f t="shared" si="6"/>
        <v>1268032036</v>
      </c>
    </row>
    <row r="64" spans="1:7" ht="20.25" customHeight="1" x14ac:dyDescent="0.25">
      <c r="A64" s="27"/>
      <c r="B64" s="498">
        <v>2</v>
      </c>
      <c r="C64" s="498" t="s">
        <v>59</v>
      </c>
      <c r="D64" s="28"/>
      <c r="E64" s="29"/>
      <c r="F64" s="17">
        <v>0</v>
      </c>
      <c r="G64" s="17">
        <f t="shared" si="0"/>
        <v>0</v>
      </c>
    </row>
    <row r="65" spans="1:7" ht="23.25" customHeight="1" x14ac:dyDescent="0.3">
      <c r="A65" s="3"/>
      <c r="B65" s="498"/>
      <c r="C65" s="498" t="s">
        <v>574</v>
      </c>
      <c r="D65" s="28"/>
      <c r="E65" s="30"/>
      <c r="F65" s="17"/>
      <c r="G65" s="17">
        <f t="shared" si="0"/>
        <v>0</v>
      </c>
    </row>
    <row r="66" spans="1:7" ht="20.25" customHeight="1" x14ac:dyDescent="0.3">
      <c r="A66" s="3"/>
      <c r="B66" s="498"/>
      <c r="C66" s="498" t="s">
        <v>60</v>
      </c>
      <c r="D66" s="31" t="s">
        <v>61</v>
      </c>
      <c r="E66" s="8">
        <v>0</v>
      </c>
      <c r="F66" s="7">
        <v>7303175999.5199995</v>
      </c>
      <c r="G66" s="7">
        <f t="shared" si="0"/>
        <v>7303175999.5199995</v>
      </c>
    </row>
    <row r="67" spans="1:7" ht="20.25" customHeight="1" x14ac:dyDescent="0.25">
      <c r="A67" s="32"/>
      <c r="B67" s="33"/>
      <c r="C67" s="33"/>
      <c r="D67" s="34" t="s">
        <v>62</v>
      </c>
      <c r="E67" s="35">
        <f>+E66</f>
        <v>0</v>
      </c>
      <c r="F67" s="35">
        <f t="shared" ref="F67:G67" si="7">+F66</f>
        <v>7303175999.5199995</v>
      </c>
      <c r="G67" s="35">
        <f t="shared" si="7"/>
        <v>7303175999.5199995</v>
      </c>
    </row>
    <row r="68" spans="1:7" ht="20.25" customHeight="1" x14ac:dyDescent="0.25">
      <c r="A68" s="36"/>
      <c r="B68" s="37"/>
      <c r="C68" s="38" t="s">
        <v>63</v>
      </c>
      <c r="D68" s="38"/>
      <c r="E68" s="39">
        <f>+E67+E63</f>
        <v>1268032036</v>
      </c>
      <c r="F68" s="39">
        <f t="shared" ref="F68:G68" si="8">+F67+F63</f>
        <v>7303175999.5199995</v>
      </c>
      <c r="G68" s="39">
        <f t="shared" si="8"/>
        <v>8571208035.5199995</v>
      </c>
    </row>
    <row r="69" spans="1:7" ht="20.25" customHeight="1" x14ac:dyDescent="0.3">
      <c r="A69" s="3" t="s">
        <v>64</v>
      </c>
      <c r="B69" s="2" t="s">
        <v>65</v>
      </c>
      <c r="C69" s="4"/>
      <c r="D69" s="16"/>
      <c r="E69" s="16"/>
      <c r="F69" s="7"/>
      <c r="G69" s="7">
        <f t="shared" si="0"/>
        <v>0</v>
      </c>
    </row>
    <row r="70" spans="1:7" ht="20.25" customHeight="1" x14ac:dyDescent="0.3">
      <c r="A70" s="3" t="s">
        <v>66</v>
      </c>
      <c r="B70" s="2" t="s">
        <v>67</v>
      </c>
      <c r="C70" s="4"/>
      <c r="D70" s="16"/>
      <c r="E70" s="16"/>
      <c r="F70" s="7"/>
      <c r="G70" s="7">
        <f t="shared" si="0"/>
        <v>0</v>
      </c>
    </row>
    <row r="71" spans="1:7" ht="20.25" customHeight="1" x14ac:dyDescent="0.3">
      <c r="A71" s="3" t="s">
        <v>68</v>
      </c>
      <c r="B71" s="2" t="s">
        <v>69</v>
      </c>
      <c r="C71" s="4"/>
      <c r="D71" s="16"/>
      <c r="E71" s="16"/>
      <c r="F71" s="7"/>
      <c r="G71" s="7">
        <f t="shared" si="0"/>
        <v>0</v>
      </c>
    </row>
    <row r="72" spans="1:7" ht="20.25" customHeight="1" x14ac:dyDescent="0.3">
      <c r="A72" s="40"/>
      <c r="B72" s="1">
        <v>1</v>
      </c>
      <c r="C72" s="41" t="s">
        <v>70</v>
      </c>
      <c r="D72" s="16"/>
      <c r="E72" s="18">
        <f>+SUM(E73:E74)</f>
        <v>89749164</v>
      </c>
      <c r="F72" s="18">
        <f t="shared" ref="F72:G72" si="9">+SUM(F73:F74)</f>
        <v>3099200532</v>
      </c>
      <c r="G72" s="18">
        <f t="shared" si="9"/>
        <v>3188949696</v>
      </c>
    </row>
    <row r="73" spans="1:7" ht="20.25" customHeight="1" x14ac:dyDescent="0.3">
      <c r="A73" s="3"/>
      <c r="B73" s="2"/>
      <c r="C73" s="42" t="s">
        <v>60</v>
      </c>
      <c r="D73" s="16" t="s">
        <v>71</v>
      </c>
      <c r="E73" s="8">
        <v>30231996</v>
      </c>
      <c r="F73" s="7">
        <v>1443815376</v>
      </c>
      <c r="G73" s="7">
        <f t="shared" si="0"/>
        <v>1474047372</v>
      </c>
    </row>
    <row r="74" spans="1:7" ht="20.25" customHeight="1" x14ac:dyDescent="0.3">
      <c r="A74" s="3"/>
      <c r="B74" s="2"/>
      <c r="C74" s="42" t="s">
        <v>72</v>
      </c>
      <c r="D74" s="16" t="s">
        <v>73</v>
      </c>
      <c r="E74" s="8">
        <v>59517168</v>
      </c>
      <c r="F74" s="7">
        <v>1655385156</v>
      </c>
      <c r="G74" s="7">
        <f t="shared" si="0"/>
        <v>1714902324</v>
      </c>
    </row>
    <row r="75" spans="1:7" ht="20.25" customHeight="1" x14ac:dyDescent="0.3">
      <c r="A75" s="3"/>
      <c r="B75" s="1">
        <v>2</v>
      </c>
      <c r="C75" s="1" t="s">
        <v>74</v>
      </c>
      <c r="D75" s="16"/>
      <c r="E75" s="18">
        <f>+SUM(E76:E93)</f>
        <v>30398194</v>
      </c>
      <c r="F75" s="18">
        <f t="shared" ref="F75:G75" si="10">+SUM(F76:F93)</f>
        <v>974391550</v>
      </c>
      <c r="G75" s="18">
        <f t="shared" si="10"/>
        <v>1004789744</v>
      </c>
    </row>
    <row r="76" spans="1:7" ht="20.25" customHeight="1" x14ac:dyDescent="0.3">
      <c r="A76" s="3"/>
      <c r="B76" s="2"/>
      <c r="C76" s="42" t="s">
        <v>60</v>
      </c>
      <c r="D76" s="16" t="s">
        <v>75</v>
      </c>
      <c r="E76" s="8">
        <v>8784000</v>
      </c>
      <c r="F76" s="7">
        <v>221616000</v>
      </c>
      <c r="G76" s="7">
        <f t="shared" ref="G76:G140" si="11">+E76+F76</f>
        <v>230400000</v>
      </c>
    </row>
    <row r="77" spans="1:7" ht="20.25" customHeight="1" x14ac:dyDescent="0.3">
      <c r="A77" s="3"/>
      <c r="B77" s="2"/>
      <c r="C77" s="42" t="s">
        <v>72</v>
      </c>
      <c r="D77" s="16" t="s">
        <v>76</v>
      </c>
      <c r="E77" s="8">
        <v>60000</v>
      </c>
      <c r="F77" s="7">
        <v>9978000</v>
      </c>
      <c r="G77" s="7">
        <f t="shared" si="11"/>
        <v>10038000</v>
      </c>
    </row>
    <row r="78" spans="1:7" ht="20.25" customHeight="1" x14ac:dyDescent="0.3">
      <c r="A78" s="3"/>
      <c r="B78" s="2"/>
      <c r="C78" s="42" t="s">
        <v>77</v>
      </c>
      <c r="D78" s="16" t="s">
        <v>78</v>
      </c>
      <c r="E78" s="8">
        <v>60000</v>
      </c>
      <c r="F78" s="7">
        <v>9978000</v>
      </c>
      <c r="G78" s="7">
        <f t="shared" si="11"/>
        <v>10038000</v>
      </c>
    </row>
    <row r="79" spans="1:7" ht="20.25" customHeight="1" x14ac:dyDescent="0.3">
      <c r="A79" s="3"/>
      <c r="B79" s="2"/>
      <c r="C79" s="502" t="s">
        <v>79</v>
      </c>
      <c r="D79" s="53" t="s">
        <v>559</v>
      </c>
      <c r="E79" s="8"/>
      <c r="F79" s="7"/>
      <c r="G79" s="7">
        <f t="shared" si="11"/>
        <v>0</v>
      </c>
    </row>
    <row r="80" spans="1:7" ht="20.25" customHeight="1" x14ac:dyDescent="0.3">
      <c r="A80" s="3"/>
      <c r="B80" s="2"/>
      <c r="C80" s="502" t="s">
        <v>81</v>
      </c>
      <c r="D80" s="16" t="s">
        <v>82</v>
      </c>
      <c r="E80" s="8">
        <v>2196000</v>
      </c>
      <c r="F80" s="7">
        <v>55404000</v>
      </c>
      <c r="G80" s="7">
        <f t="shared" si="11"/>
        <v>57600000</v>
      </c>
    </row>
    <row r="81" spans="1:7" ht="20.25" customHeight="1" x14ac:dyDescent="0.3">
      <c r="A81" s="3"/>
      <c r="B81" s="2"/>
      <c r="C81" s="502" t="s">
        <v>83</v>
      </c>
      <c r="D81" s="16" t="s">
        <v>84</v>
      </c>
      <c r="E81" s="8">
        <v>0</v>
      </c>
      <c r="F81" s="7">
        <v>118800</v>
      </c>
      <c r="G81" s="7">
        <f t="shared" si="11"/>
        <v>118800</v>
      </c>
    </row>
    <row r="82" spans="1:7" ht="20.25" customHeight="1" x14ac:dyDescent="0.3">
      <c r="A82" s="3"/>
      <c r="B82" s="2"/>
      <c r="C82" s="502" t="s">
        <v>85</v>
      </c>
      <c r="D82" s="16" t="s">
        <v>86</v>
      </c>
      <c r="E82" s="8">
        <v>0</v>
      </c>
      <c r="F82" s="7">
        <v>1641600</v>
      </c>
      <c r="G82" s="7">
        <f t="shared" si="11"/>
        <v>1641600</v>
      </c>
    </row>
    <row r="83" spans="1:7" ht="20.25" customHeight="1" x14ac:dyDescent="0.3">
      <c r="A83" s="3"/>
      <c r="B83" s="2"/>
      <c r="C83" s="502" t="s">
        <v>87</v>
      </c>
      <c r="D83" s="16" t="s">
        <v>88</v>
      </c>
      <c r="E83" s="8">
        <v>0</v>
      </c>
      <c r="F83" s="7">
        <v>541728</v>
      </c>
      <c r="G83" s="7">
        <f t="shared" si="11"/>
        <v>541728</v>
      </c>
    </row>
    <row r="84" spans="1:7" ht="20.25" x14ac:dyDescent="0.3">
      <c r="A84" s="3"/>
      <c r="B84" s="2"/>
      <c r="C84" s="502" t="s">
        <v>89</v>
      </c>
      <c r="D84" s="16" t="s">
        <v>90</v>
      </c>
      <c r="E84" s="8">
        <v>0</v>
      </c>
      <c r="F84" s="7">
        <v>7794000</v>
      </c>
      <c r="G84" s="7">
        <f t="shared" si="11"/>
        <v>7794000</v>
      </c>
    </row>
    <row r="85" spans="1:7" ht="20.25" customHeight="1" x14ac:dyDescent="0.3">
      <c r="A85" s="3"/>
      <c r="B85" s="2"/>
      <c r="C85" s="502" t="s">
        <v>91</v>
      </c>
      <c r="D85" s="16" t="s">
        <v>92</v>
      </c>
      <c r="E85" s="8">
        <v>0</v>
      </c>
      <c r="F85" s="7">
        <v>96000</v>
      </c>
      <c r="G85" s="7">
        <f t="shared" si="11"/>
        <v>96000</v>
      </c>
    </row>
    <row r="86" spans="1:7" ht="20.25" customHeight="1" x14ac:dyDescent="0.3">
      <c r="A86" s="3"/>
      <c r="B86" s="2"/>
      <c r="C86" s="502" t="s">
        <v>93</v>
      </c>
      <c r="D86" s="16" t="s">
        <v>94</v>
      </c>
      <c r="E86" s="8">
        <v>280000</v>
      </c>
      <c r="F86" s="7">
        <v>2370000</v>
      </c>
      <c r="G86" s="7">
        <f t="shared" si="11"/>
        <v>2650000</v>
      </c>
    </row>
    <row r="87" spans="1:7" ht="20.25" customHeight="1" x14ac:dyDescent="0.3">
      <c r="A87" s="3"/>
      <c r="B87" s="2"/>
      <c r="C87" s="502" t="s">
        <v>95</v>
      </c>
      <c r="D87" s="16" t="s">
        <v>96</v>
      </c>
      <c r="E87" s="8">
        <v>0</v>
      </c>
      <c r="F87" s="7">
        <v>25000000</v>
      </c>
      <c r="G87" s="7">
        <f t="shared" si="11"/>
        <v>25000000</v>
      </c>
    </row>
    <row r="88" spans="1:7" ht="20.25" customHeight="1" x14ac:dyDescent="0.3">
      <c r="A88" s="3"/>
      <c r="B88" s="2"/>
      <c r="C88" s="502" t="s">
        <v>97</v>
      </c>
      <c r="D88" s="16" t="s">
        <v>98</v>
      </c>
      <c r="E88" s="8">
        <v>0</v>
      </c>
      <c r="F88" s="7">
        <v>1380000</v>
      </c>
      <c r="G88" s="7">
        <f t="shared" si="11"/>
        <v>1380000</v>
      </c>
    </row>
    <row r="89" spans="1:7" ht="20.25" customHeight="1" x14ac:dyDescent="0.3">
      <c r="A89" s="3"/>
      <c r="B89" s="2"/>
      <c r="C89" s="502" t="s">
        <v>99</v>
      </c>
      <c r="D89" s="53" t="s">
        <v>522</v>
      </c>
      <c r="E89" s="8">
        <v>2030000</v>
      </c>
      <c r="F89" s="7">
        <v>45970000</v>
      </c>
      <c r="G89" s="7">
        <f t="shared" si="11"/>
        <v>48000000</v>
      </c>
    </row>
    <row r="90" spans="1:7" ht="20.25" customHeight="1" x14ac:dyDescent="0.3">
      <c r="A90" s="3"/>
      <c r="B90" s="2"/>
      <c r="C90" s="502" t="s">
        <v>101</v>
      </c>
      <c r="D90" s="16" t="s">
        <v>102</v>
      </c>
      <c r="E90" s="8">
        <v>2030000</v>
      </c>
      <c r="F90" s="7">
        <v>45970000</v>
      </c>
      <c r="G90" s="7">
        <f t="shared" si="11"/>
        <v>48000000</v>
      </c>
    </row>
    <row r="91" spans="1:7" ht="20.25" customHeight="1" x14ac:dyDescent="0.3">
      <c r="A91" s="3"/>
      <c r="B91" s="2"/>
      <c r="C91" s="502" t="s">
        <v>103</v>
      </c>
      <c r="D91" s="16" t="s">
        <v>104</v>
      </c>
      <c r="E91" s="8">
        <v>14958194</v>
      </c>
      <c r="F91" s="7">
        <v>516533422</v>
      </c>
      <c r="G91" s="7">
        <f t="shared" si="11"/>
        <v>531491616</v>
      </c>
    </row>
    <row r="92" spans="1:7" ht="20.25" customHeight="1" x14ac:dyDescent="0.3">
      <c r="A92" s="3"/>
      <c r="B92" s="2"/>
      <c r="C92" s="502" t="s">
        <v>105</v>
      </c>
      <c r="D92" s="16" t="s">
        <v>106</v>
      </c>
      <c r="E92" s="8">
        <v>0</v>
      </c>
      <c r="F92" s="7">
        <v>0</v>
      </c>
      <c r="G92" s="7">
        <f t="shared" si="11"/>
        <v>0</v>
      </c>
    </row>
    <row r="93" spans="1:7" ht="20.25" customHeight="1" x14ac:dyDescent="0.3">
      <c r="A93" s="3"/>
      <c r="B93" s="2"/>
      <c r="C93" s="502" t="s">
        <v>558</v>
      </c>
      <c r="D93" s="16" t="s">
        <v>107</v>
      </c>
      <c r="E93" s="8">
        <v>0</v>
      </c>
      <c r="F93" s="7">
        <v>30000000</v>
      </c>
      <c r="G93" s="7">
        <f t="shared" si="11"/>
        <v>30000000</v>
      </c>
    </row>
    <row r="94" spans="1:7" ht="20.25" customHeight="1" x14ac:dyDescent="0.3">
      <c r="A94" s="40"/>
      <c r="B94" s="1">
        <v>3</v>
      </c>
      <c r="C94" s="1" t="s">
        <v>108</v>
      </c>
      <c r="D94" s="18"/>
      <c r="E94" s="18">
        <f>+SUM(E95:E96)</f>
        <v>0</v>
      </c>
      <c r="F94" s="18">
        <f t="shared" ref="F94:G94" si="12">+SUM(F95:F96)</f>
        <v>32996434</v>
      </c>
      <c r="G94" s="18">
        <f t="shared" si="12"/>
        <v>32996434</v>
      </c>
    </row>
    <row r="95" spans="1:7" ht="20.25" customHeight="1" x14ac:dyDescent="0.3">
      <c r="A95" s="3"/>
      <c r="B95" s="2"/>
      <c r="C95" s="42" t="s">
        <v>60</v>
      </c>
      <c r="D95" s="16" t="s">
        <v>109</v>
      </c>
      <c r="E95" s="8">
        <v>0</v>
      </c>
      <c r="F95" s="7">
        <v>0</v>
      </c>
      <c r="G95" s="7">
        <f t="shared" si="11"/>
        <v>0</v>
      </c>
    </row>
    <row r="96" spans="1:7" ht="20.25" customHeight="1" x14ac:dyDescent="0.3">
      <c r="A96" s="3"/>
      <c r="B96" s="2"/>
      <c r="C96" s="42" t="s">
        <v>72</v>
      </c>
      <c r="D96" s="16" t="s">
        <v>110</v>
      </c>
      <c r="E96" s="8">
        <v>0</v>
      </c>
      <c r="F96" s="7">
        <v>32996434</v>
      </c>
      <c r="G96" s="7">
        <f t="shared" si="11"/>
        <v>32996434</v>
      </c>
    </row>
    <row r="97" spans="1:7" ht="20.25" customHeight="1" x14ac:dyDescent="0.3">
      <c r="A97" s="40"/>
      <c r="B97" s="1">
        <v>4</v>
      </c>
      <c r="C97" s="1" t="s">
        <v>111</v>
      </c>
      <c r="D97" s="18"/>
      <c r="E97" s="18">
        <f>+SUM(E98:E101)</f>
        <v>13844555</v>
      </c>
      <c r="F97" s="18">
        <f t="shared" ref="F97:G97" si="13">+SUM(F98:F101)</f>
        <v>471021183.52000004</v>
      </c>
      <c r="G97" s="18">
        <f t="shared" si="13"/>
        <v>484865738.52000004</v>
      </c>
    </row>
    <row r="98" spans="1:7" ht="20.25" customHeight="1" x14ac:dyDescent="0.3">
      <c r="A98" s="3"/>
      <c r="B98" s="2"/>
      <c r="C98" s="42" t="s">
        <v>60</v>
      </c>
      <c r="D98" s="16" t="s">
        <v>112</v>
      </c>
      <c r="E98" s="8">
        <v>10769900</v>
      </c>
      <c r="F98" s="7">
        <v>371904063.52000004</v>
      </c>
      <c r="G98" s="7">
        <f t="shared" si="11"/>
        <v>382673963.52000004</v>
      </c>
    </row>
    <row r="99" spans="1:7" ht="20.25" customHeight="1" x14ac:dyDescent="0.3">
      <c r="A99" s="3"/>
      <c r="B99" s="2"/>
      <c r="C99" s="42" t="s">
        <v>72</v>
      </c>
      <c r="D99" s="16" t="s">
        <v>113</v>
      </c>
      <c r="E99" s="8">
        <v>439200</v>
      </c>
      <c r="F99" s="7">
        <v>11080800</v>
      </c>
      <c r="G99" s="7">
        <f t="shared" si="11"/>
        <v>11520000</v>
      </c>
    </row>
    <row r="100" spans="1:7" ht="20.25" customHeight="1" x14ac:dyDescent="0.3">
      <c r="A100" s="3"/>
      <c r="B100" s="2"/>
      <c r="C100" s="42" t="s">
        <v>77</v>
      </c>
      <c r="D100" s="16" t="s">
        <v>114</v>
      </c>
      <c r="E100" s="8">
        <v>2196255</v>
      </c>
      <c r="F100" s="7">
        <v>76955520</v>
      </c>
      <c r="G100" s="7">
        <f t="shared" si="11"/>
        <v>79151775</v>
      </c>
    </row>
    <row r="101" spans="1:7" ht="20.25" customHeight="1" x14ac:dyDescent="0.3">
      <c r="A101" s="3"/>
      <c r="B101" s="2"/>
      <c r="C101" s="42" t="s">
        <v>79</v>
      </c>
      <c r="D101" s="16" t="s">
        <v>115</v>
      </c>
      <c r="E101" s="8">
        <v>439200</v>
      </c>
      <c r="F101" s="7">
        <v>11080800</v>
      </c>
      <c r="G101" s="7">
        <f t="shared" si="11"/>
        <v>11520000</v>
      </c>
    </row>
    <row r="102" spans="1:7" ht="20.25" customHeight="1" x14ac:dyDescent="0.3">
      <c r="A102" s="3"/>
      <c r="B102" s="1">
        <v>5</v>
      </c>
      <c r="C102" s="564" t="s">
        <v>116</v>
      </c>
      <c r="D102" s="565"/>
      <c r="E102" s="8">
        <v>0</v>
      </c>
      <c r="F102" s="7">
        <v>0</v>
      </c>
      <c r="G102" s="7">
        <f t="shared" si="11"/>
        <v>0</v>
      </c>
    </row>
    <row r="103" spans="1:7" ht="20.25" customHeight="1" thickBot="1" x14ac:dyDescent="0.35">
      <c r="A103" s="43"/>
      <c r="B103" s="44"/>
      <c r="C103" s="44"/>
      <c r="D103" s="45" t="s">
        <v>69</v>
      </c>
      <c r="E103" s="46">
        <f>+E72+E75+E94+E97+E102</f>
        <v>133991913</v>
      </c>
      <c r="F103" s="46">
        <f t="shared" ref="F103:G103" si="14">+F72+F75+F94+F97+F102</f>
        <v>4577609699.5200005</v>
      </c>
      <c r="G103" s="46">
        <f t="shared" si="14"/>
        <v>4711601612.5200005</v>
      </c>
    </row>
    <row r="104" spans="1:7" ht="20.25" customHeight="1" x14ac:dyDescent="0.3">
      <c r="A104" s="47" t="s">
        <v>117</v>
      </c>
      <c r="B104" s="48"/>
      <c r="C104" s="48"/>
      <c r="D104" s="49"/>
      <c r="E104" s="50"/>
      <c r="F104" s="7"/>
      <c r="G104" s="7">
        <f t="shared" si="11"/>
        <v>0</v>
      </c>
    </row>
    <row r="105" spans="1:7" ht="20.25" customHeight="1" x14ac:dyDescent="0.3">
      <c r="A105" s="3"/>
      <c r="B105" s="2">
        <v>1</v>
      </c>
      <c r="C105" s="2" t="s">
        <v>118</v>
      </c>
      <c r="D105" s="16"/>
      <c r="E105" s="8">
        <v>650000</v>
      </c>
      <c r="F105" s="7">
        <v>94434400</v>
      </c>
      <c r="G105" s="7">
        <f t="shared" si="11"/>
        <v>95084400</v>
      </c>
    </row>
    <row r="106" spans="1:7" ht="20.25" customHeight="1" x14ac:dyDescent="0.3">
      <c r="A106" s="3"/>
      <c r="B106" s="2">
        <v>2</v>
      </c>
      <c r="C106" s="2" t="s">
        <v>119</v>
      </c>
      <c r="D106" s="16"/>
      <c r="E106" s="8">
        <v>1000000</v>
      </c>
      <c r="F106" s="7">
        <v>105294000</v>
      </c>
      <c r="G106" s="7">
        <f t="shared" si="11"/>
        <v>106294000</v>
      </c>
    </row>
    <row r="107" spans="1:7" ht="20.25" customHeight="1" x14ac:dyDescent="0.3">
      <c r="A107" s="40"/>
      <c r="B107" s="1">
        <v>3</v>
      </c>
      <c r="C107" s="1" t="s">
        <v>120</v>
      </c>
      <c r="D107" s="18"/>
      <c r="E107" s="51">
        <f>+SUM(E108:E116)</f>
        <v>13823708</v>
      </c>
      <c r="F107" s="51">
        <f t="shared" ref="F107:G107" si="15">+SUM(F108:F116)</f>
        <v>409997800</v>
      </c>
      <c r="G107" s="51">
        <f t="shared" si="15"/>
        <v>423821508</v>
      </c>
    </row>
    <row r="108" spans="1:7" ht="20.25" customHeight="1" x14ac:dyDescent="0.3">
      <c r="A108" s="3"/>
      <c r="B108" s="2"/>
      <c r="C108" s="42" t="s">
        <v>60</v>
      </c>
      <c r="D108" s="16" t="s">
        <v>121</v>
      </c>
      <c r="E108" s="8">
        <v>1414454</v>
      </c>
      <c r="F108" s="7">
        <v>128833574</v>
      </c>
      <c r="G108" s="7">
        <f t="shared" si="11"/>
        <v>130248028</v>
      </c>
    </row>
    <row r="109" spans="1:7" ht="20.25" customHeight="1" x14ac:dyDescent="0.3">
      <c r="A109" s="3"/>
      <c r="B109" s="2"/>
      <c r="C109" s="42" t="s">
        <v>72</v>
      </c>
      <c r="D109" s="16" t="s">
        <v>122</v>
      </c>
      <c r="E109" s="8">
        <v>50000</v>
      </c>
      <c r="F109" s="7">
        <v>4034900</v>
      </c>
      <c r="G109" s="7">
        <f t="shared" si="11"/>
        <v>4084900</v>
      </c>
    </row>
    <row r="110" spans="1:7" ht="20.25" customHeight="1" x14ac:dyDescent="0.3">
      <c r="A110" s="3"/>
      <c r="B110" s="2"/>
      <c r="C110" s="42" t="s">
        <v>77</v>
      </c>
      <c r="D110" s="16" t="s">
        <v>123</v>
      </c>
      <c r="E110" s="8">
        <v>200000</v>
      </c>
      <c r="F110" s="7">
        <v>14718204</v>
      </c>
      <c r="G110" s="7">
        <f t="shared" si="11"/>
        <v>14918204</v>
      </c>
    </row>
    <row r="111" spans="1:7" ht="20.25" customHeight="1" x14ac:dyDescent="0.3">
      <c r="A111" s="3"/>
      <c r="B111" s="2"/>
      <c r="C111" s="42" t="s">
        <v>79</v>
      </c>
      <c r="D111" s="16" t="s">
        <v>124</v>
      </c>
      <c r="E111" s="8">
        <v>120000</v>
      </c>
      <c r="F111" s="7">
        <v>13206600</v>
      </c>
      <c r="G111" s="7">
        <f t="shared" si="11"/>
        <v>13326600</v>
      </c>
    </row>
    <row r="112" spans="1:7" ht="20.25" customHeight="1" x14ac:dyDescent="0.3">
      <c r="A112" s="3"/>
      <c r="B112" s="2"/>
      <c r="C112" s="42" t="s">
        <v>81</v>
      </c>
      <c r="D112" s="16" t="s">
        <v>125</v>
      </c>
      <c r="E112" s="8">
        <v>7735223</v>
      </c>
      <c r="F112" s="7">
        <v>150653600</v>
      </c>
      <c r="G112" s="7">
        <f t="shared" si="11"/>
        <v>158388823</v>
      </c>
    </row>
    <row r="113" spans="1:7" ht="20.25" customHeight="1" x14ac:dyDescent="0.3">
      <c r="A113" s="3"/>
      <c r="B113" s="2"/>
      <c r="C113" s="42" t="s">
        <v>83</v>
      </c>
      <c r="D113" s="16" t="s">
        <v>126</v>
      </c>
      <c r="E113" s="8">
        <v>200000</v>
      </c>
      <c r="F113" s="7">
        <v>23953522</v>
      </c>
      <c r="G113" s="7">
        <f t="shared" si="11"/>
        <v>24153522</v>
      </c>
    </row>
    <row r="114" spans="1:7" ht="20.25" customHeight="1" x14ac:dyDescent="0.3">
      <c r="A114" s="3"/>
      <c r="B114" s="2"/>
      <c r="C114" s="42" t="s">
        <v>85</v>
      </c>
      <c r="D114" s="16" t="s">
        <v>127</v>
      </c>
      <c r="E114" s="8">
        <v>200000</v>
      </c>
      <c r="F114" s="7">
        <v>15920000</v>
      </c>
      <c r="G114" s="7">
        <f t="shared" si="11"/>
        <v>16120000</v>
      </c>
    </row>
    <row r="115" spans="1:7" ht="20.25" customHeight="1" x14ac:dyDescent="0.3">
      <c r="A115" s="3"/>
      <c r="B115" s="2"/>
      <c r="C115" s="42" t="s">
        <v>87</v>
      </c>
      <c r="D115" s="16" t="s">
        <v>128</v>
      </c>
      <c r="E115" s="8">
        <v>30000</v>
      </c>
      <c r="F115" s="7">
        <v>1128600</v>
      </c>
      <c r="G115" s="7">
        <f t="shared" si="11"/>
        <v>1158600</v>
      </c>
    </row>
    <row r="116" spans="1:7" ht="20.25" customHeight="1" x14ac:dyDescent="0.3">
      <c r="A116" s="3"/>
      <c r="B116" s="2"/>
      <c r="C116" s="42" t="s">
        <v>89</v>
      </c>
      <c r="D116" s="16" t="s">
        <v>129</v>
      </c>
      <c r="E116" s="8">
        <v>3874031</v>
      </c>
      <c r="F116" s="7">
        <v>57548800</v>
      </c>
      <c r="G116" s="7">
        <f t="shared" si="11"/>
        <v>61422831</v>
      </c>
    </row>
    <row r="117" spans="1:7" ht="20.25" customHeight="1" x14ac:dyDescent="0.3">
      <c r="A117" s="40"/>
      <c r="B117" s="1">
        <v>4</v>
      </c>
      <c r="C117" s="1" t="s">
        <v>130</v>
      </c>
      <c r="D117" s="18"/>
      <c r="E117" s="18">
        <f>+SUM(E118:E119)</f>
        <v>900000</v>
      </c>
      <c r="F117" s="18">
        <f t="shared" ref="F117:G117" si="16">+SUM(F118:F119)</f>
        <v>202392800</v>
      </c>
      <c r="G117" s="18">
        <f t="shared" si="16"/>
        <v>203292800</v>
      </c>
    </row>
    <row r="118" spans="1:7" ht="20.25" customHeight="1" x14ac:dyDescent="0.3">
      <c r="A118" s="3"/>
      <c r="B118" s="2"/>
      <c r="C118" s="42" t="s">
        <v>60</v>
      </c>
      <c r="D118" s="16" t="s">
        <v>131</v>
      </c>
      <c r="E118" s="8">
        <v>0</v>
      </c>
      <c r="F118" s="7">
        <v>20653800</v>
      </c>
      <c r="G118" s="7">
        <f t="shared" si="11"/>
        <v>20653800</v>
      </c>
    </row>
    <row r="119" spans="1:7" ht="20.25" customHeight="1" x14ac:dyDescent="0.3">
      <c r="A119" s="3"/>
      <c r="B119" s="2"/>
      <c r="C119" s="42" t="s">
        <v>72</v>
      </c>
      <c r="D119" s="16" t="s">
        <v>132</v>
      </c>
      <c r="E119" s="8">
        <v>900000</v>
      </c>
      <c r="F119" s="7">
        <v>181739000</v>
      </c>
      <c r="G119" s="7">
        <f t="shared" si="11"/>
        <v>182639000</v>
      </c>
    </row>
    <row r="120" spans="1:7" ht="20.25" customHeight="1" x14ac:dyDescent="0.3">
      <c r="A120" s="40"/>
      <c r="B120" s="1">
        <v>5</v>
      </c>
      <c r="C120" s="1" t="s">
        <v>133</v>
      </c>
      <c r="D120" s="18"/>
      <c r="E120" s="20">
        <f>+SUM(E121:E125)</f>
        <v>381000</v>
      </c>
      <c r="F120" s="20">
        <f t="shared" ref="F120:G120" si="17">+SUM(F121:F125)</f>
        <v>45740750</v>
      </c>
      <c r="G120" s="20">
        <f t="shared" si="17"/>
        <v>46121750</v>
      </c>
    </row>
    <row r="121" spans="1:7" ht="20.25" customHeight="1" x14ac:dyDescent="0.3">
      <c r="A121" s="3"/>
      <c r="B121" s="2"/>
      <c r="C121" s="42" t="s">
        <v>60</v>
      </c>
      <c r="D121" s="16" t="s">
        <v>134</v>
      </c>
      <c r="E121" s="8">
        <v>0</v>
      </c>
      <c r="F121" s="7">
        <v>3296700</v>
      </c>
      <c r="G121" s="7">
        <f t="shared" si="11"/>
        <v>3296700</v>
      </c>
    </row>
    <row r="122" spans="1:7" ht="20.25" customHeight="1" x14ac:dyDescent="0.3">
      <c r="A122" s="3"/>
      <c r="B122" s="2"/>
      <c r="C122" s="42" t="s">
        <v>72</v>
      </c>
      <c r="D122" s="16" t="s">
        <v>135</v>
      </c>
      <c r="E122" s="8">
        <v>381000</v>
      </c>
      <c r="F122" s="7">
        <v>14289050</v>
      </c>
      <c r="G122" s="7">
        <f t="shared" si="11"/>
        <v>14670050</v>
      </c>
    </row>
    <row r="123" spans="1:7" ht="20.25" customHeight="1" x14ac:dyDescent="0.3">
      <c r="A123" s="3"/>
      <c r="B123" s="2"/>
      <c r="C123" s="42" t="s">
        <v>77</v>
      </c>
      <c r="D123" s="16" t="s">
        <v>136</v>
      </c>
      <c r="E123" s="8">
        <v>0</v>
      </c>
      <c r="F123" s="7">
        <v>5838200</v>
      </c>
      <c r="G123" s="7">
        <f t="shared" si="11"/>
        <v>5838200</v>
      </c>
    </row>
    <row r="124" spans="1:7" ht="20.25" customHeight="1" x14ac:dyDescent="0.3">
      <c r="A124" s="3"/>
      <c r="B124" s="2"/>
      <c r="C124" s="42" t="s">
        <v>79</v>
      </c>
      <c r="D124" s="16" t="s">
        <v>137</v>
      </c>
      <c r="E124" s="8">
        <v>0</v>
      </c>
      <c r="F124" s="7">
        <v>20171000</v>
      </c>
      <c r="G124" s="7">
        <f t="shared" si="11"/>
        <v>20171000</v>
      </c>
    </row>
    <row r="125" spans="1:7" ht="20.25" customHeight="1" x14ac:dyDescent="0.3">
      <c r="A125" s="3"/>
      <c r="B125" s="2"/>
      <c r="C125" s="42" t="s">
        <v>81</v>
      </c>
      <c r="D125" s="16" t="s">
        <v>138</v>
      </c>
      <c r="E125" s="8">
        <v>0</v>
      </c>
      <c r="F125" s="7">
        <v>2145800</v>
      </c>
      <c r="G125" s="7">
        <f t="shared" si="11"/>
        <v>2145800</v>
      </c>
    </row>
    <row r="126" spans="1:7" ht="20.25" customHeight="1" x14ac:dyDescent="0.3">
      <c r="A126" s="40"/>
      <c r="B126" s="1">
        <v>6</v>
      </c>
      <c r="C126" s="1" t="s">
        <v>139</v>
      </c>
      <c r="D126" s="18"/>
      <c r="E126" s="8">
        <v>0</v>
      </c>
      <c r="F126" s="7">
        <v>2176000</v>
      </c>
      <c r="G126" s="7">
        <f t="shared" si="11"/>
        <v>2176000</v>
      </c>
    </row>
    <row r="127" spans="1:7" ht="20.25" customHeight="1" x14ac:dyDescent="0.3">
      <c r="A127" s="40"/>
      <c r="B127" s="1">
        <v>7</v>
      </c>
      <c r="C127" s="1" t="s">
        <v>140</v>
      </c>
      <c r="D127" s="18"/>
      <c r="E127" s="18">
        <f>+SUM(E128:E131)</f>
        <v>220000</v>
      </c>
      <c r="F127" s="18">
        <f t="shared" ref="F127:G127" si="18">+SUM(F128:F131)</f>
        <v>127683300</v>
      </c>
      <c r="G127" s="18">
        <f t="shared" si="18"/>
        <v>127903300</v>
      </c>
    </row>
    <row r="128" spans="1:7" ht="20.25" customHeight="1" x14ac:dyDescent="0.3">
      <c r="A128" s="3"/>
      <c r="B128" s="2"/>
      <c r="C128" s="42" t="s">
        <v>60</v>
      </c>
      <c r="D128" s="16" t="s">
        <v>141</v>
      </c>
      <c r="E128" s="8">
        <v>20000</v>
      </c>
      <c r="F128" s="7">
        <v>4371300</v>
      </c>
      <c r="G128" s="7">
        <f t="shared" si="11"/>
        <v>4391300</v>
      </c>
    </row>
    <row r="129" spans="1:7" ht="20.25" customHeight="1" x14ac:dyDescent="0.3">
      <c r="A129" s="3"/>
      <c r="B129" s="2"/>
      <c r="C129" s="42" t="s">
        <v>72</v>
      </c>
      <c r="D129" s="16" t="s">
        <v>142</v>
      </c>
      <c r="E129" s="8">
        <v>200000</v>
      </c>
      <c r="F129" s="7">
        <v>115576000</v>
      </c>
      <c r="G129" s="7">
        <f t="shared" si="11"/>
        <v>115776000</v>
      </c>
    </row>
    <row r="130" spans="1:7" ht="20.25" customHeight="1" x14ac:dyDescent="0.3">
      <c r="A130" s="3"/>
      <c r="B130" s="2"/>
      <c r="C130" s="42" t="s">
        <v>77</v>
      </c>
      <c r="D130" s="16" t="s">
        <v>143</v>
      </c>
      <c r="E130" s="8">
        <v>0</v>
      </c>
      <c r="F130" s="7">
        <v>3880000</v>
      </c>
      <c r="G130" s="7">
        <f t="shared" si="11"/>
        <v>3880000</v>
      </c>
    </row>
    <row r="131" spans="1:7" ht="20.25" customHeight="1" x14ac:dyDescent="0.3">
      <c r="A131" s="3"/>
      <c r="B131" s="2"/>
      <c r="C131" s="42" t="s">
        <v>79</v>
      </c>
      <c r="D131" s="16" t="s">
        <v>144</v>
      </c>
      <c r="E131" s="8">
        <v>0</v>
      </c>
      <c r="F131" s="7">
        <v>3856000</v>
      </c>
      <c r="G131" s="7">
        <f t="shared" si="11"/>
        <v>3856000</v>
      </c>
    </row>
    <row r="132" spans="1:7" ht="20.25" customHeight="1" x14ac:dyDescent="0.3">
      <c r="A132" s="3"/>
      <c r="B132" s="1">
        <v>8</v>
      </c>
      <c r="C132" s="1" t="s">
        <v>145</v>
      </c>
      <c r="D132" s="18"/>
      <c r="E132" s="52">
        <f>+SUM(E133:E134)</f>
        <v>0</v>
      </c>
      <c r="F132" s="52">
        <f t="shared" ref="F132:G132" si="19">+SUM(F133:F134)</f>
        <v>34801000</v>
      </c>
      <c r="G132" s="52">
        <f t="shared" si="19"/>
        <v>34801000</v>
      </c>
    </row>
    <row r="133" spans="1:7" ht="20.25" customHeight="1" x14ac:dyDescent="0.3">
      <c r="A133" s="3"/>
      <c r="B133" s="2"/>
      <c r="C133" s="42" t="s">
        <v>60</v>
      </c>
      <c r="D133" s="16" t="s">
        <v>146</v>
      </c>
      <c r="E133" s="8">
        <v>0</v>
      </c>
      <c r="F133" s="7">
        <v>20613000</v>
      </c>
      <c r="G133" s="7">
        <f t="shared" si="11"/>
        <v>20613000</v>
      </c>
    </row>
    <row r="134" spans="1:7" ht="20.25" customHeight="1" x14ac:dyDescent="0.3">
      <c r="A134" s="3"/>
      <c r="B134" s="2"/>
      <c r="C134" s="42" t="s">
        <v>72</v>
      </c>
      <c r="D134" s="16" t="s">
        <v>147</v>
      </c>
      <c r="E134" s="8">
        <v>0</v>
      </c>
      <c r="F134" s="7">
        <v>14188000</v>
      </c>
      <c r="G134" s="7">
        <f t="shared" si="11"/>
        <v>14188000</v>
      </c>
    </row>
    <row r="135" spans="1:7" ht="20.25" customHeight="1" x14ac:dyDescent="0.3">
      <c r="A135" s="40"/>
      <c r="B135" s="1">
        <v>9</v>
      </c>
      <c r="C135" s="1" t="s">
        <v>148</v>
      </c>
      <c r="D135" s="18"/>
      <c r="E135" s="18">
        <f>+SUM(E136:E142)</f>
        <v>5880000</v>
      </c>
      <c r="F135" s="18">
        <f t="shared" ref="F135:G135" si="20">+SUM(F136:F142)</f>
        <v>403393629</v>
      </c>
      <c r="G135" s="18">
        <f t="shared" si="20"/>
        <v>409273629</v>
      </c>
    </row>
    <row r="136" spans="1:7" ht="20.25" customHeight="1" x14ac:dyDescent="0.3">
      <c r="A136" s="3"/>
      <c r="B136" s="2"/>
      <c r="C136" s="42" t="s">
        <v>60</v>
      </c>
      <c r="D136" s="16" t="s">
        <v>149</v>
      </c>
      <c r="E136" s="8">
        <v>260000</v>
      </c>
      <c r="F136" s="7">
        <v>11296000</v>
      </c>
      <c r="G136" s="7">
        <f t="shared" si="11"/>
        <v>11556000</v>
      </c>
    </row>
    <row r="137" spans="1:7" ht="20.25" customHeight="1" x14ac:dyDescent="0.3">
      <c r="A137" s="3"/>
      <c r="B137" s="2"/>
      <c r="C137" s="42" t="s">
        <v>72</v>
      </c>
      <c r="D137" s="16" t="s">
        <v>150</v>
      </c>
      <c r="E137" s="8">
        <v>830000</v>
      </c>
      <c r="F137" s="7">
        <v>140363903</v>
      </c>
      <c r="G137" s="7">
        <f t="shared" si="11"/>
        <v>141193903</v>
      </c>
    </row>
    <row r="138" spans="1:7" ht="20.25" customHeight="1" x14ac:dyDescent="0.3">
      <c r="A138" s="3"/>
      <c r="B138" s="2"/>
      <c r="C138" s="42" t="s">
        <v>77</v>
      </c>
      <c r="D138" s="53" t="s">
        <v>151</v>
      </c>
      <c r="E138" s="8">
        <v>2890000</v>
      </c>
      <c r="F138" s="7">
        <v>146114466</v>
      </c>
      <c r="G138" s="7">
        <f t="shared" si="11"/>
        <v>149004466</v>
      </c>
    </row>
    <row r="139" spans="1:7" ht="20.25" customHeight="1" x14ac:dyDescent="0.3">
      <c r="A139" s="3"/>
      <c r="B139" s="2"/>
      <c r="C139" s="42" t="s">
        <v>79</v>
      </c>
      <c r="D139" s="16" t="s">
        <v>152</v>
      </c>
      <c r="E139" s="8">
        <v>900000</v>
      </c>
      <c r="F139" s="7">
        <v>92465760</v>
      </c>
      <c r="G139" s="7">
        <f t="shared" si="11"/>
        <v>93365760</v>
      </c>
    </row>
    <row r="140" spans="1:7" ht="20.25" customHeight="1" x14ac:dyDescent="0.3">
      <c r="A140" s="3"/>
      <c r="B140" s="2"/>
      <c r="C140" s="42" t="s">
        <v>81</v>
      </c>
      <c r="D140" s="16" t="s">
        <v>153</v>
      </c>
      <c r="E140" s="53">
        <v>0</v>
      </c>
      <c r="F140" s="53">
        <v>7650000</v>
      </c>
      <c r="G140" s="53">
        <f t="shared" si="11"/>
        <v>7650000</v>
      </c>
    </row>
    <row r="141" spans="1:7" ht="20.25" customHeight="1" x14ac:dyDescent="0.3">
      <c r="A141" s="3"/>
      <c r="B141" s="2"/>
      <c r="C141" s="42" t="s">
        <v>83</v>
      </c>
      <c r="D141" s="16" t="s">
        <v>154</v>
      </c>
      <c r="E141" s="8">
        <v>0</v>
      </c>
      <c r="F141" s="7">
        <v>5503500</v>
      </c>
      <c r="G141" s="7">
        <f t="shared" ref="G141:G194" si="21">+E141+F141</f>
        <v>5503500</v>
      </c>
    </row>
    <row r="142" spans="1:7" ht="20.25" customHeight="1" x14ac:dyDescent="0.3">
      <c r="A142" s="3"/>
      <c r="B142" s="2"/>
      <c r="C142" s="42" t="s">
        <v>85</v>
      </c>
      <c r="D142" s="16" t="s">
        <v>155</v>
      </c>
      <c r="E142" s="8">
        <v>1000000</v>
      </c>
      <c r="F142" s="7">
        <v>0</v>
      </c>
      <c r="G142" s="7">
        <f t="shared" si="21"/>
        <v>1000000</v>
      </c>
    </row>
    <row r="143" spans="1:7" ht="20.25" customHeight="1" x14ac:dyDescent="0.3">
      <c r="A143" s="3"/>
      <c r="B143" s="1">
        <v>10</v>
      </c>
      <c r="C143" s="1" t="s">
        <v>156</v>
      </c>
      <c r="D143" s="18"/>
      <c r="E143" s="8">
        <v>0</v>
      </c>
      <c r="F143" s="7">
        <v>739800</v>
      </c>
      <c r="G143" s="7">
        <f t="shared" si="21"/>
        <v>739800</v>
      </c>
    </row>
    <row r="144" spans="1:7" ht="20.25" customHeight="1" x14ac:dyDescent="0.3">
      <c r="A144" s="3"/>
      <c r="B144" s="1">
        <v>11</v>
      </c>
      <c r="C144" s="1" t="s">
        <v>157</v>
      </c>
      <c r="D144" s="18"/>
      <c r="E144" s="52">
        <f>+SUM(E145:E146)</f>
        <v>0</v>
      </c>
      <c r="F144" s="52">
        <f t="shared" ref="F144:G144" si="22">+SUM(F145:F146)</f>
        <v>548000</v>
      </c>
      <c r="G144" s="52">
        <f t="shared" si="22"/>
        <v>548000</v>
      </c>
    </row>
    <row r="145" spans="1:7" ht="20.25" customHeight="1" x14ac:dyDescent="0.3">
      <c r="A145" s="3"/>
      <c r="B145" s="2"/>
      <c r="C145" s="42" t="s">
        <v>60</v>
      </c>
      <c r="D145" s="16" t="s">
        <v>158</v>
      </c>
      <c r="E145" s="8">
        <v>0</v>
      </c>
      <c r="F145" s="7">
        <v>260000</v>
      </c>
      <c r="G145" s="7">
        <f t="shared" si="21"/>
        <v>260000</v>
      </c>
    </row>
    <row r="146" spans="1:7" ht="20.25" customHeight="1" x14ac:dyDescent="0.3">
      <c r="A146" s="3"/>
      <c r="B146" s="2"/>
      <c r="C146" s="42" t="s">
        <v>72</v>
      </c>
      <c r="D146" s="16" t="s">
        <v>159</v>
      </c>
      <c r="E146" s="8">
        <v>0</v>
      </c>
      <c r="F146" s="7">
        <v>288000</v>
      </c>
      <c r="G146" s="7">
        <f t="shared" si="21"/>
        <v>288000</v>
      </c>
    </row>
    <row r="147" spans="1:7" ht="20.25" customHeight="1" x14ac:dyDescent="0.3">
      <c r="A147" s="40"/>
      <c r="B147" s="1">
        <v>12</v>
      </c>
      <c r="C147" s="1" t="s">
        <v>160</v>
      </c>
      <c r="D147" s="18"/>
      <c r="E147" s="20">
        <f>+SUM(E148:E150)</f>
        <v>600000</v>
      </c>
      <c r="F147" s="20">
        <f t="shared" ref="F147:G147" si="23">+SUM(F148:F150)</f>
        <v>71232525</v>
      </c>
      <c r="G147" s="20">
        <f t="shared" si="23"/>
        <v>71832525</v>
      </c>
    </row>
    <row r="148" spans="1:7" ht="20.25" customHeight="1" x14ac:dyDescent="0.3">
      <c r="A148" s="3"/>
      <c r="B148" s="2"/>
      <c r="C148" s="42" t="s">
        <v>60</v>
      </c>
      <c r="D148" s="16" t="s">
        <v>161</v>
      </c>
      <c r="E148" s="8">
        <v>600000</v>
      </c>
      <c r="F148" s="7">
        <v>15071400</v>
      </c>
      <c r="G148" s="7">
        <f t="shared" si="21"/>
        <v>15671400</v>
      </c>
    </row>
    <row r="149" spans="1:7" ht="20.25" customHeight="1" x14ac:dyDescent="0.3">
      <c r="A149" s="3"/>
      <c r="B149" s="2"/>
      <c r="C149" s="42" t="s">
        <v>72</v>
      </c>
      <c r="D149" s="16" t="s">
        <v>162</v>
      </c>
      <c r="E149" s="8">
        <v>0</v>
      </c>
      <c r="F149" s="7">
        <v>11313225</v>
      </c>
      <c r="G149" s="7">
        <f t="shared" si="21"/>
        <v>11313225</v>
      </c>
    </row>
    <row r="150" spans="1:7" ht="20.25" customHeight="1" x14ac:dyDescent="0.3">
      <c r="A150" s="3"/>
      <c r="B150" s="2"/>
      <c r="C150" s="42" t="s">
        <v>77</v>
      </c>
      <c r="D150" s="16" t="s">
        <v>163</v>
      </c>
      <c r="E150" s="8">
        <v>0</v>
      </c>
      <c r="F150" s="7">
        <v>44847900</v>
      </c>
      <c r="G150" s="7">
        <f t="shared" si="21"/>
        <v>44847900</v>
      </c>
    </row>
    <row r="151" spans="1:7" ht="20.25" customHeight="1" x14ac:dyDescent="0.3">
      <c r="A151" s="3"/>
      <c r="B151" s="1">
        <v>13</v>
      </c>
      <c r="C151" s="1" t="s">
        <v>0</v>
      </c>
      <c r="D151" s="18"/>
      <c r="E151" s="18">
        <f>+SUM(E152:E159)</f>
        <v>3006377</v>
      </c>
      <c r="F151" s="18">
        <f t="shared" ref="F151:G151" si="24">+SUM(F152:F159)</f>
        <v>430683715</v>
      </c>
      <c r="G151" s="18">
        <f t="shared" si="24"/>
        <v>433690092</v>
      </c>
    </row>
    <row r="152" spans="1:7" ht="20.25" customHeight="1" x14ac:dyDescent="0.3">
      <c r="A152" s="3"/>
      <c r="B152" s="2"/>
      <c r="C152" s="42" t="s">
        <v>60</v>
      </c>
      <c r="D152" s="16" t="s">
        <v>164</v>
      </c>
      <c r="E152" s="8">
        <v>12000</v>
      </c>
      <c r="F152" s="7">
        <v>5753700</v>
      </c>
      <c r="G152" s="7">
        <f t="shared" si="21"/>
        <v>5765700</v>
      </c>
    </row>
    <row r="153" spans="1:7" ht="20.25" customHeight="1" x14ac:dyDescent="0.3">
      <c r="A153" s="3"/>
      <c r="B153" s="2"/>
      <c r="C153" s="42" t="s">
        <v>72</v>
      </c>
      <c r="D153" s="16" t="s">
        <v>165</v>
      </c>
      <c r="E153" s="8">
        <v>55000</v>
      </c>
      <c r="F153" s="7">
        <v>9967500</v>
      </c>
      <c r="G153" s="7">
        <f t="shared" si="21"/>
        <v>10022500</v>
      </c>
    </row>
    <row r="154" spans="1:7" ht="20.25" customHeight="1" x14ac:dyDescent="0.3">
      <c r="A154" s="3"/>
      <c r="B154" s="2"/>
      <c r="C154" s="42" t="s">
        <v>77</v>
      </c>
      <c r="D154" s="16" t="s">
        <v>166</v>
      </c>
      <c r="E154" s="8">
        <v>1398000</v>
      </c>
      <c r="F154" s="7">
        <v>78842400</v>
      </c>
      <c r="G154" s="7">
        <f t="shared" si="21"/>
        <v>80240400</v>
      </c>
    </row>
    <row r="155" spans="1:7" ht="20.25" customHeight="1" x14ac:dyDescent="0.3">
      <c r="A155" s="3"/>
      <c r="B155" s="2"/>
      <c r="C155" s="42" t="s">
        <v>79</v>
      </c>
      <c r="D155" s="16" t="s">
        <v>167</v>
      </c>
      <c r="E155" s="8">
        <v>5000</v>
      </c>
      <c r="F155" s="7">
        <v>2400480</v>
      </c>
      <c r="G155" s="7">
        <f t="shared" si="21"/>
        <v>2405480</v>
      </c>
    </row>
    <row r="156" spans="1:7" ht="20.25" customHeight="1" x14ac:dyDescent="0.3">
      <c r="A156" s="3"/>
      <c r="B156" s="2"/>
      <c r="C156" s="42" t="s">
        <v>81</v>
      </c>
      <c r="D156" s="16" t="s">
        <v>168</v>
      </c>
      <c r="E156" s="8">
        <v>210000</v>
      </c>
      <c r="F156" s="7">
        <v>6130800</v>
      </c>
      <c r="G156" s="7">
        <f t="shared" si="21"/>
        <v>6340800</v>
      </c>
    </row>
    <row r="157" spans="1:7" ht="20.25" customHeight="1" x14ac:dyDescent="0.3">
      <c r="A157" s="3"/>
      <c r="B157" s="2"/>
      <c r="C157" s="42" t="s">
        <v>83</v>
      </c>
      <c r="D157" s="16" t="s">
        <v>169</v>
      </c>
      <c r="E157" s="8">
        <v>5000</v>
      </c>
      <c r="F157" s="7">
        <v>1162000</v>
      </c>
      <c r="G157" s="7">
        <f t="shared" si="21"/>
        <v>1167000</v>
      </c>
    </row>
    <row r="158" spans="1:7" ht="20.25" customHeight="1" x14ac:dyDescent="0.3">
      <c r="A158" s="3"/>
      <c r="B158" s="2"/>
      <c r="C158" s="42" t="s">
        <v>85</v>
      </c>
      <c r="D158" s="2" t="s">
        <v>170</v>
      </c>
      <c r="E158" s="8">
        <v>5000</v>
      </c>
      <c r="F158" s="7">
        <v>11832000</v>
      </c>
      <c r="G158" s="7">
        <f t="shared" si="21"/>
        <v>11837000</v>
      </c>
    </row>
    <row r="159" spans="1:7" ht="20.25" customHeight="1" x14ac:dyDescent="0.3">
      <c r="A159" s="3"/>
      <c r="B159" s="2"/>
      <c r="C159" s="42" t="s">
        <v>87</v>
      </c>
      <c r="D159" s="53" t="s">
        <v>542</v>
      </c>
      <c r="E159" s="8">
        <f>+SUM(E160:E172)</f>
        <v>1316377</v>
      </c>
      <c r="F159" s="8">
        <f t="shared" ref="F159:G159" si="25">+SUM(F160:F172)</f>
        <v>314594835</v>
      </c>
      <c r="G159" s="8">
        <f t="shared" si="25"/>
        <v>315911212</v>
      </c>
    </row>
    <row r="160" spans="1:7" ht="20.25" customHeight="1" x14ac:dyDescent="0.3">
      <c r="A160" s="3"/>
      <c r="B160" s="2"/>
      <c r="C160" s="42"/>
      <c r="D160" s="16" t="s">
        <v>171</v>
      </c>
      <c r="E160" s="8">
        <v>0</v>
      </c>
      <c r="F160" s="7">
        <v>100438577</v>
      </c>
      <c r="G160" s="7">
        <f t="shared" si="21"/>
        <v>100438577</v>
      </c>
    </row>
    <row r="161" spans="1:7" ht="20.25" customHeight="1" x14ac:dyDescent="0.3">
      <c r="A161" s="3"/>
      <c r="B161" s="2"/>
      <c r="C161" s="42"/>
      <c r="D161" s="54" t="s">
        <v>172</v>
      </c>
      <c r="E161" s="8">
        <v>0</v>
      </c>
      <c r="F161" s="7">
        <v>0</v>
      </c>
      <c r="G161" s="7">
        <f t="shared" si="21"/>
        <v>0</v>
      </c>
    </row>
    <row r="162" spans="1:7" ht="20.25" customHeight="1" x14ac:dyDescent="0.3">
      <c r="A162" s="3"/>
      <c r="B162" s="2"/>
      <c r="C162" s="42"/>
      <c r="D162" s="16" t="s">
        <v>173</v>
      </c>
      <c r="E162" s="8">
        <v>0</v>
      </c>
      <c r="F162" s="7">
        <v>22778000</v>
      </c>
      <c r="G162" s="7">
        <f t="shared" si="21"/>
        <v>22778000</v>
      </c>
    </row>
    <row r="163" spans="1:7" ht="20.25" customHeight="1" x14ac:dyDescent="0.3">
      <c r="A163" s="3"/>
      <c r="B163" s="2"/>
      <c r="C163" s="42"/>
      <c r="D163" s="16" t="s">
        <v>174</v>
      </c>
      <c r="E163" s="8">
        <v>0</v>
      </c>
      <c r="F163" s="7">
        <v>0</v>
      </c>
      <c r="G163" s="7">
        <f t="shared" si="21"/>
        <v>0</v>
      </c>
    </row>
    <row r="164" spans="1:7" ht="20.25" customHeight="1" x14ac:dyDescent="0.3">
      <c r="A164" s="3"/>
      <c r="B164" s="2"/>
      <c r="C164" s="42"/>
      <c r="D164" s="16" t="s">
        <v>175</v>
      </c>
      <c r="E164" s="8">
        <v>400000</v>
      </c>
      <c r="F164" s="7">
        <v>16048800</v>
      </c>
      <c r="G164" s="7">
        <f t="shared" si="21"/>
        <v>16448800</v>
      </c>
    </row>
    <row r="165" spans="1:7" ht="20.25" customHeight="1" x14ac:dyDescent="0.3">
      <c r="A165" s="3"/>
      <c r="B165" s="2"/>
      <c r="C165" s="42"/>
      <c r="D165" s="16" t="s">
        <v>176</v>
      </c>
      <c r="E165" s="8">
        <v>201000</v>
      </c>
      <c r="F165" s="7">
        <v>30073200</v>
      </c>
      <c r="G165" s="7">
        <f t="shared" si="21"/>
        <v>30274200</v>
      </c>
    </row>
    <row r="166" spans="1:7" ht="20.25" customHeight="1" x14ac:dyDescent="0.3">
      <c r="A166" s="3"/>
      <c r="B166" s="2"/>
      <c r="C166" s="42"/>
      <c r="D166" s="16" t="s">
        <v>177</v>
      </c>
      <c r="E166" s="8">
        <v>0</v>
      </c>
      <c r="F166" s="7">
        <v>2462400</v>
      </c>
      <c r="G166" s="7">
        <f t="shared" si="21"/>
        <v>2462400</v>
      </c>
    </row>
    <row r="167" spans="1:7" ht="20.25" customHeight="1" x14ac:dyDescent="0.3">
      <c r="A167" s="3"/>
      <c r="B167" s="2"/>
      <c r="C167" s="42"/>
      <c r="D167" s="16" t="s">
        <v>178</v>
      </c>
      <c r="E167" s="8">
        <v>0</v>
      </c>
      <c r="F167" s="7">
        <v>0</v>
      </c>
      <c r="G167" s="7">
        <f t="shared" si="21"/>
        <v>0</v>
      </c>
    </row>
    <row r="168" spans="1:7" ht="20.25" customHeight="1" x14ac:dyDescent="0.3">
      <c r="A168" s="3"/>
      <c r="B168" s="2"/>
      <c r="C168" s="42"/>
      <c r="D168" s="16" t="s">
        <v>179</v>
      </c>
      <c r="E168" s="8">
        <v>0</v>
      </c>
      <c r="F168" s="7">
        <v>8825200</v>
      </c>
      <c r="G168" s="7">
        <f t="shared" si="21"/>
        <v>8825200</v>
      </c>
    </row>
    <row r="169" spans="1:7" ht="20.25" customHeight="1" x14ac:dyDescent="0.3">
      <c r="A169" s="3"/>
      <c r="B169" s="2"/>
      <c r="C169" s="42"/>
      <c r="D169" s="16" t="s">
        <v>0</v>
      </c>
      <c r="E169" s="8">
        <v>515377</v>
      </c>
      <c r="F169" s="7">
        <v>105750258</v>
      </c>
      <c r="G169" s="7">
        <f t="shared" si="21"/>
        <v>106265635</v>
      </c>
    </row>
    <row r="170" spans="1:7" ht="20.25" customHeight="1" x14ac:dyDescent="0.3">
      <c r="A170" s="3"/>
      <c r="B170" s="2"/>
      <c r="C170" s="42"/>
      <c r="D170" s="16" t="s">
        <v>180</v>
      </c>
      <c r="E170" s="8"/>
      <c r="F170" s="7">
        <v>10000000</v>
      </c>
      <c r="G170" s="7">
        <f t="shared" si="21"/>
        <v>10000000</v>
      </c>
    </row>
    <row r="171" spans="1:7" ht="20.25" customHeight="1" x14ac:dyDescent="0.3">
      <c r="A171" s="3"/>
      <c r="B171" s="2"/>
      <c r="C171" s="42"/>
      <c r="D171" s="16" t="s">
        <v>181</v>
      </c>
      <c r="E171" s="8">
        <v>0</v>
      </c>
      <c r="F171" s="7">
        <v>348000</v>
      </c>
      <c r="G171" s="7">
        <f t="shared" si="21"/>
        <v>348000</v>
      </c>
    </row>
    <row r="172" spans="1:7" ht="20.25" customHeight="1" x14ac:dyDescent="0.3">
      <c r="A172" s="3"/>
      <c r="B172" s="2"/>
      <c r="C172" s="2"/>
      <c r="D172" s="16" t="s">
        <v>182</v>
      </c>
      <c r="E172" s="8">
        <v>200000</v>
      </c>
      <c r="F172" s="7">
        <v>17870400</v>
      </c>
      <c r="G172" s="7">
        <f t="shared" si="21"/>
        <v>18070400</v>
      </c>
    </row>
    <row r="173" spans="1:7" ht="20.25" customHeight="1" x14ac:dyDescent="0.3">
      <c r="A173" s="3"/>
      <c r="B173" s="1">
        <v>14</v>
      </c>
      <c r="C173" s="1" t="s">
        <v>183</v>
      </c>
      <c r="D173" s="18"/>
      <c r="E173" s="52">
        <f>+SUM(E174:E175)</f>
        <v>0</v>
      </c>
      <c r="F173" s="52">
        <f t="shared" ref="F173:G173" si="26">+SUM(F174:F175)</f>
        <v>525000</v>
      </c>
      <c r="G173" s="52">
        <f t="shared" si="26"/>
        <v>525000</v>
      </c>
    </row>
    <row r="174" spans="1:7" ht="20.25" customHeight="1" x14ac:dyDescent="0.3">
      <c r="A174" s="3"/>
      <c r="B174" s="2"/>
      <c r="C174" s="42" t="s">
        <v>60</v>
      </c>
      <c r="D174" s="16" t="s">
        <v>184</v>
      </c>
      <c r="E174" s="8">
        <v>0</v>
      </c>
      <c r="F174" s="7">
        <v>435000</v>
      </c>
      <c r="G174" s="7">
        <f t="shared" si="21"/>
        <v>435000</v>
      </c>
    </row>
    <row r="175" spans="1:7" ht="20.25" customHeight="1" thickBot="1" x14ac:dyDescent="0.35">
      <c r="A175" s="3"/>
      <c r="B175" s="2"/>
      <c r="C175" s="42" t="s">
        <v>72</v>
      </c>
      <c r="D175" s="16" t="s">
        <v>185</v>
      </c>
      <c r="E175" s="8">
        <v>0</v>
      </c>
      <c r="F175" s="7">
        <v>90000</v>
      </c>
      <c r="G175" s="7">
        <f t="shared" si="21"/>
        <v>90000</v>
      </c>
    </row>
    <row r="176" spans="1:7" ht="20.25" customHeight="1" thickBot="1" x14ac:dyDescent="0.3">
      <c r="A176" s="55" t="s">
        <v>186</v>
      </c>
      <c r="B176" s="56"/>
      <c r="C176" s="57"/>
      <c r="D176" s="57"/>
      <c r="E176" s="58">
        <f>+E105+E106+E107+E117+E120+E126+E127+E132+E135+E143+E144+E147+E151+E173</f>
        <v>26461085</v>
      </c>
      <c r="F176" s="58">
        <f>+F105+F106+F107+F117+F120+F126+F127+F132+F135+F143+F144+F147+F151+F173</f>
        <v>1929642719</v>
      </c>
      <c r="G176" s="58">
        <f>+G105+G106+G107+G117+G120+G126+G127+G132+G135+G143+G144+G147+G151+G173</f>
        <v>1956103804</v>
      </c>
    </row>
    <row r="177" spans="1:7" ht="44.25" customHeight="1" x14ac:dyDescent="0.3">
      <c r="A177" s="59" t="s">
        <v>187</v>
      </c>
      <c r="B177" s="2"/>
      <c r="C177" s="566" t="s">
        <v>543</v>
      </c>
      <c r="D177" s="567"/>
      <c r="E177" s="60"/>
      <c r="F177" s="7"/>
      <c r="G177" s="7">
        <f t="shared" si="21"/>
        <v>0</v>
      </c>
    </row>
    <row r="178" spans="1:7" ht="20.25" customHeight="1" x14ac:dyDescent="0.3">
      <c r="A178" s="3"/>
      <c r="B178" s="2"/>
      <c r="C178" s="2" t="s">
        <v>188</v>
      </c>
      <c r="D178" s="16"/>
      <c r="E178" s="8">
        <v>0</v>
      </c>
      <c r="F178" s="7">
        <v>287960301</v>
      </c>
      <c r="G178" s="7">
        <f t="shared" si="21"/>
        <v>287960301</v>
      </c>
    </row>
    <row r="179" spans="1:7" ht="20.25" customHeight="1" x14ac:dyDescent="0.3">
      <c r="A179" s="3"/>
      <c r="B179" s="2"/>
      <c r="C179" s="2" t="s">
        <v>189</v>
      </c>
      <c r="D179" s="16"/>
      <c r="E179" s="8">
        <v>0</v>
      </c>
      <c r="F179" s="7">
        <v>199314770</v>
      </c>
      <c r="G179" s="7">
        <f t="shared" si="21"/>
        <v>199314770</v>
      </c>
    </row>
    <row r="180" spans="1:7" ht="20.25" customHeight="1" x14ac:dyDescent="0.3">
      <c r="A180" s="61"/>
      <c r="B180" s="24"/>
      <c r="C180" s="25" t="s">
        <v>190</v>
      </c>
      <c r="D180" s="25"/>
      <c r="E180" s="62">
        <f>+SUM(E178:E179)</f>
        <v>0</v>
      </c>
      <c r="F180" s="62">
        <f t="shared" ref="F180:G180" si="27">+SUM(F178:F179)</f>
        <v>487275071</v>
      </c>
      <c r="G180" s="62">
        <f t="shared" si="27"/>
        <v>487275071</v>
      </c>
    </row>
    <row r="181" spans="1:7" ht="20.25" customHeight="1" x14ac:dyDescent="0.25">
      <c r="A181" s="26" t="s">
        <v>191</v>
      </c>
      <c r="B181" s="63"/>
      <c r="C181" s="25"/>
      <c r="D181" s="25"/>
      <c r="E181" s="64">
        <f>+E180+E176</f>
        <v>26461085</v>
      </c>
      <c r="F181" s="64">
        <f t="shared" ref="F181:G181" si="28">+F180+F176</f>
        <v>2416917790</v>
      </c>
      <c r="G181" s="64">
        <f t="shared" si="28"/>
        <v>2443378875</v>
      </c>
    </row>
    <row r="182" spans="1:7" ht="20.25" customHeight="1" x14ac:dyDescent="0.25">
      <c r="A182" s="26" t="s">
        <v>192</v>
      </c>
      <c r="B182" s="63"/>
      <c r="C182" s="25"/>
      <c r="D182" s="25"/>
      <c r="E182" s="64">
        <f>+E181</f>
        <v>26461085</v>
      </c>
      <c r="F182" s="64">
        <f t="shared" ref="F182:G182" si="29">+F181</f>
        <v>2416917790</v>
      </c>
      <c r="G182" s="64">
        <f t="shared" si="29"/>
        <v>2443378875</v>
      </c>
    </row>
    <row r="183" spans="1:7" ht="20.25" customHeight="1" x14ac:dyDescent="0.3">
      <c r="A183" s="3"/>
      <c r="B183" s="2"/>
      <c r="C183" s="2"/>
      <c r="D183" s="16"/>
      <c r="E183" s="16">
        <v>0</v>
      </c>
      <c r="F183" s="7">
        <v>0</v>
      </c>
      <c r="G183" s="7">
        <f t="shared" si="21"/>
        <v>0</v>
      </c>
    </row>
    <row r="184" spans="1:7" ht="20.25" customHeight="1" x14ac:dyDescent="0.3">
      <c r="A184" s="3" t="s">
        <v>193</v>
      </c>
      <c r="B184" s="2" t="s">
        <v>194</v>
      </c>
      <c r="C184" s="2"/>
      <c r="D184" s="16"/>
      <c r="E184" s="16"/>
      <c r="F184" s="7"/>
      <c r="G184" s="7">
        <f t="shared" si="21"/>
        <v>0</v>
      </c>
    </row>
    <row r="185" spans="1:7" ht="20.25" customHeight="1" x14ac:dyDescent="0.3">
      <c r="A185" s="3"/>
      <c r="B185" s="1" t="s">
        <v>60</v>
      </c>
      <c r="C185" s="2" t="s">
        <v>195</v>
      </c>
      <c r="D185" s="16"/>
      <c r="E185" s="8">
        <v>31763116</v>
      </c>
      <c r="F185" s="7">
        <v>20071406</v>
      </c>
      <c r="G185" s="7">
        <f t="shared" si="21"/>
        <v>51834522</v>
      </c>
    </row>
    <row r="186" spans="1:7" ht="20.25" customHeight="1" x14ac:dyDescent="0.3">
      <c r="A186" s="3"/>
      <c r="B186" s="1" t="s">
        <v>72</v>
      </c>
      <c r="C186" s="2" t="s">
        <v>196</v>
      </c>
      <c r="D186" s="16"/>
      <c r="E186" s="8">
        <v>114141209</v>
      </c>
      <c r="F186" s="7">
        <v>46047980</v>
      </c>
      <c r="G186" s="7">
        <f t="shared" si="21"/>
        <v>160189189</v>
      </c>
    </row>
    <row r="187" spans="1:7" ht="20.25" customHeight="1" x14ac:dyDescent="0.3">
      <c r="A187" s="3"/>
      <c r="B187" s="1" t="s">
        <v>77</v>
      </c>
      <c r="C187" s="16" t="s">
        <v>197</v>
      </c>
      <c r="D187" s="16"/>
      <c r="E187" s="8">
        <v>0</v>
      </c>
      <c r="F187" s="7">
        <v>0</v>
      </c>
      <c r="G187" s="7">
        <f t="shared" si="21"/>
        <v>0</v>
      </c>
    </row>
    <row r="188" spans="1:7" ht="20.25" customHeight="1" x14ac:dyDescent="0.3">
      <c r="A188" s="3"/>
      <c r="B188" s="1" t="s">
        <v>79</v>
      </c>
      <c r="C188" s="16" t="s">
        <v>151</v>
      </c>
      <c r="D188" s="16"/>
      <c r="E188" s="8">
        <v>0</v>
      </c>
      <c r="F188" s="7">
        <v>0</v>
      </c>
      <c r="G188" s="7">
        <f t="shared" si="21"/>
        <v>0</v>
      </c>
    </row>
    <row r="189" spans="1:7" ht="20.25" customHeight="1" x14ac:dyDescent="0.3">
      <c r="A189" s="3"/>
      <c r="B189" s="1" t="s">
        <v>81</v>
      </c>
      <c r="C189" s="16" t="s">
        <v>198</v>
      </c>
      <c r="D189" s="16"/>
      <c r="E189" s="8">
        <v>7490311</v>
      </c>
      <c r="F189" s="7">
        <v>30000000</v>
      </c>
      <c r="G189" s="7">
        <f t="shared" si="21"/>
        <v>37490311</v>
      </c>
    </row>
    <row r="190" spans="1:7" ht="20.25" customHeight="1" x14ac:dyDescent="0.3">
      <c r="A190" s="3"/>
      <c r="B190" s="1" t="s">
        <v>83</v>
      </c>
      <c r="C190" s="2" t="s">
        <v>199</v>
      </c>
      <c r="D190" s="16"/>
      <c r="E190" s="8">
        <v>0</v>
      </c>
      <c r="F190" s="7">
        <v>0</v>
      </c>
      <c r="G190" s="7">
        <f t="shared" si="21"/>
        <v>0</v>
      </c>
    </row>
    <row r="191" spans="1:7" ht="20.25" customHeight="1" x14ac:dyDescent="0.3">
      <c r="A191" s="3"/>
      <c r="B191" s="1"/>
      <c r="C191" s="2" t="s">
        <v>200</v>
      </c>
      <c r="D191" s="16"/>
      <c r="E191" s="8">
        <v>200000000</v>
      </c>
      <c r="F191" s="7">
        <v>0</v>
      </c>
      <c r="G191" s="7">
        <f t="shared" si="21"/>
        <v>200000000</v>
      </c>
    </row>
    <row r="192" spans="1:7" ht="20.25" customHeight="1" x14ac:dyDescent="0.3">
      <c r="A192" s="3"/>
      <c r="B192" s="503" t="s">
        <v>85</v>
      </c>
      <c r="C192" s="65" t="s">
        <v>201</v>
      </c>
      <c r="D192" s="18"/>
      <c r="E192" s="8">
        <v>0</v>
      </c>
      <c r="F192" s="7">
        <v>0</v>
      </c>
      <c r="G192" s="7">
        <f t="shared" si="21"/>
        <v>0</v>
      </c>
    </row>
    <row r="193" spans="1:7" ht="20.25" customHeight="1" x14ac:dyDescent="0.3">
      <c r="A193" s="3"/>
      <c r="B193" s="2"/>
      <c r="C193" s="65" t="s">
        <v>202</v>
      </c>
      <c r="D193" s="16"/>
      <c r="E193" s="8">
        <v>754184402</v>
      </c>
      <c r="F193" s="7">
        <v>212529124</v>
      </c>
      <c r="G193" s="7">
        <f t="shared" si="21"/>
        <v>966713526</v>
      </c>
    </row>
    <row r="194" spans="1:7" ht="21" customHeight="1" thickBot="1" x14ac:dyDescent="0.35">
      <c r="A194" s="9"/>
      <c r="B194" s="10"/>
      <c r="C194" s="10"/>
      <c r="D194" s="66"/>
      <c r="E194" s="7"/>
      <c r="F194" s="7"/>
      <c r="G194" s="7">
        <f t="shared" si="21"/>
        <v>0</v>
      </c>
    </row>
    <row r="195" spans="1:7" ht="20.25" customHeight="1" thickBot="1" x14ac:dyDescent="0.3">
      <c r="A195" s="55" t="s">
        <v>203</v>
      </c>
      <c r="B195" s="67"/>
      <c r="C195" s="56"/>
      <c r="D195" s="57"/>
      <c r="E195" s="55">
        <f>+SUM(E185:E193)</f>
        <v>1107579038</v>
      </c>
      <c r="F195" s="55">
        <f t="shared" ref="F195:G195" si="30">+SUM(F185:F193)</f>
        <v>308648510</v>
      </c>
      <c r="G195" s="55">
        <f t="shared" si="30"/>
        <v>1416227548</v>
      </c>
    </row>
    <row r="196" spans="1:7" ht="20.25" customHeight="1" thickBot="1" x14ac:dyDescent="0.3">
      <c r="A196" s="68" t="s">
        <v>204</v>
      </c>
      <c r="B196" s="69"/>
      <c r="C196" s="69"/>
      <c r="D196" s="70"/>
      <c r="E196" s="71">
        <f>+E195+E182+E103</f>
        <v>1268032036</v>
      </c>
      <c r="F196" s="71">
        <f t="shared" ref="F196:G196" si="31">+F195+F182+F103</f>
        <v>7303175999.5200005</v>
      </c>
      <c r="G196" s="71">
        <f t="shared" si="31"/>
        <v>8571208035.5200005</v>
      </c>
    </row>
    <row r="197" spans="1:7" ht="20.25" customHeight="1" thickBot="1" x14ac:dyDescent="0.3">
      <c r="A197" s="68" t="s">
        <v>205</v>
      </c>
      <c r="B197" s="69"/>
      <c r="C197" s="69"/>
      <c r="D197" s="70"/>
      <c r="E197" s="71">
        <f>+E68-E196</f>
        <v>0</v>
      </c>
      <c r="F197" s="71">
        <f t="shared" ref="F197:G197" si="32">+F68-F196</f>
        <v>0</v>
      </c>
      <c r="G197" s="71">
        <f t="shared" si="32"/>
        <v>0</v>
      </c>
    </row>
    <row r="198" spans="1:7" ht="20.25" customHeight="1" x14ac:dyDescent="0.3">
      <c r="A198" s="72"/>
      <c r="B198" s="72"/>
      <c r="C198" s="72"/>
      <c r="D198" s="73"/>
      <c r="E198" s="74"/>
      <c r="F198" s="74"/>
      <c r="G198" s="1"/>
    </row>
    <row r="199" spans="1:7" s="510" customFormat="1" ht="21" x14ac:dyDescent="0.35">
      <c r="A199" s="505"/>
      <c r="B199" s="506" t="s">
        <v>520</v>
      </c>
      <c r="C199" s="506"/>
      <c r="D199" s="507"/>
      <c r="E199" s="508"/>
      <c r="F199" s="508"/>
      <c r="G199" s="509"/>
    </row>
    <row r="200" spans="1:7" s="510" customFormat="1" ht="21" x14ac:dyDescent="0.35">
      <c r="A200" s="505"/>
      <c r="B200" s="506" t="s">
        <v>565</v>
      </c>
      <c r="C200" s="511"/>
      <c r="D200" s="507"/>
      <c r="E200" s="509"/>
      <c r="F200" s="508"/>
      <c r="G200" s="509"/>
    </row>
    <row r="201" spans="1:7" s="510" customFormat="1" ht="21" x14ac:dyDescent="0.35">
      <c r="A201" s="505"/>
      <c r="B201" s="506" t="s">
        <v>556</v>
      </c>
      <c r="C201" s="511"/>
      <c r="D201" s="511"/>
      <c r="E201" s="512"/>
      <c r="F201" s="508"/>
      <c r="G201" s="509"/>
    </row>
    <row r="202" spans="1:7" ht="20.25" customHeight="1" x14ac:dyDescent="0.3">
      <c r="A202" s="72"/>
      <c r="B202" s="72"/>
      <c r="C202" s="72"/>
      <c r="D202" s="73"/>
      <c r="E202" s="1"/>
      <c r="F202" s="1"/>
      <c r="G202" s="1"/>
    </row>
    <row r="203" spans="1:7" ht="20.25" customHeight="1" x14ac:dyDescent="0.3">
      <c r="A203" s="72"/>
      <c r="B203" s="72"/>
      <c r="C203" s="72"/>
      <c r="D203" s="73"/>
      <c r="E203" s="1"/>
      <c r="F203" s="1"/>
      <c r="G203" s="1"/>
    </row>
    <row r="204" spans="1:7" ht="20.25" customHeight="1" x14ac:dyDescent="0.3">
      <c r="A204" s="72"/>
      <c r="B204" s="72"/>
      <c r="C204" s="72"/>
      <c r="D204" s="73"/>
      <c r="E204" s="1"/>
      <c r="F204" s="1"/>
      <c r="G204" s="1"/>
    </row>
    <row r="205" spans="1:7" ht="20.25" customHeight="1" x14ac:dyDescent="0.3">
      <c r="A205" s="72"/>
      <c r="B205" s="72"/>
      <c r="C205" s="72"/>
      <c r="D205" s="73"/>
      <c r="E205" s="1"/>
      <c r="F205" s="1"/>
      <c r="G205" s="1"/>
    </row>
    <row r="206" spans="1:7" ht="20.25" customHeight="1" x14ac:dyDescent="0.3">
      <c r="A206" s="72"/>
      <c r="B206" s="72"/>
      <c r="C206" s="72"/>
      <c r="D206" s="73"/>
      <c r="E206" s="1"/>
      <c r="F206" s="1"/>
      <c r="G206" s="1"/>
    </row>
    <row r="207" spans="1:7" ht="20.25" customHeight="1" x14ac:dyDescent="0.3">
      <c r="A207" s="72"/>
      <c r="B207" s="72"/>
      <c r="C207" s="72"/>
      <c r="D207" s="73"/>
      <c r="E207" s="1"/>
      <c r="F207" s="1"/>
      <c r="G207" s="1"/>
    </row>
    <row r="208" spans="1:7" ht="20.25" customHeight="1" x14ac:dyDescent="0.3">
      <c r="A208" s="48"/>
      <c r="B208" s="48"/>
      <c r="C208" s="48"/>
      <c r="D208" s="48"/>
      <c r="E208" s="48"/>
      <c r="F208" s="48"/>
      <c r="G208" s="48"/>
    </row>
    <row r="209" spans="1:7" ht="20.25" customHeight="1" x14ac:dyDescent="0.3">
      <c r="A209" s="48"/>
      <c r="B209" s="48"/>
      <c r="C209" s="48"/>
      <c r="D209" s="48"/>
      <c r="E209" s="48"/>
      <c r="F209" s="48"/>
      <c r="G209" s="48"/>
    </row>
    <row r="210" spans="1:7" ht="20.25" customHeight="1" x14ac:dyDescent="0.3">
      <c r="A210" s="48"/>
      <c r="B210" s="48"/>
      <c r="C210" s="48"/>
      <c r="D210" s="48"/>
      <c r="E210" s="48"/>
      <c r="F210" s="48"/>
      <c r="G210" s="48"/>
    </row>
  </sheetData>
  <mergeCells count="8">
    <mergeCell ref="G9:G10"/>
    <mergeCell ref="C102:D102"/>
    <mergeCell ref="C177:D177"/>
    <mergeCell ref="A3:D3"/>
    <mergeCell ref="A6:D6"/>
    <mergeCell ref="A9:D10"/>
    <mergeCell ref="E9:E10"/>
    <mergeCell ref="F9:F10"/>
  </mergeCells>
  <printOptions horizontalCentered="1"/>
  <pageMargins left="0.25" right="0.25" top="0.25" bottom="0.25" header="0" footer="0"/>
  <pageSetup paperSize="14" scale="49" orientation="portrait" r:id="rId1"/>
  <rowBreaks count="2" manualBreakCount="2">
    <brk id="68" max="6" man="1"/>
    <brk id="140" max="6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505E-9F46-4909-8687-34C3A0B43FD2}">
  <sheetPr codeName="Sheet4">
    <tabColor rgb="FF00B0F0"/>
  </sheetPr>
  <dimension ref="A1:I89"/>
  <sheetViews>
    <sheetView topLeftCell="A26" workbookViewId="0">
      <selection activeCell="A8" sqref="A8"/>
    </sheetView>
  </sheetViews>
  <sheetFormatPr defaultColWidth="8.7109375" defaultRowHeight="23.25" customHeight="1" x14ac:dyDescent="0.25"/>
  <cols>
    <col min="1" max="1" width="11.85546875" style="129" customWidth="1"/>
    <col min="2" max="2" width="36.7109375" style="129" customWidth="1"/>
    <col min="3" max="3" width="8" style="129" customWidth="1"/>
    <col min="4" max="4" width="12.42578125" style="129" customWidth="1"/>
    <col min="5" max="5" width="8" style="129" customWidth="1"/>
    <col min="6" max="6" width="12.42578125" style="129" customWidth="1"/>
    <col min="7" max="7" width="34.5703125" style="129" customWidth="1"/>
    <col min="8" max="9" width="17.140625" style="129" customWidth="1"/>
    <col min="10" max="258" width="8.7109375" style="129"/>
    <col min="259" max="259" width="11.85546875" style="129" customWidth="1"/>
    <col min="260" max="260" width="36.7109375" style="129" customWidth="1"/>
    <col min="261" max="261" width="8" style="129" customWidth="1"/>
    <col min="262" max="262" width="12.42578125" style="129" customWidth="1"/>
    <col min="263" max="263" width="34.5703125" style="129" customWidth="1"/>
    <col min="264" max="265" width="17.140625" style="129" customWidth="1"/>
    <col min="266" max="514" width="8.7109375" style="129"/>
    <col min="515" max="515" width="11.85546875" style="129" customWidth="1"/>
    <col min="516" max="516" width="36.7109375" style="129" customWidth="1"/>
    <col min="517" max="517" width="8" style="129" customWidth="1"/>
    <col min="518" max="518" width="12.42578125" style="129" customWidth="1"/>
    <col min="519" max="519" width="34.5703125" style="129" customWidth="1"/>
    <col min="520" max="521" width="17.140625" style="129" customWidth="1"/>
    <col min="522" max="770" width="8.7109375" style="129"/>
    <col min="771" max="771" width="11.85546875" style="129" customWidth="1"/>
    <col min="772" max="772" width="36.7109375" style="129" customWidth="1"/>
    <col min="773" max="773" width="8" style="129" customWidth="1"/>
    <col min="774" max="774" width="12.42578125" style="129" customWidth="1"/>
    <col min="775" max="775" width="34.5703125" style="129" customWidth="1"/>
    <col min="776" max="777" width="17.140625" style="129" customWidth="1"/>
    <col min="778" max="1026" width="8.7109375" style="129"/>
    <col min="1027" max="1027" width="11.85546875" style="129" customWidth="1"/>
    <col min="1028" max="1028" width="36.7109375" style="129" customWidth="1"/>
    <col min="1029" max="1029" width="8" style="129" customWidth="1"/>
    <col min="1030" max="1030" width="12.42578125" style="129" customWidth="1"/>
    <col min="1031" max="1031" width="34.5703125" style="129" customWidth="1"/>
    <col min="1032" max="1033" width="17.140625" style="129" customWidth="1"/>
    <col min="1034" max="1282" width="8.7109375" style="129"/>
    <col min="1283" max="1283" width="11.85546875" style="129" customWidth="1"/>
    <col min="1284" max="1284" width="36.7109375" style="129" customWidth="1"/>
    <col min="1285" max="1285" width="8" style="129" customWidth="1"/>
    <col min="1286" max="1286" width="12.42578125" style="129" customWidth="1"/>
    <col min="1287" max="1287" width="34.5703125" style="129" customWidth="1"/>
    <col min="1288" max="1289" width="17.140625" style="129" customWidth="1"/>
    <col min="1290" max="1538" width="8.7109375" style="129"/>
    <col min="1539" max="1539" width="11.85546875" style="129" customWidth="1"/>
    <col min="1540" max="1540" width="36.7109375" style="129" customWidth="1"/>
    <col min="1541" max="1541" width="8" style="129" customWidth="1"/>
    <col min="1542" max="1542" width="12.42578125" style="129" customWidth="1"/>
    <col min="1543" max="1543" width="34.5703125" style="129" customWidth="1"/>
    <col min="1544" max="1545" width="17.140625" style="129" customWidth="1"/>
    <col min="1546" max="1794" width="8.7109375" style="129"/>
    <col min="1795" max="1795" width="11.85546875" style="129" customWidth="1"/>
    <col min="1796" max="1796" width="36.7109375" style="129" customWidth="1"/>
    <col min="1797" max="1797" width="8" style="129" customWidth="1"/>
    <col min="1798" max="1798" width="12.42578125" style="129" customWidth="1"/>
    <col min="1799" max="1799" width="34.5703125" style="129" customWidth="1"/>
    <col min="1800" max="1801" width="17.140625" style="129" customWidth="1"/>
    <col min="1802" max="2050" width="8.7109375" style="129"/>
    <col min="2051" max="2051" width="11.85546875" style="129" customWidth="1"/>
    <col min="2052" max="2052" width="36.7109375" style="129" customWidth="1"/>
    <col min="2053" max="2053" width="8" style="129" customWidth="1"/>
    <col min="2054" max="2054" width="12.42578125" style="129" customWidth="1"/>
    <col min="2055" max="2055" width="34.5703125" style="129" customWidth="1"/>
    <col min="2056" max="2057" width="17.140625" style="129" customWidth="1"/>
    <col min="2058" max="2306" width="8.7109375" style="129"/>
    <col min="2307" max="2307" width="11.85546875" style="129" customWidth="1"/>
    <col min="2308" max="2308" width="36.7109375" style="129" customWidth="1"/>
    <col min="2309" max="2309" width="8" style="129" customWidth="1"/>
    <col min="2310" max="2310" width="12.42578125" style="129" customWidth="1"/>
    <col min="2311" max="2311" width="34.5703125" style="129" customWidth="1"/>
    <col min="2312" max="2313" width="17.140625" style="129" customWidth="1"/>
    <col min="2314" max="2562" width="8.7109375" style="129"/>
    <col min="2563" max="2563" width="11.85546875" style="129" customWidth="1"/>
    <col min="2564" max="2564" width="36.7109375" style="129" customWidth="1"/>
    <col min="2565" max="2565" width="8" style="129" customWidth="1"/>
    <col min="2566" max="2566" width="12.42578125" style="129" customWidth="1"/>
    <col min="2567" max="2567" width="34.5703125" style="129" customWidth="1"/>
    <col min="2568" max="2569" width="17.140625" style="129" customWidth="1"/>
    <col min="2570" max="2818" width="8.7109375" style="129"/>
    <col min="2819" max="2819" width="11.85546875" style="129" customWidth="1"/>
    <col min="2820" max="2820" width="36.7109375" style="129" customWidth="1"/>
    <col min="2821" max="2821" width="8" style="129" customWidth="1"/>
    <col min="2822" max="2822" width="12.42578125" style="129" customWidth="1"/>
    <col min="2823" max="2823" width="34.5703125" style="129" customWidth="1"/>
    <col min="2824" max="2825" width="17.140625" style="129" customWidth="1"/>
    <col min="2826" max="3074" width="8.7109375" style="129"/>
    <col min="3075" max="3075" width="11.85546875" style="129" customWidth="1"/>
    <col min="3076" max="3076" width="36.7109375" style="129" customWidth="1"/>
    <col min="3077" max="3077" width="8" style="129" customWidth="1"/>
    <col min="3078" max="3078" width="12.42578125" style="129" customWidth="1"/>
    <col min="3079" max="3079" width="34.5703125" style="129" customWidth="1"/>
    <col min="3080" max="3081" width="17.140625" style="129" customWidth="1"/>
    <col min="3082" max="3330" width="8.7109375" style="129"/>
    <col min="3331" max="3331" width="11.85546875" style="129" customWidth="1"/>
    <col min="3332" max="3332" width="36.7109375" style="129" customWidth="1"/>
    <col min="3333" max="3333" width="8" style="129" customWidth="1"/>
    <col min="3334" max="3334" width="12.42578125" style="129" customWidth="1"/>
    <col min="3335" max="3335" width="34.5703125" style="129" customWidth="1"/>
    <col min="3336" max="3337" width="17.140625" style="129" customWidth="1"/>
    <col min="3338" max="3586" width="8.7109375" style="129"/>
    <col min="3587" max="3587" width="11.85546875" style="129" customWidth="1"/>
    <col min="3588" max="3588" width="36.7109375" style="129" customWidth="1"/>
    <col min="3589" max="3589" width="8" style="129" customWidth="1"/>
    <col min="3590" max="3590" width="12.42578125" style="129" customWidth="1"/>
    <col min="3591" max="3591" width="34.5703125" style="129" customWidth="1"/>
    <col min="3592" max="3593" width="17.140625" style="129" customWidth="1"/>
    <col min="3594" max="3842" width="8.7109375" style="129"/>
    <col min="3843" max="3843" width="11.85546875" style="129" customWidth="1"/>
    <col min="3844" max="3844" width="36.7109375" style="129" customWidth="1"/>
    <col min="3845" max="3845" width="8" style="129" customWidth="1"/>
    <col min="3846" max="3846" width="12.42578125" style="129" customWidth="1"/>
    <col min="3847" max="3847" width="34.5703125" style="129" customWidth="1"/>
    <col min="3848" max="3849" width="17.140625" style="129" customWidth="1"/>
    <col min="3850" max="4098" width="8.7109375" style="129"/>
    <col min="4099" max="4099" width="11.85546875" style="129" customWidth="1"/>
    <col min="4100" max="4100" width="36.7109375" style="129" customWidth="1"/>
    <col min="4101" max="4101" width="8" style="129" customWidth="1"/>
    <col min="4102" max="4102" width="12.42578125" style="129" customWidth="1"/>
    <col min="4103" max="4103" width="34.5703125" style="129" customWidth="1"/>
    <col min="4104" max="4105" width="17.140625" style="129" customWidth="1"/>
    <col min="4106" max="4354" width="8.7109375" style="129"/>
    <col min="4355" max="4355" width="11.85546875" style="129" customWidth="1"/>
    <col min="4356" max="4356" width="36.7109375" style="129" customWidth="1"/>
    <col min="4357" max="4357" width="8" style="129" customWidth="1"/>
    <col min="4358" max="4358" width="12.42578125" style="129" customWidth="1"/>
    <col min="4359" max="4359" width="34.5703125" style="129" customWidth="1"/>
    <col min="4360" max="4361" width="17.140625" style="129" customWidth="1"/>
    <col min="4362" max="4610" width="8.7109375" style="129"/>
    <col min="4611" max="4611" width="11.85546875" style="129" customWidth="1"/>
    <col min="4612" max="4612" width="36.7109375" style="129" customWidth="1"/>
    <col min="4613" max="4613" width="8" style="129" customWidth="1"/>
    <col min="4614" max="4614" width="12.42578125" style="129" customWidth="1"/>
    <col min="4615" max="4615" width="34.5703125" style="129" customWidth="1"/>
    <col min="4616" max="4617" width="17.140625" style="129" customWidth="1"/>
    <col min="4618" max="4866" width="8.7109375" style="129"/>
    <col min="4867" max="4867" width="11.85546875" style="129" customWidth="1"/>
    <col min="4868" max="4868" width="36.7109375" style="129" customWidth="1"/>
    <col min="4869" max="4869" width="8" style="129" customWidth="1"/>
    <col min="4870" max="4870" width="12.42578125" style="129" customWidth="1"/>
    <col min="4871" max="4871" width="34.5703125" style="129" customWidth="1"/>
    <col min="4872" max="4873" width="17.140625" style="129" customWidth="1"/>
    <col min="4874" max="5122" width="8.7109375" style="129"/>
    <col min="5123" max="5123" width="11.85546875" style="129" customWidth="1"/>
    <col min="5124" max="5124" width="36.7109375" style="129" customWidth="1"/>
    <col min="5125" max="5125" width="8" style="129" customWidth="1"/>
    <col min="5126" max="5126" width="12.42578125" style="129" customWidth="1"/>
    <col min="5127" max="5127" width="34.5703125" style="129" customWidth="1"/>
    <col min="5128" max="5129" width="17.140625" style="129" customWidth="1"/>
    <col min="5130" max="5378" width="8.7109375" style="129"/>
    <col min="5379" max="5379" width="11.85546875" style="129" customWidth="1"/>
    <col min="5380" max="5380" width="36.7109375" style="129" customWidth="1"/>
    <col min="5381" max="5381" width="8" style="129" customWidth="1"/>
    <col min="5382" max="5382" width="12.42578125" style="129" customWidth="1"/>
    <col min="5383" max="5383" width="34.5703125" style="129" customWidth="1"/>
    <col min="5384" max="5385" width="17.140625" style="129" customWidth="1"/>
    <col min="5386" max="5634" width="8.7109375" style="129"/>
    <col min="5635" max="5635" width="11.85546875" style="129" customWidth="1"/>
    <col min="5636" max="5636" width="36.7109375" style="129" customWidth="1"/>
    <col min="5637" max="5637" width="8" style="129" customWidth="1"/>
    <col min="5638" max="5638" width="12.42578125" style="129" customWidth="1"/>
    <col min="5639" max="5639" width="34.5703125" style="129" customWidth="1"/>
    <col min="5640" max="5641" width="17.140625" style="129" customWidth="1"/>
    <col min="5642" max="5890" width="8.7109375" style="129"/>
    <col min="5891" max="5891" width="11.85546875" style="129" customWidth="1"/>
    <col min="5892" max="5892" width="36.7109375" style="129" customWidth="1"/>
    <col min="5893" max="5893" width="8" style="129" customWidth="1"/>
    <col min="5894" max="5894" width="12.42578125" style="129" customWidth="1"/>
    <col min="5895" max="5895" width="34.5703125" style="129" customWidth="1"/>
    <col min="5896" max="5897" width="17.140625" style="129" customWidth="1"/>
    <col min="5898" max="6146" width="8.7109375" style="129"/>
    <col min="6147" max="6147" width="11.85546875" style="129" customWidth="1"/>
    <col min="6148" max="6148" width="36.7109375" style="129" customWidth="1"/>
    <col min="6149" max="6149" width="8" style="129" customWidth="1"/>
    <col min="6150" max="6150" width="12.42578125" style="129" customWidth="1"/>
    <col min="6151" max="6151" width="34.5703125" style="129" customWidth="1"/>
    <col min="6152" max="6153" width="17.140625" style="129" customWidth="1"/>
    <col min="6154" max="6402" width="8.7109375" style="129"/>
    <col min="6403" max="6403" width="11.85546875" style="129" customWidth="1"/>
    <col min="6404" max="6404" width="36.7109375" style="129" customWidth="1"/>
    <col min="6405" max="6405" width="8" style="129" customWidth="1"/>
    <col min="6406" max="6406" width="12.42578125" style="129" customWidth="1"/>
    <col min="6407" max="6407" width="34.5703125" style="129" customWidth="1"/>
    <col min="6408" max="6409" width="17.140625" style="129" customWidth="1"/>
    <col min="6410" max="6658" width="8.7109375" style="129"/>
    <col min="6659" max="6659" width="11.85546875" style="129" customWidth="1"/>
    <col min="6660" max="6660" width="36.7109375" style="129" customWidth="1"/>
    <col min="6661" max="6661" width="8" style="129" customWidth="1"/>
    <col min="6662" max="6662" width="12.42578125" style="129" customWidth="1"/>
    <col min="6663" max="6663" width="34.5703125" style="129" customWidth="1"/>
    <col min="6664" max="6665" width="17.140625" style="129" customWidth="1"/>
    <col min="6666" max="6914" width="8.7109375" style="129"/>
    <col min="6915" max="6915" width="11.85546875" style="129" customWidth="1"/>
    <col min="6916" max="6916" width="36.7109375" style="129" customWidth="1"/>
    <col min="6917" max="6917" width="8" style="129" customWidth="1"/>
    <col min="6918" max="6918" width="12.42578125" style="129" customWidth="1"/>
    <col min="6919" max="6919" width="34.5703125" style="129" customWidth="1"/>
    <col min="6920" max="6921" width="17.140625" style="129" customWidth="1"/>
    <col min="6922" max="7170" width="8.7109375" style="129"/>
    <col min="7171" max="7171" width="11.85546875" style="129" customWidth="1"/>
    <col min="7172" max="7172" width="36.7109375" style="129" customWidth="1"/>
    <col min="7173" max="7173" width="8" style="129" customWidth="1"/>
    <col min="7174" max="7174" width="12.42578125" style="129" customWidth="1"/>
    <col min="7175" max="7175" width="34.5703125" style="129" customWidth="1"/>
    <col min="7176" max="7177" width="17.140625" style="129" customWidth="1"/>
    <col min="7178" max="7426" width="8.7109375" style="129"/>
    <col min="7427" max="7427" width="11.85546875" style="129" customWidth="1"/>
    <col min="7428" max="7428" width="36.7109375" style="129" customWidth="1"/>
    <col min="7429" max="7429" width="8" style="129" customWidth="1"/>
    <col min="7430" max="7430" width="12.42578125" style="129" customWidth="1"/>
    <col min="7431" max="7431" width="34.5703125" style="129" customWidth="1"/>
    <col min="7432" max="7433" width="17.140625" style="129" customWidth="1"/>
    <col min="7434" max="7682" width="8.7109375" style="129"/>
    <col min="7683" max="7683" width="11.85546875" style="129" customWidth="1"/>
    <col min="7684" max="7684" width="36.7109375" style="129" customWidth="1"/>
    <col min="7685" max="7685" width="8" style="129" customWidth="1"/>
    <col min="7686" max="7686" width="12.42578125" style="129" customWidth="1"/>
    <col min="7687" max="7687" width="34.5703125" style="129" customWidth="1"/>
    <col min="7688" max="7689" width="17.140625" style="129" customWidth="1"/>
    <col min="7690" max="7938" width="8.7109375" style="129"/>
    <col min="7939" max="7939" width="11.85546875" style="129" customWidth="1"/>
    <col min="7940" max="7940" width="36.7109375" style="129" customWidth="1"/>
    <col min="7941" max="7941" width="8" style="129" customWidth="1"/>
    <col min="7942" max="7942" width="12.42578125" style="129" customWidth="1"/>
    <col min="7943" max="7943" width="34.5703125" style="129" customWidth="1"/>
    <col min="7944" max="7945" width="17.140625" style="129" customWidth="1"/>
    <col min="7946" max="8194" width="8.7109375" style="129"/>
    <col min="8195" max="8195" width="11.85546875" style="129" customWidth="1"/>
    <col min="8196" max="8196" width="36.7109375" style="129" customWidth="1"/>
    <col min="8197" max="8197" width="8" style="129" customWidth="1"/>
    <col min="8198" max="8198" width="12.42578125" style="129" customWidth="1"/>
    <col min="8199" max="8199" width="34.5703125" style="129" customWidth="1"/>
    <col min="8200" max="8201" width="17.140625" style="129" customWidth="1"/>
    <col min="8202" max="8450" width="8.7109375" style="129"/>
    <col min="8451" max="8451" width="11.85546875" style="129" customWidth="1"/>
    <col min="8452" max="8452" width="36.7109375" style="129" customWidth="1"/>
    <col min="8453" max="8453" width="8" style="129" customWidth="1"/>
    <col min="8454" max="8454" width="12.42578125" style="129" customWidth="1"/>
    <col min="8455" max="8455" width="34.5703125" style="129" customWidth="1"/>
    <col min="8456" max="8457" width="17.140625" style="129" customWidth="1"/>
    <col min="8458" max="8706" width="8.7109375" style="129"/>
    <col min="8707" max="8707" width="11.85546875" style="129" customWidth="1"/>
    <col min="8708" max="8708" width="36.7109375" style="129" customWidth="1"/>
    <col min="8709" max="8709" width="8" style="129" customWidth="1"/>
    <col min="8710" max="8710" width="12.42578125" style="129" customWidth="1"/>
    <col min="8711" max="8711" width="34.5703125" style="129" customWidth="1"/>
    <col min="8712" max="8713" width="17.140625" style="129" customWidth="1"/>
    <col min="8714" max="8962" width="8.7109375" style="129"/>
    <col min="8963" max="8963" width="11.85546875" style="129" customWidth="1"/>
    <col min="8964" max="8964" width="36.7109375" style="129" customWidth="1"/>
    <col min="8965" max="8965" width="8" style="129" customWidth="1"/>
    <col min="8966" max="8966" width="12.42578125" style="129" customWidth="1"/>
    <col min="8967" max="8967" width="34.5703125" style="129" customWidth="1"/>
    <col min="8968" max="8969" width="17.140625" style="129" customWidth="1"/>
    <col min="8970" max="9218" width="8.7109375" style="129"/>
    <col min="9219" max="9219" width="11.85546875" style="129" customWidth="1"/>
    <col min="9220" max="9220" width="36.7109375" style="129" customWidth="1"/>
    <col min="9221" max="9221" width="8" style="129" customWidth="1"/>
    <col min="9222" max="9222" width="12.42578125" style="129" customWidth="1"/>
    <col min="9223" max="9223" width="34.5703125" style="129" customWidth="1"/>
    <col min="9224" max="9225" width="17.140625" style="129" customWidth="1"/>
    <col min="9226" max="9474" width="8.7109375" style="129"/>
    <col min="9475" max="9475" width="11.85546875" style="129" customWidth="1"/>
    <col min="9476" max="9476" width="36.7109375" style="129" customWidth="1"/>
    <col min="9477" max="9477" width="8" style="129" customWidth="1"/>
    <col min="9478" max="9478" width="12.42578125" style="129" customWidth="1"/>
    <col min="9479" max="9479" width="34.5703125" style="129" customWidth="1"/>
    <col min="9480" max="9481" width="17.140625" style="129" customWidth="1"/>
    <col min="9482" max="9730" width="8.7109375" style="129"/>
    <col min="9731" max="9731" width="11.85546875" style="129" customWidth="1"/>
    <col min="9732" max="9732" width="36.7109375" style="129" customWidth="1"/>
    <col min="9733" max="9733" width="8" style="129" customWidth="1"/>
    <col min="9734" max="9734" width="12.42578125" style="129" customWidth="1"/>
    <col min="9735" max="9735" width="34.5703125" style="129" customWidth="1"/>
    <col min="9736" max="9737" width="17.140625" style="129" customWidth="1"/>
    <col min="9738" max="9986" width="8.7109375" style="129"/>
    <col min="9987" max="9987" width="11.85546875" style="129" customWidth="1"/>
    <col min="9988" max="9988" width="36.7109375" style="129" customWidth="1"/>
    <col min="9989" max="9989" width="8" style="129" customWidth="1"/>
    <col min="9990" max="9990" width="12.42578125" style="129" customWidth="1"/>
    <col min="9991" max="9991" width="34.5703125" style="129" customWidth="1"/>
    <col min="9992" max="9993" width="17.140625" style="129" customWidth="1"/>
    <col min="9994" max="10242" width="8.7109375" style="129"/>
    <col min="10243" max="10243" width="11.85546875" style="129" customWidth="1"/>
    <col min="10244" max="10244" width="36.7109375" style="129" customWidth="1"/>
    <col min="10245" max="10245" width="8" style="129" customWidth="1"/>
    <col min="10246" max="10246" width="12.42578125" style="129" customWidth="1"/>
    <col min="10247" max="10247" width="34.5703125" style="129" customWidth="1"/>
    <col min="10248" max="10249" width="17.140625" style="129" customWidth="1"/>
    <col min="10250" max="10498" width="8.7109375" style="129"/>
    <col min="10499" max="10499" width="11.85546875" style="129" customWidth="1"/>
    <col min="10500" max="10500" width="36.7109375" style="129" customWidth="1"/>
    <col min="10501" max="10501" width="8" style="129" customWidth="1"/>
    <col min="10502" max="10502" width="12.42578125" style="129" customWidth="1"/>
    <col min="10503" max="10503" width="34.5703125" style="129" customWidth="1"/>
    <col min="10504" max="10505" width="17.140625" style="129" customWidth="1"/>
    <col min="10506" max="10754" width="8.7109375" style="129"/>
    <col min="10755" max="10755" width="11.85546875" style="129" customWidth="1"/>
    <col min="10756" max="10756" width="36.7109375" style="129" customWidth="1"/>
    <col min="10757" max="10757" width="8" style="129" customWidth="1"/>
    <col min="10758" max="10758" width="12.42578125" style="129" customWidth="1"/>
    <col min="10759" max="10759" width="34.5703125" style="129" customWidth="1"/>
    <col min="10760" max="10761" width="17.140625" style="129" customWidth="1"/>
    <col min="10762" max="11010" width="8.7109375" style="129"/>
    <col min="11011" max="11011" width="11.85546875" style="129" customWidth="1"/>
    <col min="11012" max="11012" width="36.7109375" style="129" customWidth="1"/>
    <col min="11013" max="11013" width="8" style="129" customWidth="1"/>
    <col min="11014" max="11014" width="12.42578125" style="129" customWidth="1"/>
    <col min="11015" max="11015" width="34.5703125" style="129" customWidth="1"/>
    <col min="11016" max="11017" width="17.140625" style="129" customWidth="1"/>
    <col min="11018" max="11266" width="8.7109375" style="129"/>
    <col min="11267" max="11267" width="11.85546875" style="129" customWidth="1"/>
    <col min="11268" max="11268" width="36.7109375" style="129" customWidth="1"/>
    <col min="11269" max="11269" width="8" style="129" customWidth="1"/>
    <col min="11270" max="11270" width="12.42578125" style="129" customWidth="1"/>
    <col min="11271" max="11271" width="34.5703125" style="129" customWidth="1"/>
    <col min="11272" max="11273" width="17.140625" style="129" customWidth="1"/>
    <col min="11274" max="11522" width="8.7109375" style="129"/>
    <col min="11523" max="11523" width="11.85546875" style="129" customWidth="1"/>
    <col min="11524" max="11524" width="36.7109375" style="129" customWidth="1"/>
    <col min="11525" max="11525" width="8" style="129" customWidth="1"/>
    <col min="11526" max="11526" width="12.42578125" style="129" customWidth="1"/>
    <col min="11527" max="11527" width="34.5703125" style="129" customWidth="1"/>
    <col min="11528" max="11529" width="17.140625" style="129" customWidth="1"/>
    <col min="11530" max="11778" width="8.7109375" style="129"/>
    <col min="11779" max="11779" width="11.85546875" style="129" customWidth="1"/>
    <col min="11780" max="11780" width="36.7109375" style="129" customWidth="1"/>
    <col min="11781" max="11781" width="8" style="129" customWidth="1"/>
    <col min="11782" max="11782" width="12.42578125" style="129" customWidth="1"/>
    <col min="11783" max="11783" width="34.5703125" style="129" customWidth="1"/>
    <col min="11784" max="11785" width="17.140625" style="129" customWidth="1"/>
    <col min="11786" max="12034" width="8.7109375" style="129"/>
    <col min="12035" max="12035" width="11.85546875" style="129" customWidth="1"/>
    <col min="12036" max="12036" width="36.7109375" style="129" customWidth="1"/>
    <col min="12037" max="12037" width="8" style="129" customWidth="1"/>
    <col min="12038" max="12038" width="12.42578125" style="129" customWidth="1"/>
    <col min="12039" max="12039" width="34.5703125" style="129" customWidth="1"/>
    <col min="12040" max="12041" width="17.140625" style="129" customWidth="1"/>
    <col min="12042" max="12290" width="8.7109375" style="129"/>
    <col min="12291" max="12291" width="11.85546875" style="129" customWidth="1"/>
    <col min="12292" max="12292" width="36.7109375" style="129" customWidth="1"/>
    <col min="12293" max="12293" width="8" style="129" customWidth="1"/>
    <col min="12294" max="12294" width="12.42578125" style="129" customWidth="1"/>
    <col min="12295" max="12295" width="34.5703125" style="129" customWidth="1"/>
    <col min="12296" max="12297" width="17.140625" style="129" customWidth="1"/>
    <col min="12298" max="12546" width="8.7109375" style="129"/>
    <col min="12547" max="12547" width="11.85546875" style="129" customWidth="1"/>
    <col min="12548" max="12548" width="36.7109375" style="129" customWidth="1"/>
    <col min="12549" max="12549" width="8" style="129" customWidth="1"/>
    <col min="12550" max="12550" width="12.42578125" style="129" customWidth="1"/>
    <col min="12551" max="12551" width="34.5703125" style="129" customWidth="1"/>
    <col min="12552" max="12553" width="17.140625" style="129" customWidth="1"/>
    <col min="12554" max="12802" width="8.7109375" style="129"/>
    <col min="12803" max="12803" width="11.85546875" style="129" customWidth="1"/>
    <col min="12804" max="12804" width="36.7109375" style="129" customWidth="1"/>
    <col min="12805" max="12805" width="8" style="129" customWidth="1"/>
    <col min="12806" max="12806" width="12.42578125" style="129" customWidth="1"/>
    <col min="12807" max="12807" width="34.5703125" style="129" customWidth="1"/>
    <col min="12808" max="12809" width="17.140625" style="129" customWidth="1"/>
    <col min="12810" max="13058" width="8.7109375" style="129"/>
    <col min="13059" max="13059" width="11.85546875" style="129" customWidth="1"/>
    <col min="13060" max="13060" width="36.7109375" style="129" customWidth="1"/>
    <col min="13061" max="13061" width="8" style="129" customWidth="1"/>
    <col min="13062" max="13062" width="12.42578125" style="129" customWidth="1"/>
    <col min="13063" max="13063" width="34.5703125" style="129" customWidth="1"/>
    <col min="13064" max="13065" width="17.140625" style="129" customWidth="1"/>
    <col min="13066" max="13314" width="8.7109375" style="129"/>
    <col min="13315" max="13315" width="11.85546875" style="129" customWidth="1"/>
    <col min="13316" max="13316" width="36.7109375" style="129" customWidth="1"/>
    <col min="13317" max="13317" width="8" style="129" customWidth="1"/>
    <col min="13318" max="13318" width="12.42578125" style="129" customWidth="1"/>
    <col min="13319" max="13319" width="34.5703125" style="129" customWidth="1"/>
    <col min="13320" max="13321" width="17.140625" style="129" customWidth="1"/>
    <col min="13322" max="13570" width="8.7109375" style="129"/>
    <col min="13571" max="13571" width="11.85546875" style="129" customWidth="1"/>
    <col min="13572" max="13572" width="36.7109375" style="129" customWidth="1"/>
    <col min="13573" max="13573" width="8" style="129" customWidth="1"/>
    <col min="13574" max="13574" width="12.42578125" style="129" customWidth="1"/>
    <col min="13575" max="13575" width="34.5703125" style="129" customWidth="1"/>
    <col min="13576" max="13577" width="17.140625" style="129" customWidth="1"/>
    <col min="13578" max="13826" width="8.7109375" style="129"/>
    <col min="13827" max="13827" width="11.85546875" style="129" customWidth="1"/>
    <col min="13828" max="13828" width="36.7109375" style="129" customWidth="1"/>
    <col min="13829" max="13829" width="8" style="129" customWidth="1"/>
    <col min="13830" max="13830" width="12.42578125" style="129" customWidth="1"/>
    <col min="13831" max="13831" width="34.5703125" style="129" customWidth="1"/>
    <col min="13832" max="13833" width="17.140625" style="129" customWidth="1"/>
    <col min="13834" max="14082" width="8.7109375" style="129"/>
    <col min="14083" max="14083" width="11.85546875" style="129" customWidth="1"/>
    <col min="14084" max="14084" width="36.7109375" style="129" customWidth="1"/>
    <col min="14085" max="14085" width="8" style="129" customWidth="1"/>
    <col min="14086" max="14086" width="12.42578125" style="129" customWidth="1"/>
    <col min="14087" max="14087" width="34.5703125" style="129" customWidth="1"/>
    <col min="14088" max="14089" width="17.140625" style="129" customWidth="1"/>
    <col min="14090" max="14338" width="8.7109375" style="129"/>
    <col min="14339" max="14339" width="11.85546875" style="129" customWidth="1"/>
    <col min="14340" max="14340" width="36.7109375" style="129" customWidth="1"/>
    <col min="14341" max="14341" width="8" style="129" customWidth="1"/>
    <col min="14342" max="14342" width="12.42578125" style="129" customWidth="1"/>
    <col min="14343" max="14343" width="34.5703125" style="129" customWidth="1"/>
    <col min="14344" max="14345" width="17.140625" style="129" customWidth="1"/>
    <col min="14346" max="14594" width="8.7109375" style="129"/>
    <col min="14595" max="14595" width="11.85546875" style="129" customWidth="1"/>
    <col min="14596" max="14596" width="36.7109375" style="129" customWidth="1"/>
    <col min="14597" max="14597" width="8" style="129" customWidth="1"/>
    <col min="14598" max="14598" width="12.42578125" style="129" customWidth="1"/>
    <col min="14599" max="14599" width="34.5703125" style="129" customWidth="1"/>
    <col min="14600" max="14601" width="17.140625" style="129" customWidth="1"/>
    <col min="14602" max="14850" width="8.7109375" style="129"/>
    <col min="14851" max="14851" width="11.85546875" style="129" customWidth="1"/>
    <col min="14852" max="14852" width="36.7109375" style="129" customWidth="1"/>
    <col min="14853" max="14853" width="8" style="129" customWidth="1"/>
    <col min="14854" max="14854" width="12.42578125" style="129" customWidth="1"/>
    <col min="14855" max="14855" width="34.5703125" style="129" customWidth="1"/>
    <col min="14856" max="14857" width="17.140625" style="129" customWidth="1"/>
    <col min="14858" max="15106" width="8.7109375" style="129"/>
    <col min="15107" max="15107" width="11.85546875" style="129" customWidth="1"/>
    <col min="15108" max="15108" width="36.7109375" style="129" customWidth="1"/>
    <col min="15109" max="15109" width="8" style="129" customWidth="1"/>
    <col min="15110" max="15110" width="12.42578125" style="129" customWidth="1"/>
    <col min="15111" max="15111" width="34.5703125" style="129" customWidth="1"/>
    <col min="15112" max="15113" width="17.140625" style="129" customWidth="1"/>
    <col min="15114" max="15362" width="8.7109375" style="129"/>
    <col min="15363" max="15363" width="11.85546875" style="129" customWidth="1"/>
    <col min="15364" max="15364" width="36.7109375" style="129" customWidth="1"/>
    <col min="15365" max="15365" width="8" style="129" customWidth="1"/>
    <col min="15366" max="15366" width="12.42578125" style="129" customWidth="1"/>
    <col min="15367" max="15367" width="34.5703125" style="129" customWidth="1"/>
    <col min="15368" max="15369" width="17.140625" style="129" customWidth="1"/>
    <col min="15370" max="15618" width="8.7109375" style="129"/>
    <col min="15619" max="15619" width="11.85546875" style="129" customWidth="1"/>
    <col min="15620" max="15620" width="36.7109375" style="129" customWidth="1"/>
    <col min="15621" max="15621" width="8" style="129" customWidth="1"/>
    <col min="15622" max="15622" width="12.42578125" style="129" customWidth="1"/>
    <col min="15623" max="15623" width="34.5703125" style="129" customWidth="1"/>
    <col min="15624" max="15625" width="17.140625" style="129" customWidth="1"/>
    <col min="15626" max="15874" width="8.7109375" style="129"/>
    <col min="15875" max="15875" width="11.85546875" style="129" customWidth="1"/>
    <col min="15876" max="15876" width="36.7109375" style="129" customWidth="1"/>
    <col min="15877" max="15877" width="8" style="129" customWidth="1"/>
    <col min="15878" max="15878" width="12.42578125" style="129" customWidth="1"/>
    <col min="15879" max="15879" width="34.5703125" style="129" customWidth="1"/>
    <col min="15880" max="15881" width="17.140625" style="129" customWidth="1"/>
    <col min="15882" max="16130" width="8.7109375" style="129"/>
    <col min="16131" max="16131" width="11.85546875" style="129" customWidth="1"/>
    <col min="16132" max="16132" width="36.7109375" style="129" customWidth="1"/>
    <col min="16133" max="16133" width="8" style="129" customWidth="1"/>
    <col min="16134" max="16134" width="12.42578125" style="129" customWidth="1"/>
    <col min="16135" max="16135" width="34.5703125" style="129" customWidth="1"/>
    <col min="16136" max="16137" width="17.140625" style="129" customWidth="1"/>
    <col min="16138" max="16384" width="8.7109375" style="129"/>
  </cols>
  <sheetData>
    <row r="1" spans="1:9" ht="23.25" customHeight="1" x14ac:dyDescent="0.35">
      <c r="A1" s="128" t="s">
        <v>316</v>
      </c>
      <c r="G1" s="312" t="s">
        <v>469</v>
      </c>
    </row>
    <row r="2" spans="1:9" ht="23.25" customHeight="1" x14ac:dyDescent="0.35">
      <c r="A2" s="128"/>
    </row>
    <row r="3" spans="1:9" ht="23.25" customHeight="1" x14ac:dyDescent="0.35">
      <c r="A3" s="128" t="s">
        <v>573</v>
      </c>
    </row>
    <row r="4" spans="1:9" ht="23.25" customHeight="1" x14ac:dyDescent="0.25">
      <c r="A4" s="131" t="s">
        <v>560</v>
      </c>
    </row>
    <row r="5" spans="1:9" ht="23.25" customHeight="1" x14ac:dyDescent="0.25">
      <c r="A5" s="131" t="s">
        <v>470</v>
      </c>
    </row>
    <row r="6" spans="1:9" ht="23.25" customHeight="1" x14ac:dyDescent="0.25">
      <c r="A6" s="131"/>
    </row>
    <row r="7" spans="1:9" ht="23.25" customHeight="1" x14ac:dyDescent="0.25">
      <c r="A7" s="131" t="s">
        <v>567</v>
      </c>
      <c r="B7" s="132"/>
      <c r="C7" s="133"/>
      <c r="D7" s="133"/>
      <c r="E7" s="133"/>
      <c r="F7" s="133"/>
      <c r="G7" s="133"/>
      <c r="H7" s="133"/>
      <c r="I7" s="133"/>
    </row>
    <row r="8" spans="1:9" ht="23.25" customHeight="1" thickBot="1" x14ac:dyDescent="0.3">
      <c r="A8" s="133"/>
      <c r="B8" s="133"/>
      <c r="C8" s="133"/>
      <c r="D8" s="133"/>
      <c r="E8" s="133"/>
      <c r="F8" s="133"/>
      <c r="G8" s="133"/>
      <c r="H8" s="136"/>
      <c r="I8" s="136"/>
    </row>
    <row r="9" spans="1:9" s="138" customFormat="1" ht="23.25" customHeight="1" x14ac:dyDescent="0.25">
      <c r="A9" s="579" t="s">
        <v>321</v>
      </c>
      <c r="B9" s="580"/>
      <c r="C9" s="550" t="s">
        <v>467</v>
      </c>
      <c r="D9" s="553" t="s">
        <v>323</v>
      </c>
      <c r="E9" s="550" t="s">
        <v>322</v>
      </c>
      <c r="F9" s="553" t="s">
        <v>323</v>
      </c>
      <c r="G9" s="550" t="s">
        <v>324</v>
      </c>
      <c r="H9" s="522" t="s">
        <v>326</v>
      </c>
      <c r="I9" s="557" t="s">
        <v>330</v>
      </c>
    </row>
    <row r="10" spans="1:9" s="138" customFormat="1" ht="34.5" customHeight="1" x14ac:dyDescent="0.25">
      <c r="A10" s="581"/>
      <c r="B10" s="582"/>
      <c r="C10" s="551"/>
      <c r="D10" s="554"/>
      <c r="E10" s="551"/>
      <c r="F10" s="554"/>
      <c r="G10" s="551"/>
      <c r="H10" s="523"/>
      <c r="I10" s="558"/>
    </row>
    <row r="11" spans="1:9" s="138" customFormat="1" ht="23.25" customHeight="1" thickBot="1" x14ac:dyDescent="0.3">
      <c r="A11" s="583"/>
      <c r="B11" s="584"/>
      <c r="C11" s="552"/>
      <c r="D11" s="532"/>
      <c r="E11" s="552"/>
      <c r="F11" s="532"/>
      <c r="G11" s="552"/>
      <c r="H11" s="524"/>
      <c r="I11" s="559"/>
    </row>
    <row r="12" spans="1:9" s="138" customFormat="1" ht="23.25" customHeight="1" x14ac:dyDescent="0.25">
      <c r="A12" s="313"/>
      <c r="B12" s="314"/>
      <c r="C12" s="314"/>
      <c r="D12" s="315"/>
      <c r="E12" s="314"/>
      <c r="F12" s="315"/>
      <c r="G12" s="314"/>
      <c r="H12" s="314"/>
      <c r="I12" s="316"/>
    </row>
    <row r="13" spans="1:9" s="138" customFormat="1" ht="23.25" customHeight="1" x14ac:dyDescent="0.25">
      <c r="A13" s="145" t="s">
        <v>471</v>
      </c>
      <c r="B13" s="146"/>
      <c r="C13" s="146"/>
      <c r="D13" s="147"/>
      <c r="E13" s="146"/>
      <c r="F13" s="147"/>
      <c r="G13" s="146"/>
      <c r="H13" s="146"/>
      <c r="I13" s="317"/>
    </row>
    <row r="14" spans="1:9" s="138" customFormat="1" ht="23.25" customHeight="1" x14ac:dyDescent="0.25">
      <c r="A14" s="145"/>
      <c r="B14" s="146"/>
      <c r="C14" s="146"/>
      <c r="D14" s="147"/>
      <c r="E14" s="146"/>
      <c r="F14" s="147"/>
      <c r="G14" s="146"/>
      <c r="H14" s="146"/>
      <c r="I14" s="317"/>
    </row>
    <row r="15" spans="1:9" s="138" customFormat="1" ht="23.25" customHeight="1" x14ac:dyDescent="0.25">
      <c r="A15" s="145" t="s">
        <v>472</v>
      </c>
      <c r="B15" s="146"/>
      <c r="C15" s="146"/>
      <c r="D15" s="147"/>
      <c r="E15" s="146"/>
      <c r="F15" s="147"/>
      <c r="G15" s="146"/>
      <c r="H15" s="146"/>
      <c r="I15" s="317"/>
    </row>
    <row r="16" spans="1:9" s="138" customFormat="1" ht="23.25" customHeight="1" x14ac:dyDescent="0.25">
      <c r="A16" s="145"/>
      <c r="B16" s="146"/>
      <c r="C16" s="146"/>
      <c r="D16" s="147"/>
      <c r="E16" s="146"/>
      <c r="F16" s="147"/>
      <c r="G16" s="146"/>
      <c r="H16" s="146"/>
      <c r="I16" s="317"/>
    </row>
    <row r="17" spans="1:9" ht="23.25" customHeight="1" x14ac:dyDescent="0.25">
      <c r="A17" s="151" t="s">
        <v>345</v>
      </c>
      <c r="B17" s="152"/>
      <c r="C17" s="152"/>
      <c r="D17" s="152"/>
      <c r="E17" s="152"/>
      <c r="F17" s="152"/>
      <c r="G17" s="152"/>
      <c r="H17" s="152"/>
      <c r="I17" s="318"/>
    </row>
    <row r="18" spans="1:9" ht="23.25" customHeight="1" x14ac:dyDescent="0.25">
      <c r="A18" s="157"/>
      <c r="B18" s="152"/>
      <c r="C18" s="152"/>
      <c r="D18" s="152"/>
      <c r="E18" s="152"/>
      <c r="F18" s="152"/>
      <c r="G18" s="152"/>
      <c r="H18" s="152"/>
      <c r="I18" s="318"/>
    </row>
    <row r="19" spans="1:9" ht="23.25" hidden="1" customHeight="1" x14ac:dyDescent="0.25">
      <c r="A19" s="171" t="s">
        <v>423</v>
      </c>
      <c r="B19" s="159" t="s">
        <v>424</v>
      </c>
      <c r="C19" s="160">
        <v>16</v>
      </c>
      <c r="D19" s="161"/>
      <c r="E19" s="160">
        <v>16</v>
      </c>
      <c r="F19" s="161"/>
      <c r="G19" s="152" t="s">
        <v>425</v>
      </c>
      <c r="H19" s="163"/>
      <c r="I19" s="319"/>
    </row>
    <row r="20" spans="1:9" s="168" customFormat="1" ht="23.25" hidden="1" customHeight="1" x14ac:dyDescent="0.25">
      <c r="A20" s="169" t="s">
        <v>426</v>
      </c>
      <c r="B20" s="159" t="s">
        <v>427</v>
      </c>
      <c r="C20" s="170" t="s">
        <v>396</v>
      </c>
      <c r="D20" s="161"/>
      <c r="E20" s="170" t="s">
        <v>396</v>
      </c>
      <c r="F20" s="161"/>
      <c r="G20" s="152"/>
      <c r="H20" s="163"/>
      <c r="I20" s="319"/>
    </row>
    <row r="21" spans="1:9" s="168" customFormat="1" ht="23.25" hidden="1" customHeight="1" x14ac:dyDescent="0.25">
      <c r="A21" s="171" t="s">
        <v>428</v>
      </c>
      <c r="B21" s="159" t="s">
        <v>429</v>
      </c>
      <c r="C21" s="170" t="s">
        <v>417</v>
      </c>
      <c r="D21" s="161"/>
      <c r="E21" s="170" t="s">
        <v>417</v>
      </c>
      <c r="F21" s="161"/>
      <c r="G21" s="152"/>
      <c r="H21" s="163"/>
      <c r="I21" s="319"/>
    </row>
    <row r="22" spans="1:9" ht="23.25" hidden="1" customHeight="1" x14ac:dyDescent="0.25">
      <c r="A22" s="169" t="s">
        <v>430</v>
      </c>
      <c r="B22" s="159" t="s">
        <v>429</v>
      </c>
      <c r="C22" s="170" t="s">
        <v>417</v>
      </c>
      <c r="D22" s="161"/>
      <c r="E22" s="170" t="s">
        <v>417</v>
      </c>
      <c r="F22" s="161"/>
      <c r="G22" s="152"/>
      <c r="H22" s="163"/>
      <c r="I22" s="319"/>
    </row>
    <row r="23" spans="1:9" ht="23.25" hidden="1" customHeight="1" x14ac:dyDescent="0.25">
      <c r="A23" s="169" t="s">
        <v>431</v>
      </c>
      <c r="B23" s="159" t="s">
        <v>429</v>
      </c>
      <c r="C23" s="170" t="s">
        <v>417</v>
      </c>
      <c r="D23" s="161"/>
      <c r="E23" s="170" t="s">
        <v>417</v>
      </c>
      <c r="F23" s="161"/>
      <c r="G23" s="152"/>
      <c r="H23" s="163"/>
      <c r="I23" s="319"/>
    </row>
    <row r="24" spans="1:9" ht="23.25" hidden="1" customHeight="1" x14ac:dyDescent="0.25">
      <c r="A24" s="169" t="s">
        <v>432</v>
      </c>
      <c r="B24" s="159" t="s">
        <v>429</v>
      </c>
      <c r="C24" s="170" t="s">
        <v>417</v>
      </c>
      <c r="D24" s="161"/>
      <c r="E24" s="170" t="s">
        <v>417</v>
      </c>
      <c r="F24" s="161"/>
      <c r="G24" s="152" t="s">
        <v>433</v>
      </c>
      <c r="H24" s="163"/>
      <c r="I24" s="319"/>
    </row>
    <row r="25" spans="1:9" ht="23.25" hidden="1" customHeight="1" x14ac:dyDescent="0.25">
      <c r="A25" s="171" t="s">
        <v>434</v>
      </c>
      <c r="B25" s="159" t="s">
        <v>353</v>
      </c>
      <c r="C25" s="170" t="s">
        <v>401</v>
      </c>
      <c r="D25" s="161"/>
      <c r="E25" s="170" t="s">
        <v>401</v>
      </c>
      <c r="F25" s="161"/>
      <c r="G25" s="152" t="s">
        <v>435</v>
      </c>
      <c r="H25" s="163"/>
      <c r="I25" s="319"/>
    </row>
    <row r="26" spans="1:9" s="194" customFormat="1" ht="23.25" customHeight="1" x14ac:dyDescent="0.25">
      <c r="A26" s="183"/>
      <c r="B26" s="184"/>
      <c r="C26" s="185"/>
      <c r="D26" s="186"/>
      <c r="E26" s="185"/>
      <c r="F26" s="186"/>
      <c r="G26" s="187"/>
      <c r="H26" s="189"/>
      <c r="I26" s="320"/>
    </row>
    <row r="27" spans="1:9" s="202" customFormat="1" ht="23.25" customHeight="1" x14ac:dyDescent="0.25">
      <c r="A27" s="195"/>
      <c r="B27" s="196" t="s">
        <v>436</v>
      </c>
      <c r="C27" s="197"/>
      <c r="D27" s="198"/>
      <c r="E27" s="197"/>
      <c r="F27" s="198"/>
      <c r="G27" s="199"/>
      <c r="H27" s="201">
        <f>SUM(H12:H26)</f>
        <v>0</v>
      </c>
      <c r="I27" s="321">
        <f>SUM(I12:I26)</f>
        <v>0</v>
      </c>
    </row>
    <row r="28" spans="1:9" s="202" customFormat="1" ht="23.25" customHeight="1" x14ac:dyDescent="0.25">
      <c r="A28" s="203"/>
      <c r="B28" s="204"/>
      <c r="C28" s="205"/>
      <c r="D28" s="206"/>
      <c r="E28" s="205"/>
      <c r="F28" s="206"/>
      <c r="G28" s="207"/>
      <c r="H28" s="209"/>
      <c r="I28" s="211"/>
    </row>
    <row r="29" spans="1:9" s="202" customFormat="1" ht="23.25" customHeight="1" x14ac:dyDescent="0.25">
      <c r="A29" s="212" t="s">
        <v>437</v>
      </c>
      <c r="B29" s="213"/>
      <c r="C29" s="214"/>
      <c r="D29" s="215"/>
      <c r="E29" s="214"/>
      <c r="F29" s="215"/>
      <c r="G29" s="216"/>
      <c r="H29" s="218"/>
      <c r="I29" s="220"/>
    </row>
    <row r="30" spans="1:9" s="202" customFormat="1" ht="23.25" customHeight="1" x14ac:dyDescent="0.25">
      <c r="A30" s="212"/>
      <c r="B30" s="213" t="s">
        <v>438</v>
      </c>
      <c r="C30" s="214"/>
      <c r="D30" s="215"/>
      <c r="E30" s="214"/>
      <c r="F30" s="215"/>
      <c r="G30" s="216"/>
      <c r="H30" s="218"/>
      <c r="I30" s="220"/>
    </row>
    <row r="31" spans="1:9" s="202" customFormat="1" ht="23.25" customHeight="1" x14ac:dyDescent="0.25">
      <c r="A31" s="228"/>
      <c r="B31" s="222"/>
      <c r="C31" s="229"/>
      <c r="D31" s="224"/>
      <c r="E31" s="229"/>
      <c r="F31" s="224"/>
      <c r="G31" s="225"/>
      <c r="H31" s="227"/>
      <c r="I31" s="319"/>
    </row>
    <row r="32" spans="1:9" s="202" customFormat="1" ht="23.25" customHeight="1" x14ac:dyDescent="0.25">
      <c r="A32" s="228"/>
      <c r="B32" s="230" t="s">
        <v>443</v>
      </c>
      <c r="C32" s="229"/>
      <c r="D32" s="224"/>
      <c r="E32" s="229"/>
      <c r="F32" s="224"/>
      <c r="G32" s="225"/>
      <c r="H32" s="227"/>
      <c r="I32" s="232"/>
    </row>
    <row r="33" spans="1:9" s="202" customFormat="1" ht="23.25" customHeight="1" x14ac:dyDescent="0.25">
      <c r="A33" s="228"/>
      <c r="B33" s="222"/>
      <c r="C33" s="229"/>
      <c r="D33" s="224"/>
      <c r="E33" s="229"/>
      <c r="F33" s="224"/>
      <c r="G33" s="225"/>
      <c r="H33" s="227"/>
      <c r="I33" s="232"/>
    </row>
    <row r="34" spans="1:9" s="202" customFormat="1" ht="23.25" customHeight="1" x14ac:dyDescent="0.25">
      <c r="A34" s="228"/>
      <c r="B34" s="213" t="s">
        <v>444</v>
      </c>
      <c r="C34" s="229"/>
      <c r="D34" s="224"/>
      <c r="E34" s="229"/>
      <c r="F34" s="224"/>
      <c r="G34" s="225"/>
      <c r="H34" s="227"/>
      <c r="I34" s="232"/>
    </row>
    <row r="35" spans="1:9" s="202" customFormat="1" ht="23.25" customHeight="1" x14ac:dyDescent="0.25">
      <c r="A35" s="228"/>
      <c r="B35" s="222"/>
      <c r="C35" s="223"/>
      <c r="D35" s="224"/>
      <c r="E35" s="223"/>
      <c r="F35" s="224"/>
      <c r="G35" s="225"/>
      <c r="H35" s="227"/>
      <c r="I35" s="319"/>
    </row>
    <row r="36" spans="1:9" s="202" customFormat="1" ht="23.25" customHeight="1" x14ac:dyDescent="0.25">
      <c r="A36" s="238"/>
      <c r="B36" s="230" t="s">
        <v>443</v>
      </c>
      <c r="C36" s="239"/>
      <c r="D36" s="224"/>
      <c r="E36" s="239"/>
      <c r="F36" s="224"/>
      <c r="G36" s="225"/>
      <c r="H36" s="241">
        <f>SUM(H34:H35)</f>
        <v>0</v>
      </c>
      <c r="I36" s="322"/>
    </row>
    <row r="37" spans="1:9" s="202" customFormat="1" ht="23.25" customHeight="1" x14ac:dyDescent="0.25">
      <c r="A37" s="242"/>
      <c r="B37" s="243"/>
      <c r="C37" s="244"/>
      <c r="D37" s="245"/>
      <c r="E37" s="244"/>
      <c r="F37" s="245"/>
      <c r="G37" s="246"/>
      <c r="H37" s="248"/>
      <c r="I37" s="323"/>
    </row>
    <row r="38" spans="1:9" s="202" customFormat="1" ht="23.25" customHeight="1" x14ac:dyDescent="0.25">
      <c r="A38" s="253"/>
      <c r="B38" s="254" t="s">
        <v>451</v>
      </c>
      <c r="C38" s="255"/>
      <c r="D38" s="256"/>
      <c r="E38" s="255"/>
      <c r="F38" s="256"/>
      <c r="G38" s="257"/>
      <c r="H38" s="259">
        <f>+H32+H36</f>
        <v>0</v>
      </c>
      <c r="I38" s="324">
        <f>+I32+I36</f>
        <v>0</v>
      </c>
    </row>
    <row r="39" spans="1:9" s="202" customFormat="1" ht="23.25" customHeight="1" x14ac:dyDescent="0.25">
      <c r="A39" s="260"/>
      <c r="B39" s="261"/>
      <c r="C39" s="262"/>
      <c r="D39" s="263"/>
      <c r="E39" s="262"/>
      <c r="F39" s="263"/>
      <c r="G39" s="264"/>
      <c r="H39" s="266"/>
      <c r="I39" s="325"/>
    </row>
    <row r="40" spans="1:9" s="202" customFormat="1" ht="23.25" customHeight="1" x14ac:dyDescent="0.25">
      <c r="A40" s="212" t="s">
        <v>452</v>
      </c>
      <c r="B40" s="213"/>
      <c r="C40" s="214"/>
      <c r="D40" s="215"/>
      <c r="E40" s="214"/>
      <c r="F40" s="215"/>
      <c r="G40" s="216"/>
      <c r="H40" s="218"/>
      <c r="I40" s="220"/>
    </row>
    <row r="41" spans="1:9" s="202" customFormat="1" ht="23.25" customHeight="1" x14ac:dyDescent="0.25">
      <c r="A41" s="212"/>
      <c r="B41" s="213" t="s">
        <v>453</v>
      </c>
      <c r="C41" s="214"/>
      <c r="D41" s="215"/>
      <c r="E41" s="214"/>
      <c r="F41" s="215"/>
      <c r="G41" s="216"/>
      <c r="H41" s="218"/>
      <c r="I41" s="220"/>
    </row>
    <row r="42" spans="1:9" s="202" customFormat="1" ht="23.25" customHeight="1" x14ac:dyDescent="0.25">
      <c r="A42" s="228"/>
      <c r="B42" s="222"/>
      <c r="C42" s="223"/>
      <c r="D42" s="224"/>
      <c r="E42" s="223"/>
      <c r="F42" s="224"/>
      <c r="G42" s="225"/>
      <c r="H42" s="227"/>
      <c r="I42" s="319"/>
    </row>
    <row r="43" spans="1:9" ht="23.25" customHeight="1" x14ac:dyDescent="0.25">
      <c r="A43" s="272"/>
      <c r="B43" s="230" t="s">
        <v>443</v>
      </c>
      <c r="C43" s="229"/>
      <c r="D43" s="224"/>
      <c r="E43" s="229"/>
      <c r="F43" s="224"/>
      <c r="G43" s="225"/>
      <c r="H43" s="233">
        <f>SUM(H42:H42)</f>
        <v>0</v>
      </c>
      <c r="I43" s="276"/>
    </row>
    <row r="44" spans="1:9" ht="23.25" customHeight="1" x14ac:dyDescent="0.25">
      <c r="A44" s="272"/>
      <c r="B44" s="274"/>
      <c r="C44" s="229"/>
      <c r="D44" s="224"/>
      <c r="E44" s="229"/>
      <c r="F44" s="224"/>
      <c r="G44" s="225"/>
      <c r="H44" s="233"/>
      <c r="I44" s="276"/>
    </row>
    <row r="45" spans="1:9" ht="23.25" customHeight="1" x14ac:dyDescent="0.25">
      <c r="A45" s="272"/>
      <c r="B45" s="277" t="s">
        <v>458</v>
      </c>
      <c r="C45" s="229"/>
      <c r="D45" s="224"/>
      <c r="E45" s="229"/>
      <c r="F45" s="224"/>
      <c r="G45" s="225"/>
      <c r="H45" s="233"/>
      <c r="I45" s="276"/>
    </row>
    <row r="46" spans="1:9" ht="23.25" customHeight="1" x14ac:dyDescent="0.25">
      <c r="A46" s="228"/>
      <c r="B46" s="222"/>
      <c r="C46" s="223"/>
      <c r="D46" s="224"/>
      <c r="E46" s="223"/>
      <c r="F46" s="224"/>
      <c r="G46" s="225"/>
      <c r="H46" s="227"/>
      <c r="I46" s="232"/>
    </row>
    <row r="47" spans="1:9" ht="23.25" customHeight="1" x14ac:dyDescent="0.25">
      <c r="A47" s="272"/>
      <c r="B47" s="230" t="s">
        <v>443</v>
      </c>
      <c r="C47" s="229"/>
      <c r="D47" s="224"/>
      <c r="E47" s="229"/>
      <c r="F47" s="224"/>
      <c r="G47" s="225"/>
      <c r="H47" s="233">
        <f>H46</f>
        <v>0</v>
      </c>
      <c r="I47" s="276">
        <f>I46</f>
        <v>0</v>
      </c>
    </row>
    <row r="48" spans="1:9" ht="23.25" customHeight="1" x14ac:dyDescent="0.25">
      <c r="A48" s="278"/>
      <c r="B48" s="279"/>
      <c r="C48" s="280"/>
      <c r="D48" s="245"/>
      <c r="E48" s="280"/>
      <c r="F48" s="245"/>
      <c r="G48" s="246"/>
      <c r="H48" s="249"/>
      <c r="I48" s="283"/>
    </row>
    <row r="49" spans="1:9" ht="23.25" customHeight="1" x14ac:dyDescent="0.25">
      <c r="A49" s="284"/>
      <c r="B49" s="254" t="s">
        <v>463</v>
      </c>
      <c r="C49" s="285"/>
      <c r="D49" s="256"/>
      <c r="E49" s="285"/>
      <c r="F49" s="256"/>
      <c r="G49" s="257"/>
      <c r="H49" s="287">
        <f>+H47+H43</f>
        <v>0</v>
      </c>
      <c r="I49" s="326">
        <f>+I47+I43</f>
        <v>0</v>
      </c>
    </row>
    <row r="50" spans="1:9" ht="23.25" customHeight="1" thickBot="1" x14ac:dyDescent="0.3">
      <c r="A50" s="288"/>
      <c r="B50" s="289"/>
      <c r="C50" s="290"/>
      <c r="D50" s="291"/>
      <c r="E50" s="290"/>
      <c r="F50" s="291"/>
      <c r="G50" s="292"/>
      <c r="H50" s="294"/>
      <c r="I50" s="296"/>
    </row>
    <row r="51" spans="1:9" ht="23.25" customHeight="1" thickBot="1" x14ac:dyDescent="0.3">
      <c r="A51" s="297"/>
      <c r="B51" s="298" t="s">
        <v>473</v>
      </c>
      <c r="C51" s="299"/>
      <c r="D51" s="300"/>
      <c r="E51" s="299"/>
      <c r="F51" s="300"/>
      <c r="G51" s="301"/>
      <c r="H51" s="303">
        <f>+H27+H38+H49</f>
        <v>0</v>
      </c>
      <c r="I51" s="327">
        <f>+I27+I38+I49</f>
        <v>0</v>
      </c>
    </row>
    <row r="52" spans="1:9" ht="23.25" customHeight="1" x14ac:dyDescent="0.25">
      <c r="A52" s="288"/>
      <c r="B52" s="289"/>
      <c r="C52" s="290"/>
      <c r="D52" s="291"/>
      <c r="E52" s="290"/>
      <c r="F52" s="291"/>
      <c r="G52" s="292"/>
      <c r="H52" s="294"/>
      <c r="I52" s="296"/>
    </row>
    <row r="53" spans="1:9" s="138" customFormat="1" ht="23.25" customHeight="1" x14ac:dyDescent="0.25">
      <c r="A53" s="145" t="s">
        <v>474</v>
      </c>
      <c r="B53" s="146"/>
      <c r="C53" s="146"/>
      <c r="D53" s="147"/>
      <c r="E53" s="146"/>
      <c r="F53" s="147"/>
      <c r="G53" s="146"/>
      <c r="H53" s="146"/>
      <c r="I53" s="317"/>
    </row>
    <row r="54" spans="1:9" s="138" customFormat="1" ht="23.25" customHeight="1" x14ac:dyDescent="0.25">
      <c r="A54" s="145"/>
      <c r="B54" s="146"/>
      <c r="C54" s="146"/>
      <c r="D54" s="147"/>
      <c r="E54" s="146"/>
      <c r="F54" s="147"/>
      <c r="G54" s="146"/>
      <c r="H54" s="146"/>
      <c r="I54" s="317"/>
    </row>
    <row r="55" spans="1:9" ht="23.25" customHeight="1" x14ac:dyDescent="0.25">
      <c r="A55" s="151" t="s">
        <v>345</v>
      </c>
      <c r="B55" s="152"/>
      <c r="C55" s="152"/>
      <c r="D55" s="152"/>
      <c r="E55" s="152"/>
      <c r="F55" s="152"/>
      <c r="G55" s="152"/>
      <c r="H55" s="152"/>
      <c r="I55" s="318"/>
    </row>
    <row r="56" spans="1:9" ht="23.25" hidden="1" customHeight="1" x14ac:dyDescent="0.25">
      <c r="A56" s="171" t="s">
        <v>423</v>
      </c>
      <c r="B56" s="159" t="s">
        <v>424</v>
      </c>
      <c r="C56" s="160">
        <v>16</v>
      </c>
      <c r="D56" s="161"/>
      <c r="E56" s="160">
        <v>16</v>
      </c>
      <c r="F56" s="161"/>
      <c r="G56" s="152" t="s">
        <v>425</v>
      </c>
      <c r="H56" s="163"/>
      <c r="I56" s="319"/>
    </row>
    <row r="57" spans="1:9" s="168" customFormat="1" ht="23.25" hidden="1" customHeight="1" x14ac:dyDescent="0.25">
      <c r="A57" s="169" t="s">
        <v>426</v>
      </c>
      <c r="B57" s="159" t="s">
        <v>427</v>
      </c>
      <c r="C57" s="170" t="s">
        <v>396</v>
      </c>
      <c r="D57" s="161"/>
      <c r="E57" s="170" t="s">
        <v>396</v>
      </c>
      <c r="F57" s="161"/>
      <c r="G57" s="152"/>
      <c r="H57" s="163"/>
      <c r="I57" s="319"/>
    </row>
    <row r="58" spans="1:9" s="168" customFormat="1" ht="23.25" hidden="1" customHeight="1" x14ac:dyDescent="0.25">
      <c r="A58" s="171" t="s">
        <v>428</v>
      </c>
      <c r="B58" s="159" t="s">
        <v>429</v>
      </c>
      <c r="C58" s="170" t="s">
        <v>417</v>
      </c>
      <c r="D58" s="161"/>
      <c r="E58" s="170" t="s">
        <v>417</v>
      </c>
      <c r="F58" s="161"/>
      <c r="G58" s="152"/>
      <c r="H58" s="163"/>
      <c r="I58" s="319"/>
    </row>
    <row r="59" spans="1:9" ht="23.25" hidden="1" customHeight="1" x14ac:dyDescent="0.25">
      <c r="A59" s="169" t="s">
        <v>430</v>
      </c>
      <c r="B59" s="159" t="s">
        <v>429</v>
      </c>
      <c r="C59" s="170" t="s">
        <v>417</v>
      </c>
      <c r="D59" s="161"/>
      <c r="E59" s="170" t="s">
        <v>417</v>
      </c>
      <c r="F59" s="161"/>
      <c r="G59" s="152"/>
      <c r="H59" s="163"/>
      <c r="I59" s="319"/>
    </row>
    <row r="60" spans="1:9" ht="23.25" hidden="1" customHeight="1" x14ac:dyDescent="0.25">
      <c r="A60" s="169" t="s">
        <v>431</v>
      </c>
      <c r="B60" s="159" t="s">
        <v>429</v>
      </c>
      <c r="C60" s="170" t="s">
        <v>417</v>
      </c>
      <c r="D60" s="161"/>
      <c r="E60" s="170" t="s">
        <v>417</v>
      </c>
      <c r="F60" s="161"/>
      <c r="G60" s="152"/>
      <c r="H60" s="163"/>
      <c r="I60" s="319"/>
    </row>
    <row r="61" spans="1:9" ht="23.25" hidden="1" customHeight="1" x14ac:dyDescent="0.25">
      <c r="A61" s="169" t="s">
        <v>432</v>
      </c>
      <c r="B61" s="159" t="s">
        <v>429</v>
      </c>
      <c r="C61" s="170" t="s">
        <v>417</v>
      </c>
      <c r="D61" s="161"/>
      <c r="E61" s="170" t="s">
        <v>417</v>
      </c>
      <c r="F61" s="161"/>
      <c r="G61" s="152" t="s">
        <v>433</v>
      </c>
      <c r="H61" s="163"/>
      <c r="I61" s="319"/>
    </row>
    <row r="62" spans="1:9" ht="23.25" hidden="1" customHeight="1" x14ac:dyDescent="0.25">
      <c r="A62" s="171" t="s">
        <v>434</v>
      </c>
      <c r="B62" s="159" t="s">
        <v>353</v>
      </c>
      <c r="C62" s="170" t="s">
        <v>401</v>
      </c>
      <c r="D62" s="161"/>
      <c r="E62" s="170" t="s">
        <v>401</v>
      </c>
      <c r="F62" s="161"/>
      <c r="G62" s="152" t="s">
        <v>435</v>
      </c>
      <c r="H62" s="163"/>
      <c r="I62" s="319"/>
    </row>
    <row r="63" spans="1:9" s="194" customFormat="1" ht="23.25" customHeight="1" x14ac:dyDescent="0.25">
      <c r="A63" s="183"/>
      <c r="B63" s="184"/>
      <c r="C63" s="185"/>
      <c r="D63" s="186"/>
      <c r="E63" s="185"/>
      <c r="F63" s="186"/>
      <c r="G63" s="187"/>
      <c r="H63" s="189"/>
      <c r="I63" s="320"/>
    </row>
    <row r="64" spans="1:9" s="202" customFormat="1" ht="23.25" customHeight="1" x14ac:dyDescent="0.25">
      <c r="A64" s="195"/>
      <c r="B64" s="196" t="s">
        <v>436</v>
      </c>
      <c r="C64" s="197"/>
      <c r="D64" s="198"/>
      <c r="E64" s="197"/>
      <c r="F64" s="198"/>
      <c r="G64" s="199"/>
      <c r="H64" s="201">
        <f>SUM(H52:H63)</f>
        <v>0</v>
      </c>
      <c r="I64" s="321">
        <f>SUM(I52:I63)</f>
        <v>0</v>
      </c>
    </row>
    <row r="65" spans="1:9" s="202" customFormat="1" ht="23.25" customHeight="1" x14ac:dyDescent="0.25">
      <c r="A65" s="203"/>
      <c r="B65" s="204"/>
      <c r="C65" s="205"/>
      <c r="D65" s="206"/>
      <c r="E65" s="205"/>
      <c r="F65" s="206"/>
      <c r="G65" s="207"/>
      <c r="H65" s="209"/>
      <c r="I65" s="211"/>
    </row>
    <row r="66" spans="1:9" s="202" customFormat="1" ht="23.25" customHeight="1" x14ac:dyDescent="0.25">
      <c r="A66" s="212" t="s">
        <v>437</v>
      </c>
      <c r="B66" s="213"/>
      <c r="C66" s="214"/>
      <c r="D66" s="215"/>
      <c r="E66" s="214"/>
      <c r="F66" s="215"/>
      <c r="G66" s="216"/>
      <c r="H66" s="218"/>
      <c r="I66" s="220"/>
    </row>
    <row r="67" spans="1:9" s="202" customFormat="1" ht="23.25" customHeight="1" x14ac:dyDescent="0.25">
      <c r="A67" s="212"/>
      <c r="B67" s="213" t="s">
        <v>438</v>
      </c>
      <c r="C67" s="214"/>
      <c r="D67" s="215"/>
      <c r="E67" s="214"/>
      <c r="F67" s="215"/>
      <c r="G67" s="216"/>
      <c r="H67" s="218"/>
      <c r="I67" s="220"/>
    </row>
    <row r="68" spans="1:9" s="202" customFormat="1" ht="23.25" customHeight="1" x14ac:dyDescent="0.25">
      <c r="A68" s="228"/>
      <c r="B68" s="222"/>
      <c r="C68" s="229"/>
      <c r="D68" s="224"/>
      <c r="E68" s="229"/>
      <c r="F68" s="224"/>
      <c r="G68" s="225"/>
      <c r="H68" s="227"/>
      <c r="I68" s="319"/>
    </row>
    <row r="69" spans="1:9" s="202" customFormat="1" ht="23.25" customHeight="1" x14ac:dyDescent="0.25">
      <c r="A69" s="228"/>
      <c r="B69" s="230" t="s">
        <v>443</v>
      </c>
      <c r="C69" s="229"/>
      <c r="D69" s="224"/>
      <c r="E69" s="229"/>
      <c r="F69" s="224"/>
      <c r="G69" s="225"/>
      <c r="H69" s="227"/>
      <c r="I69" s="232"/>
    </row>
    <row r="70" spans="1:9" s="202" customFormat="1" ht="23.25" customHeight="1" x14ac:dyDescent="0.25">
      <c r="A70" s="228"/>
      <c r="B70" s="222"/>
      <c r="C70" s="229"/>
      <c r="D70" s="224"/>
      <c r="E70" s="229"/>
      <c r="F70" s="224"/>
      <c r="G70" s="225"/>
      <c r="H70" s="227"/>
      <c r="I70" s="232"/>
    </row>
    <row r="71" spans="1:9" s="202" customFormat="1" ht="23.25" customHeight="1" x14ac:dyDescent="0.25">
      <c r="A71" s="228"/>
      <c r="B71" s="213" t="s">
        <v>444</v>
      </c>
      <c r="C71" s="229"/>
      <c r="D71" s="224"/>
      <c r="E71" s="229"/>
      <c r="F71" s="224"/>
      <c r="G71" s="225"/>
      <c r="H71" s="227"/>
      <c r="I71" s="232"/>
    </row>
    <row r="72" spans="1:9" s="202" customFormat="1" ht="23.25" customHeight="1" x14ac:dyDescent="0.25">
      <c r="A72" s="228"/>
      <c r="B72" s="222"/>
      <c r="C72" s="223"/>
      <c r="D72" s="224"/>
      <c r="E72" s="223"/>
      <c r="F72" s="224"/>
      <c r="G72" s="225"/>
      <c r="H72" s="227"/>
      <c r="I72" s="319"/>
    </row>
    <row r="73" spans="1:9" s="202" customFormat="1" ht="23.25" customHeight="1" x14ac:dyDescent="0.25">
      <c r="A73" s="238"/>
      <c r="B73" s="230" t="s">
        <v>443</v>
      </c>
      <c r="C73" s="239"/>
      <c r="D73" s="224"/>
      <c r="E73" s="239"/>
      <c r="F73" s="224"/>
      <c r="G73" s="225"/>
      <c r="H73" s="241">
        <f>SUM(H71:H72)</f>
        <v>0</v>
      </c>
      <c r="I73" s="322"/>
    </row>
    <row r="74" spans="1:9" s="202" customFormat="1" ht="23.25" customHeight="1" x14ac:dyDescent="0.25">
      <c r="A74" s="242"/>
      <c r="B74" s="243"/>
      <c r="C74" s="244"/>
      <c r="D74" s="245"/>
      <c r="E74" s="244"/>
      <c r="F74" s="245"/>
      <c r="G74" s="246"/>
      <c r="H74" s="248"/>
      <c r="I74" s="323"/>
    </row>
    <row r="75" spans="1:9" s="202" customFormat="1" ht="23.25" customHeight="1" x14ac:dyDescent="0.25">
      <c r="A75" s="253"/>
      <c r="B75" s="254" t="s">
        <v>451</v>
      </c>
      <c r="C75" s="255"/>
      <c r="D75" s="256"/>
      <c r="E75" s="255"/>
      <c r="F75" s="256"/>
      <c r="G75" s="257"/>
      <c r="H75" s="259">
        <f>+H69+H73</f>
        <v>0</v>
      </c>
      <c r="I75" s="324">
        <f>+I69+I73</f>
        <v>0</v>
      </c>
    </row>
    <row r="76" spans="1:9" s="202" customFormat="1" ht="23.25" customHeight="1" x14ac:dyDescent="0.25">
      <c r="A76" s="260"/>
      <c r="B76" s="261"/>
      <c r="C76" s="262"/>
      <c r="D76" s="263"/>
      <c r="E76" s="262"/>
      <c r="F76" s="263"/>
      <c r="G76" s="264"/>
      <c r="H76" s="266"/>
      <c r="I76" s="325"/>
    </row>
    <row r="77" spans="1:9" s="202" customFormat="1" ht="23.25" customHeight="1" x14ac:dyDescent="0.25">
      <c r="A77" s="212" t="s">
        <v>452</v>
      </c>
      <c r="B77" s="213"/>
      <c r="C77" s="214"/>
      <c r="D77" s="215"/>
      <c r="E77" s="214"/>
      <c r="F77" s="215"/>
      <c r="G77" s="216"/>
      <c r="H77" s="218"/>
      <c r="I77" s="220"/>
    </row>
    <row r="78" spans="1:9" s="202" customFormat="1" ht="23.25" customHeight="1" x14ac:dyDescent="0.25">
      <c r="A78" s="212"/>
      <c r="B78" s="213" t="s">
        <v>453</v>
      </c>
      <c r="C78" s="214"/>
      <c r="D78" s="215"/>
      <c r="E78" s="214"/>
      <c r="F78" s="215"/>
      <c r="G78" s="216"/>
      <c r="H78" s="218"/>
      <c r="I78" s="220"/>
    </row>
    <row r="79" spans="1:9" s="202" customFormat="1" ht="23.25" customHeight="1" x14ac:dyDescent="0.25">
      <c r="A79" s="228"/>
      <c r="B79" s="222"/>
      <c r="C79" s="223"/>
      <c r="D79" s="224"/>
      <c r="E79" s="223"/>
      <c r="F79" s="224"/>
      <c r="G79" s="225"/>
      <c r="H79" s="227"/>
      <c r="I79" s="319"/>
    </row>
    <row r="80" spans="1:9" ht="23.25" customHeight="1" x14ac:dyDescent="0.25">
      <c r="A80" s="272"/>
      <c r="B80" s="230" t="s">
        <v>443</v>
      </c>
      <c r="C80" s="229"/>
      <c r="D80" s="224"/>
      <c r="E80" s="229"/>
      <c r="F80" s="224"/>
      <c r="G80" s="225"/>
      <c r="H80" s="233">
        <f>SUM(H79:H79)</f>
        <v>0</v>
      </c>
      <c r="I80" s="276"/>
    </row>
    <row r="81" spans="1:9" ht="23.25" customHeight="1" x14ac:dyDescent="0.25">
      <c r="A81" s="272"/>
      <c r="B81" s="274"/>
      <c r="C81" s="229"/>
      <c r="D81" s="224"/>
      <c r="E81" s="229"/>
      <c r="F81" s="224"/>
      <c r="G81" s="225"/>
      <c r="H81" s="233"/>
      <c r="I81" s="276"/>
    </row>
    <row r="82" spans="1:9" ht="23.25" customHeight="1" x14ac:dyDescent="0.25">
      <c r="A82" s="272"/>
      <c r="B82" s="277" t="s">
        <v>458</v>
      </c>
      <c r="C82" s="229"/>
      <c r="D82" s="224"/>
      <c r="E82" s="229"/>
      <c r="F82" s="224"/>
      <c r="G82" s="225"/>
      <c r="H82" s="233"/>
      <c r="I82" s="276"/>
    </row>
    <row r="83" spans="1:9" ht="23.25" customHeight="1" x14ac:dyDescent="0.25">
      <c r="A83" s="228"/>
      <c r="B83" s="222"/>
      <c r="C83" s="223"/>
      <c r="D83" s="224"/>
      <c r="E83" s="223"/>
      <c r="F83" s="224"/>
      <c r="G83" s="225"/>
      <c r="H83" s="227"/>
      <c r="I83" s="232"/>
    </row>
    <row r="84" spans="1:9" ht="23.25" customHeight="1" x14ac:dyDescent="0.25">
      <c r="A84" s="272"/>
      <c r="B84" s="230" t="s">
        <v>443</v>
      </c>
      <c r="C84" s="229"/>
      <c r="D84" s="224"/>
      <c r="E84" s="229"/>
      <c r="F84" s="224"/>
      <c r="G84" s="225"/>
      <c r="H84" s="233">
        <f>H83</f>
        <v>0</v>
      </c>
      <c r="I84" s="276">
        <f>I83</f>
        <v>0</v>
      </c>
    </row>
    <row r="85" spans="1:9" ht="23.25" customHeight="1" x14ac:dyDescent="0.25">
      <c r="A85" s="278"/>
      <c r="B85" s="279"/>
      <c r="C85" s="280"/>
      <c r="D85" s="245"/>
      <c r="E85" s="280"/>
      <c r="F85" s="245"/>
      <c r="G85" s="246"/>
      <c r="H85" s="249"/>
      <c r="I85" s="283"/>
    </row>
    <row r="86" spans="1:9" ht="23.25" customHeight="1" x14ac:dyDescent="0.25">
      <c r="A86" s="284"/>
      <c r="B86" s="254" t="s">
        <v>463</v>
      </c>
      <c r="C86" s="285"/>
      <c r="D86" s="256"/>
      <c r="E86" s="285"/>
      <c r="F86" s="256"/>
      <c r="G86" s="257"/>
      <c r="H86" s="287">
        <f>+H84+H80</f>
        <v>0</v>
      </c>
      <c r="I86" s="326">
        <f>+I84+I80</f>
        <v>0</v>
      </c>
    </row>
    <row r="87" spans="1:9" ht="23.25" customHeight="1" thickBot="1" x14ac:dyDescent="0.3">
      <c r="A87" s="288"/>
      <c r="B87" s="289"/>
      <c r="C87" s="290"/>
      <c r="D87" s="291"/>
      <c r="E87" s="290"/>
      <c r="F87" s="291"/>
      <c r="G87" s="292"/>
      <c r="H87" s="294"/>
      <c r="I87" s="296"/>
    </row>
    <row r="88" spans="1:9" ht="23.25" customHeight="1" thickBot="1" x14ac:dyDescent="0.3">
      <c r="A88" s="297"/>
      <c r="B88" s="298" t="s">
        <v>475</v>
      </c>
      <c r="C88" s="299"/>
      <c r="D88" s="300"/>
      <c r="E88" s="299"/>
      <c r="F88" s="300"/>
      <c r="G88" s="301"/>
      <c r="H88" s="303">
        <f>+H64+H75+H86</f>
        <v>0</v>
      </c>
      <c r="I88" s="327">
        <f>+I64+I75+I86</f>
        <v>0</v>
      </c>
    </row>
    <row r="89" spans="1:9" ht="23.25" customHeight="1" thickBot="1" x14ac:dyDescent="0.3">
      <c r="A89" s="328"/>
      <c r="B89" s="329" t="s">
        <v>476</v>
      </c>
      <c r="C89" s="330"/>
      <c r="D89" s="330"/>
      <c r="E89" s="330"/>
      <c r="F89" s="330"/>
      <c r="G89" s="330"/>
      <c r="H89" s="330"/>
      <c r="I89" s="331"/>
    </row>
  </sheetData>
  <mergeCells count="8">
    <mergeCell ref="I9:I11"/>
    <mergeCell ref="A9:B11"/>
    <mergeCell ref="C9:C11"/>
    <mergeCell ref="D9:D11"/>
    <mergeCell ref="G9:G11"/>
    <mergeCell ref="H9:H11"/>
    <mergeCell ref="E9:E11"/>
    <mergeCell ref="F9:F11"/>
  </mergeCells>
  <pageMargins left="1" right="0" top="0.25" bottom="0.25" header="0" footer="0"/>
  <pageSetup paperSize="14" scale="50" fitToHeight="0" orientation="landscape" horizontalDpi="180" verticalDpi="180" r:id="rId1"/>
  <headerFooter>
    <oddFooter>Page &amp;P of &amp;N</oddFooter>
  </headerFooter>
  <rowBreaks count="1" manualBreakCount="1">
    <brk id="51" max="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7640-84C7-4987-B865-B862C284E1BB}">
  <sheetPr codeName="Sheet7">
    <tabColor rgb="FFFFFF00"/>
  </sheetPr>
  <dimension ref="A1:I315"/>
  <sheetViews>
    <sheetView view="pageBreakPreview" zoomScale="60" zoomScaleNormal="100" workbookViewId="0">
      <selection activeCell="A7" sqref="A7"/>
    </sheetView>
  </sheetViews>
  <sheetFormatPr defaultRowHeight="15" x14ac:dyDescent="0.25"/>
  <cols>
    <col min="1" max="1" width="6.28515625" customWidth="1"/>
    <col min="2" max="2" width="3.42578125" customWidth="1"/>
    <col min="3" max="3" width="6.7109375" customWidth="1"/>
    <col min="4" max="4" width="59.140625" customWidth="1"/>
    <col min="5" max="5" width="8" customWidth="1"/>
    <col min="6" max="6" width="10.5703125" customWidth="1"/>
    <col min="8" max="8" width="12.28515625" customWidth="1"/>
    <col min="257" max="257" width="6.28515625" customWidth="1"/>
    <col min="258" max="258" width="3.42578125" customWidth="1"/>
    <col min="259" max="259" width="6.7109375" customWidth="1"/>
    <col min="260" max="260" width="59.140625" customWidth="1"/>
    <col min="261" max="261" width="8" customWidth="1"/>
    <col min="262" max="262" width="10.5703125" customWidth="1"/>
    <col min="264" max="264" width="12.28515625" customWidth="1"/>
    <col min="513" max="513" width="6.28515625" customWidth="1"/>
    <col min="514" max="514" width="3.42578125" customWidth="1"/>
    <col min="515" max="515" width="6.7109375" customWidth="1"/>
    <col min="516" max="516" width="59.140625" customWidth="1"/>
    <col min="517" max="517" width="8" customWidth="1"/>
    <col min="518" max="518" width="10.5703125" customWidth="1"/>
    <col min="520" max="520" width="12.28515625" customWidth="1"/>
    <col min="769" max="769" width="6.28515625" customWidth="1"/>
    <col min="770" max="770" width="3.42578125" customWidth="1"/>
    <col min="771" max="771" width="6.7109375" customWidth="1"/>
    <col min="772" max="772" width="59.140625" customWidth="1"/>
    <col min="773" max="773" width="8" customWidth="1"/>
    <col min="774" max="774" width="10.5703125" customWidth="1"/>
    <col min="776" max="776" width="12.28515625" customWidth="1"/>
    <col min="1025" max="1025" width="6.28515625" customWidth="1"/>
    <col min="1026" max="1026" width="3.42578125" customWidth="1"/>
    <col min="1027" max="1027" width="6.7109375" customWidth="1"/>
    <col min="1028" max="1028" width="59.140625" customWidth="1"/>
    <col min="1029" max="1029" width="8" customWidth="1"/>
    <col min="1030" max="1030" width="10.5703125" customWidth="1"/>
    <col min="1032" max="1032" width="12.28515625" customWidth="1"/>
    <col min="1281" max="1281" width="6.28515625" customWidth="1"/>
    <col min="1282" max="1282" width="3.42578125" customWidth="1"/>
    <col min="1283" max="1283" width="6.7109375" customWidth="1"/>
    <col min="1284" max="1284" width="59.140625" customWidth="1"/>
    <col min="1285" max="1285" width="8" customWidth="1"/>
    <col min="1286" max="1286" width="10.5703125" customWidth="1"/>
    <col min="1288" max="1288" width="12.28515625" customWidth="1"/>
    <col min="1537" max="1537" width="6.28515625" customWidth="1"/>
    <col min="1538" max="1538" width="3.42578125" customWidth="1"/>
    <col min="1539" max="1539" width="6.7109375" customWidth="1"/>
    <col min="1540" max="1540" width="59.140625" customWidth="1"/>
    <col min="1541" max="1541" width="8" customWidth="1"/>
    <col min="1542" max="1542" width="10.5703125" customWidth="1"/>
    <col min="1544" max="1544" width="12.28515625" customWidth="1"/>
    <col min="1793" max="1793" width="6.28515625" customWidth="1"/>
    <col min="1794" max="1794" width="3.42578125" customWidth="1"/>
    <col min="1795" max="1795" width="6.7109375" customWidth="1"/>
    <col min="1796" max="1796" width="59.140625" customWidth="1"/>
    <col min="1797" max="1797" width="8" customWidth="1"/>
    <col min="1798" max="1798" width="10.5703125" customWidth="1"/>
    <col min="1800" max="1800" width="12.28515625" customWidth="1"/>
    <col min="2049" max="2049" width="6.28515625" customWidth="1"/>
    <col min="2050" max="2050" width="3.42578125" customWidth="1"/>
    <col min="2051" max="2051" width="6.7109375" customWidth="1"/>
    <col min="2052" max="2052" width="59.140625" customWidth="1"/>
    <col min="2053" max="2053" width="8" customWidth="1"/>
    <col min="2054" max="2054" width="10.5703125" customWidth="1"/>
    <col min="2056" max="2056" width="12.28515625" customWidth="1"/>
    <col min="2305" max="2305" width="6.28515625" customWidth="1"/>
    <col min="2306" max="2306" width="3.42578125" customWidth="1"/>
    <col min="2307" max="2307" width="6.7109375" customWidth="1"/>
    <col min="2308" max="2308" width="59.140625" customWidth="1"/>
    <col min="2309" max="2309" width="8" customWidth="1"/>
    <col min="2310" max="2310" width="10.5703125" customWidth="1"/>
    <col min="2312" max="2312" width="12.28515625" customWidth="1"/>
    <col min="2561" max="2561" width="6.28515625" customWidth="1"/>
    <col min="2562" max="2562" width="3.42578125" customWidth="1"/>
    <col min="2563" max="2563" width="6.7109375" customWidth="1"/>
    <col min="2564" max="2564" width="59.140625" customWidth="1"/>
    <col min="2565" max="2565" width="8" customWidth="1"/>
    <col min="2566" max="2566" width="10.5703125" customWidth="1"/>
    <col min="2568" max="2568" width="12.28515625" customWidth="1"/>
    <col min="2817" max="2817" width="6.28515625" customWidth="1"/>
    <col min="2818" max="2818" width="3.42578125" customWidth="1"/>
    <col min="2819" max="2819" width="6.7109375" customWidth="1"/>
    <col min="2820" max="2820" width="59.140625" customWidth="1"/>
    <col min="2821" max="2821" width="8" customWidth="1"/>
    <col min="2822" max="2822" width="10.5703125" customWidth="1"/>
    <col min="2824" max="2824" width="12.28515625" customWidth="1"/>
    <col min="3073" max="3073" width="6.28515625" customWidth="1"/>
    <col min="3074" max="3074" width="3.42578125" customWidth="1"/>
    <col min="3075" max="3075" width="6.7109375" customWidth="1"/>
    <col min="3076" max="3076" width="59.140625" customWidth="1"/>
    <col min="3077" max="3077" width="8" customWidth="1"/>
    <col min="3078" max="3078" width="10.5703125" customWidth="1"/>
    <col min="3080" max="3080" width="12.28515625" customWidth="1"/>
    <col min="3329" max="3329" width="6.28515625" customWidth="1"/>
    <col min="3330" max="3330" width="3.42578125" customWidth="1"/>
    <col min="3331" max="3331" width="6.7109375" customWidth="1"/>
    <col min="3332" max="3332" width="59.140625" customWidth="1"/>
    <col min="3333" max="3333" width="8" customWidth="1"/>
    <col min="3334" max="3334" width="10.5703125" customWidth="1"/>
    <col min="3336" max="3336" width="12.28515625" customWidth="1"/>
    <col min="3585" max="3585" width="6.28515625" customWidth="1"/>
    <col min="3586" max="3586" width="3.42578125" customWidth="1"/>
    <col min="3587" max="3587" width="6.7109375" customWidth="1"/>
    <col min="3588" max="3588" width="59.140625" customWidth="1"/>
    <col min="3589" max="3589" width="8" customWidth="1"/>
    <col min="3590" max="3590" width="10.5703125" customWidth="1"/>
    <col min="3592" max="3592" width="12.28515625" customWidth="1"/>
    <col min="3841" max="3841" width="6.28515625" customWidth="1"/>
    <col min="3842" max="3842" width="3.42578125" customWidth="1"/>
    <col min="3843" max="3843" width="6.7109375" customWidth="1"/>
    <col min="3844" max="3844" width="59.140625" customWidth="1"/>
    <col min="3845" max="3845" width="8" customWidth="1"/>
    <col min="3846" max="3846" width="10.5703125" customWidth="1"/>
    <col min="3848" max="3848" width="12.28515625" customWidth="1"/>
    <col min="4097" max="4097" width="6.28515625" customWidth="1"/>
    <col min="4098" max="4098" width="3.42578125" customWidth="1"/>
    <col min="4099" max="4099" width="6.7109375" customWidth="1"/>
    <col min="4100" max="4100" width="59.140625" customWidth="1"/>
    <col min="4101" max="4101" width="8" customWidth="1"/>
    <col min="4102" max="4102" width="10.5703125" customWidth="1"/>
    <col min="4104" max="4104" width="12.28515625" customWidth="1"/>
    <col min="4353" max="4353" width="6.28515625" customWidth="1"/>
    <col min="4354" max="4354" width="3.42578125" customWidth="1"/>
    <col min="4355" max="4355" width="6.7109375" customWidth="1"/>
    <col min="4356" max="4356" width="59.140625" customWidth="1"/>
    <col min="4357" max="4357" width="8" customWidth="1"/>
    <col min="4358" max="4358" width="10.5703125" customWidth="1"/>
    <col min="4360" max="4360" width="12.28515625" customWidth="1"/>
    <col min="4609" max="4609" width="6.28515625" customWidth="1"/>
    <col min="4610" max="4610" width="3.42578125" customWidth="1"/>
    <col min="4611" max="4611" width="6.7109375" customWidth="1"/>
    <col min="4612" max="4612" width="59.140625" customWidth="1"/>
    <col min="4613" max="4613" width="8" customWidth="1"/>
    <col min="4614" max="4614" width="10.5703125" customWidth="1"/>
    <col min="4616" max="4616" width="12.28515625" customWidth="1"/>
    <col min="4865" max="4865" width="6.28515625" customWidth="1"/>
    <col min="4866" max="4866" width="3.42578125" customWidth="1"/>
    <col min="4867" max="4867" width="6.7109375" customWidth="1"/>
    <col min="4868" max="4868" width="59.140625" customWidth="1"/>
    <col min="4869" max="4869" width="8" customWidth="1"/>
    <col min="4870" max="4870" width="10.5703125" customWidth="1"/>
    <col min="4872" max="4872" width="12.28515625" customWidth="1"/>
    <col min="5121" max="5121" width="6.28515625" customWidth="1"/>
    <col min="5122" max="5122" width="3.42578125" customWidth="1"/>
    <col min="5123" max="5123" width="6.7109375" customWidth="1"/>
    <col min="5124" max="5124" width="59.140625" customWidth="1"/>
    <col min="5125" max="5125" width="8" customWidth="1"/>
    <col min="5126" max="5126" width="10.5703125" customWidth="1"/>
    <col min="5128" max="5128" width="12.28515625" customWidth="1"/>
    <col min="5377" max="5377" width="6.28515625" customWidth="1"/>
    <col min="5378" max="5378" width="3.42578125" customWidth="1"/>
    <col min="5379" max="5379" width="6.7109375" customWidth="1"/>
    <col min="5380" max="5380" width="59.140625" customWidth="1"/>
    <col min="5381" max="5381" width="8" customWidth="1"/>
    <col min="5382" max="5382" width="10.5703125" customWidth="1"/>
    <col min="5384" max="5384" width="12.28515625" customWidth="1"/>
    <col min="5633" max="5633" width="6.28515625" customWidth="1"/>
    <col min="5634" max="5634" width="3.42578125" customWidth="1"/>
    <col min="5635" max="5635" width="6.7109375" customWidth="1"/>
    <col min="5636" max="5636" width="59.140625" customWidth="1"/>
    <col min="5637" max="5637" width="8" customWidth="1"/>
    <col min="5638" max="5638" width="10.5703125" customWidth="1"/>
    <col min="5640" max="5640" width="12.28515625" customWidth="1"/>
    <col min="5889" max="5889" width="6.28515625" customWidth="1"/>
    <col min="5890" max="5890" width="3.42578125" customWidth="1"/>
    <col min="5891" max="5891" width="6.7109375" customWidth="1"/>
    <col min="5892" max="5892" width="59.140625" customWidth="1"/>
    <col min="5893" max="5893" width="8" customWidth="1"/>
    <col min="5894" max="5894" width="10.5703125" customWidth="1"/>
    <col min="5896" max="5896" width="12.28515625" customWidth="1"/>
    <col min="6145" max="6145" width="6.28515625" customWidth="1"/>
    <col min="6146" max="6146" width="3.42578125" customWidth="1"/>
    <col min="6147" max="6147" width="6.7109375" customWidth="1"/>
    <col min="6148" max="6148" width="59.140625" customWidth="1"/>
    <col min="6149" max="6149" width="8" customWidth="1"/>
    <col min="6150" max="6150" width="10.5703125" customWidth="1"/>
    <col min="6152" max="6152" width="12.28515625" customWidth="1"/>
    <col min="6401" max="6401" width="6.28515625" customWidth="1"/>
    <col min="6402" max="6402" width="3.42578125" customWidth="1"/>
    <col min="6403" max="6403" width="6.7109375" customWidth="1"/>
    <col min="6404" max="6404" width="59.140625" customWidth="1"/>
    <col min="6405" max="6405" width="8" customWidth="1"/>
    <col min="6406" max="6406" width="10.5703125" customWidth="1"/>
    <col min="6408" max="6408" width="12.28515625" customWidth="1"/>
    <col min="6657" max="6657" width="6.28515625" customWidth="1"/>
    <col min="6658" max="6658" width="3.42578125" customWidth="1"/>
    <col min="6659" max="6659" width="6.7109375" customWidth="1"/>
    <col min="6660" max="6660" width="59.140625" customWidth="1"/>
    <col min="6661" max="6661" width="8" customWidth="1"/>
    <col min="6662" max="6662" width="10.5703125" customWidth="1"/>
    <col min="6664" max="6664" width="12.28515625" customWidth="1"/>
    <col min="6913" max="6913" width="6.28515625" customWidth="1"/>
    <col min="6914" max="6914" width="3.42578125" customWidth="1"/>
    <col min="6915" max="6915" width="6.7109375" customWidth="1"/>
    <col min="6916" max="6916" width="59.140625" customWidth="1"/>
    <col min="6917" max="6917" width="8" customWidth="1"/>
    <col min="6918" max="6918" width="10.5703125" customWidth="1"/>
    <col min="6920" max="6920" width="12.28515625" customWidth="1"/>
    <col min="7169" max="7169" width="6.28515625" customWidth="1"/>
    <col min="7170" max="7170" width="3.42578125" customWidth="1"/>
    <col min="7171" max="7171" width="6.7109375" customWidth="1"/>
    <col min="7172" max="7172" width="59.140625" customWidth="1"/>
    <col min="7173" max="7173" width="8" customWidth="1"/>
    <col min="7174" max="7174" width="10.5703125" customWidth="1"/>
    <col min="7176" max="7176" width="12.28515625" customWidth="1"/>
    <col min="7425" max="7425" width="6.28515625" customWidth="1"/>
    <col min="7426" max="7426" width="3.42578125" customWidth="1"/>
    <col min="7427" max="7427" width="6.7109375" customWidth="1"/>
    <col min="7428" max="7428" width="59.140625" customWidth="1"/>
    <col min="7429" max="7429" width="8" customWidth="1"/>
    <col min="7430" max="7430" width="10.5703125" customWidth="1"/>
    <col min="7432" max="7432" width="12.28515625" customWidth="1"/>
    <col min="7681" max="7681" width="6.28515625" customWidth="1"/>
    <col min="7682" max="7682" width="3.42578125" customWidth="1"/>
    <col min="7683" max="7683" width="6.7109375" customWidth="1"/>
    <col min="7684" max="7684" width="59.140625" customWidth="1"/>
    <col min="7685" max="7685" width="8" customWidth="1"/>
    <col min="7686" max="7686" width="10.5703125" customWidth="1"/>
    <col min="7688" max="7688" width="12.28515625" customWidth="1"/>
    <col min="7937" max="7937" width="6.28515625" customWidth="1"/>
    <col min="7938" max="7938" width="3.42578125" customWidth="1"/>
    <col min="7939" max="7939" width="6.7109375" customWidth="1"/>
    <col min="7940" max="7940" width="59.140625" customWidth="1"/>
    <col min="7941" max="7941" width="8" customWidth="1"/>
    <col min="7942" max="7942" width="10.5703125" customWidth="1"/>
    <col min="7944" max="7944" width="12.28515625" customWidth="1"/>
    <col min="8193" max="8193" width="6.28515625" customWidth="1"/>
    <col min="8194" max="8194" width="3.42578125" customWidth="1"/>
    <col min="8195" max="8195" width="6.7109375" customWidth="1"/>
    <col min="8196" max="8196" width="59.140625" customWidth="1"/>
    <col min="8197" max="8197" width="8" customWidth="1"/>
    <col min="8198" max="8198" width="10.5703125" customWidth="1"/>
    <col min="8200" max="8200" width="12.28515625" customWidth="1"/>
    <col min="8449" max="8449" width="6.28515625" customWidth="1"/>
    <col min="8450" max="8450" width="3.42578125" customWidth="1"/>
    <col min="8451" max="8451" width="6.7109375" customWidth="1"/>
    <col min="8452" max="8452" width="59.140625" customWidth="1"/>
    <col min="8453" max="8453" width="8" customWidth="1"/>
    <col min="8454" max="8454" width="10.5703125" customWidth="1"/>
    <col min="8456" max="8456" width="12.28515625" customWidth="1"/>
    <col min="8705" max="8705" width="6.28515625" customWidth="1"/>
    <col min="8706" max="8706" width="3.42578125" customWidth="1"/>
    <col min="8707" max="8707" width="6.7109375" customWidth="1"/>
    <col min="8708" max="8708" width="59.140625" customWidth="1"/>
    <col min="8709" max="8709" width="8" customWidth="1"/>
    <col min="8710" max="8710" width="10.5703125" customWidth="1"/>
    <col min="8712" max="8712" width="12.28515625" customWidth="1"/>
    <col min="8961" max="8961" width="6.28515625" customWidth="1"/>
    <col min="8962" max="8962" width="3.42578125" customWidth="1"/>
    <col min="8963" max="8963" width="6.7109375" customWidth="1"/>
    <col min="8964" max="8964" width="59.140625" customWidth="1"/>
    <col min="8965" max="8965" width="8" customWidth="1"/>
    <col min="8966" max="8966" width="10.5703125" customWidth="1"/>
    <col min="8968" max="8968" width="12.28515625" customWidth="1"/>
    <col min="9217" max="9217" width="6.28515625" customWidth="1"/>
    <col min="9218" max="9218" width="3.42578125" customWidth="1"/>
    <col min="9219" max="9219" width="6.7109375" customWidth="1"/>
    <col min="9220" max="9220" width="59.140625" customWidth="1"/>
    <col min="9221" max="9221" width="8" customWidth="1"/>
    <col min="9222" max="9222" width="10.5703125" customWidth="1"/>
    <col min="9224" max="9224" width="12.28515625" customWidth="1"/>
    <col min="9473" max="9473" width="6.28515625" customWidth="1"/>
    <col min="9474" max="9474" width="3.42578125" customWidth="1"/>
    <col min="9475" max="9475" width="6.7109375" customWidth="1"/>
    <col min="9476" max="9476" width="59.140625" customWidth="1"/>
    <col min="9477" max="9477" width="8" customWidth="1"/>
    <col min="9478" max="9478" width="10.5703125" customWidth="1"/>
    <col min="9480" max="9480" width="12.28515625" customWidth="1"/>
    <col min="9729" max="9729" width="6.28515625" customWidth="1"/>
    <col min="9730" max="9730" width="3.42578125" customWidth="1"/>
    <col min="9731" max="9731" width="6.7109375" customWidth="1"/>
    <col min="9732" max="9732" width="59.140625" customWidth="1"/>
    <col min="9733" max="9733" width="8" customWidth="1"/>
    <col min="9734" max="9734" width="10.5703125" customWidth="1"/>
    <col min="9736" max="9736" width="12.28515625" customWidth="1"/>
    <col min="9985" max="9985" width="6.28515625" customWidth="1"/>
    <col min="9986" max="9986" width="3.42578125" customWidth="1"/>
    <col min="9987" max="9987" width="6.7109375" customWidth="1"/>
    <col min="9988" max="9988" width="59.140625" customWidth="1"/>
    <col min="9989" max="9989" width="8" customWidth="1"/>
    <col min="9990" max="9990" width="10.5703125" customWidth="1"/>
    <col min="9992" max="9992" width="12.28515625" customWidth="1"/>
    <col min="10241" max="10241" width="6.28515625" customWidth="1"/>
    <col min="10242" max="10242" width="3.42578125" customWidth="1"/>
    <col min="10243" max="10243" width="6.7109375" customWidth="1"/>
    <col min="10244" max="10244" width="59.140625" customWidth="1"/>
    <col min="10245" max="10245" width="8" customWidth="1"/>
    <col min="10246" max="10246" width="10.5703125" customWidth="1"/>
    <col min="10248" max="10248" width="12.28515625" customWidth="1"/>
    <col min="10497" max="10497" width="6.28515625" customWidth="1"/>
    <col min="10498" max="10498" width="3.42578125" customWidth="1"/>
    <col min="10499" max="10499" width="6.7109375" customWidth="1"/>
    <col min="10500" max="10500" width="59.140625" customWidth="1"/>
    <col min="10501" max="10501" width="8" customWidth="1"/>
    <col min="10502" max="10502" width="10.5703125" customWidth="1"/>
    <col min="10504" max="10504" width="12.28515625" customWidth="1"/>
    <col min="10753" max="10753" width="6.28515625" customWidth="1"/>
    <col min="10754" max="10754" width="3.42578125" customWidth="1"/>
    <col min="10755" max="10755" width="6.7109375" customWidth="1"/>
    <col min="10756" max="10756" width="59.140625" customWidth="1"/>
    <col min="10757" max="10757" width="8" customWidth="1"/>
    <col min="10758" max="10758" width="10.5703125" customWidth="1"/>
    <col min="10760" max="10760" width="12.28515625" customWidth="1"/>
    <col min="11009" max="11009" width="6.28515625" customWidth="1"/>
    <col min="11010" max="11010" width="3.42578125" customWidth="1"/>
    <col min="11011" max="11011" width="6.7109375" customWidth="1"/>
    <col min="11012" max="11012" width="59.140625" customWidth="1"/>
    <col min="11013" max="11013" width="8" customWidth="1"/>
    <col min="11014" max="11014" width="10.5703125" customWidth="1"/>
    <col min="11016" max="11016" width="12.28515625" customWidth="1"/>
    <col min="11265" max="11265" width="6.28515625" customWidth="1"/>
    <col min="11266" max="11266" width="3.42578125" customWidth="1"/>
    <col min="11267" max="11267" width="6.7109375" customWidth="1"/>
    <col min="11268" max="11268" width="59.140625" customWidth="1"/>
    <col min="11269" max="11269" width="8" customWidth="1"/>
    <col min="11270" max="11270" width="10.5703125" customWidth="1"/>
    <col min="11272" max="11272" width="12.28515625" customWidth="1"/>
    <col min="11521" max="11521" width="6.28515625" customWidth="1"/>
    <col min="11522" max="11522" width="3.42578125" customWidth="1"/>
    <col min="11523" max="11523" width="6.7109375" customWidth="1"/>
    <col min="11524" max="11524" width="59.140625" customWidth="1"/>
    <col min="11525" max="11525" width="8" customWidth="1"/>
    <col min="11526" max="11526" width="10.5703125" customWidth="1"/>
    <col min="11528" max="11528" width="12.28515625" customWidth="1"/>
    <col min="11777" max="11777" width="6.28515625" customWidth="1"/>
    <col min="11778" max="11778" width="3.42578125" customWidth="1"/>
    <col min="11779" max="11779" width="6.7109375" customWidth="1"/>
    <col min="11780" max="11780" width="59.140625" customWidth="1"/>
    <col min="11781" max="11781" width="8" customWidth="1"/>
    <col min="11782" max="11782" width="10.5703125" customWidth="1"/>
    <col min="11784" max="11784" width="12.28515625" customWidth="1"/>
    <col min="12033" max="12033" width="6.28515625" customWidth="1"/>
    <col min="12034" max="12034" width="3.42578125" customWidth="1"/>
    <col min="12035" max="12035" width="6.7109375" customWidth="1"/>
    <col min="12036" max="12036" width="59.140625" customWidth="1"/>
    <col min="12037" max="12037" width="8" customWidth="1"/>
    <col min="12038" max="12038" width="10.5703125" customWidth="1"/>
    <col min="12040" max="12040" width="12.28515625" customWidth="1"/>
    <col min="12289" max="12289" width="6.28515625" customWidth="1"/>
    <col min="12290" max="12290" width="3.42578125" customWidth="1"/>
    <col min="12291" max="12291" width="6.7109375" customWidth="1"/>
    <col min="12292" max="12292" width="59.140625" customWidth="1"/>
    <col min="12293" max="12293" width="8" customWidth="1"/>
    <col min="12294" max="12294" width="10.5703125" customWidth="1"/>
    <col min="12296" max="12296" width="12.28515625" customWidth="1"/>
    <col min="12545" max="12545" width="6.28515625" customWidth="1"/>
    <col min="12546" max="12546" width="3.42578125" customWidth="1"/>
    <col min="12547" max="12547" width="6.7109375" customWidth="1"/>
    <col min="12548" max="12548" width="59.140625" customWidth="1"/>
    <col min="12549" max="12549" width="8" customWidth="1"/>
    <col min="12550" max="12550" width="10.5703125" customWidth="1"/>
    <col min="12552" max="12552" width="12.28515625" customWidth="1"/>
    <col min="12801" max="12801" width="6.28515625" customWidth="1"/>
    <col min="12802" max="12802" width="3.42578125" customWidth="1"/>
    <col min="12803" max="12803" width="6.7109375" customWidth="1"/>
    <col min="12804" max="12804" width="59.140625" customWidth="1"/>
    <col min="12805" max="12805" width="8" customWidth="1"/>
    <col min="12806" max="12806" width="10.5703125" customWidth="1"/>
    <col min="12808" max="12808" width="12.28515625" customWidth="1"/>
    <col min="13057" max="13057" width="6.28515625" customWidth="1"/>
    <col min="13058" max="13058" width="3.42578125" customWidth="1"/>
    <col min="13059" max="13059" width="6.7109375" customWidth="1"/>
    <col min="13060" max="13060" width="59.140625" customWidth="1"/>
    <col min="13061" max="13061" width="8" customWidth="1"/>
    <col min="13062" max="13062" width="10.5703125" customWidth="1"/>
    <col min="13064" max="13064" width="12.28515625" customWidth="1"/>
    <col min="13313" max="13313" width="6.28515625" customWidth="1"/>
    <col min="13314" max="13314" width="3.42578125" customWidth="1"/>
    <col min="13315" max="13315" width="6.7109375" customWidth="1"/>
    <col min="13316" max="13316" width="59.140625" customWidth="1"/>
    <col min="13317" max="13317" width="8" customWidth="1"/>
    <col min="13318" max="13318" width="10.5703125" customWidth="1"/>
    <col min="13320" max="13320" width="12.28515625" customWidth="1"/>
    <col min="13569" max="13569" width="6.28515625" customWidth="1"/>
    <col min="13570" max="13570" width="3.42578125" customWidth="1"/>
    <col min="13571" max="13571" width="6.7109375" customWidth="1"/>
    <col min="13572" max="13572" width="59.140625" customWidth="1"/>
    <col min="13573" max="13573" width="8" customWidth="1"/>
    <col min="13574" max="13574" width="10.5703125" customWidth="1"/>
    <col min="13576" max="13576" width="12.28515625" customWidth="1"/>
    <col min="13825" max="13825" width="6.28515625" customWidth="1"/>
    <col min="13826" max="13826" width="3.42578125" customWidth="1"/>
    <col min="13827" max="13827" width="6.7109375" customWidth="1"/>
    <col min="13828" max="13828" width="59.140625" customWidth="1"/>
    <col min="13829" max="13829" width="8" customWidth="1"/>
    <col min="13830" max="13830" width="10.5703125" customWidth="1"/>
    <col min="13832" max="13832" width="12.28515625" customWidth="1"/>
    <col min="14081" max="14081" width="6.28515625" customWidth="1"/>
    <col min="14082" max="14082" width="3.42578125" customWidth="1"/>
    <col min="14083" max="14083" width="6.7109375" customWidth="1"/>
    <col min="14084" max="14084" width="59.140625" customWidth="1"/>
    <col min="14085" max="14085" width="8" customWidth="1"/>
    <col min="14086" max="14086" width="10.5703125" customWidth="1"/>
    <col min="14088" max="14088" width="12.28515625" customWidth="1"/>
    <col min="14337" max="14337" width="6.28515625" customWidth="1"/>
    <col min="14338" max="14338" width="3.42578125" customWidth="1"/>
    <col min="14339" max="14339" width="6.7109375" customWidth="1"/>
    <col min="14340" max="14340" width="59.140625" customWidth="1"/>
    <col min="14341" max="14341" width="8" customWidth="1"/>
    <col min="14342" max="14342" width="10.5703125" customWidth="1"/>
    <col min="14344" max="14344" width="12.28515625" customWidth="1"/>
    <col min="14593" max="14593" width="6.28515625" customWidth="1"/>
    <col min="14594" max="14594" width="3.42578125" customWidth="1"/>
    <col min="14595" max="14595" width="6.7109375" customWidth="1"/>
    <col min="14596" max="14596" width="59.140625" customWidth="1"/>
    <col min="14597" max="14597" width="8" customWidth="1"/>
    <col min="14598" max="14598" width="10.5703125" customWidth="1"/>
    <col min="14600" max="14600" width="12.28515625" customWidth="1"/>
    <col min="14849" max="14849" width="6.28515625" customWidth="1"/>
    <col min="14850" max="14850" width="3.42578125" customWidth="1"/>
    <col min="14851" max="14851" width="6.7109375" customWidth="1"/>
    <col min="14852" max="14852" width="59.140625" customWidth="1"/>
    <col min="14853" max="14853" width="8" customWidth="1"/>
    <col min="14854" max="14854" width="10.5703125" customWidth="1"/>
    <col min="14856" max="14856" width="12.28515625" customWidth="1"/>
    <col min="15105" max="15105" width="6.28515625" customWidth="1"/>
    <col min="15106" max="15106" width="3.42578125" customWidth="1"/>
    <col min="15107" max="15107" width="6.7109375" customWidth="1"/>
    <col min="15108" max="15108" width="59.140625" customWidth="1"/>
    <col min="15109" max="15109" width="8" customWidth="1"/>
    <col min="15110" max="15110" width="10.5703125" customWidth="1"/>
    <col min="15112" max="15112" width="12.28515625" customWidth="1"/>
    <col min="15361" max="15361" width="6.28515625" customWidth="1"/>
    <col min="15362" max="15362" width="3.42578125" customWidth="1"/>
    <col min="15363" max="15363" width="6.7109375" customWidth="1"/>
    <col min="15364" max="15364" width="59.140625" customWidth="1"/>
    <col min="15365" max="15365" width="8" customWidth="1"/>
    <col min="15366" max="15366" width="10.5703125" customWidth="1"/>
    <col min="15368" max="15368" width="12.28515625" customWidth="1"/>
    <col min="15617" max="15617" width="6.28515625" customWidth="1"/>
    <col min="15618" max="15618" width="3.42578125" customWidth="1"/>
    <col min="15619" max="15619" width="6.7109375" customWidth="1"/>
    <col min="15620" max="15620" width="59.140625" customWidth="1"/>
    <col min="15621" max="15621" width="8" customWidth="1"/>
    <col min="15622" max="15622" width="10.5703125" customWidth="1"/>
    <col min="15624" max="15624" width="12.28515625" customWidth="1"/>
    <col min="15873" max="15873" width="6.28515625" customWidth="1"/>
    <col min="15874" max="15874" width="3.42578125" customWidth="1"/>
    <col min="15875" max="15875" width="6.7109375" customWidth="1"/>
    <col min="15876" max="15876" width="59.140625" customWidth="1"/>
    <col min="15877" max="15877" width="8" customWidth="1"/>
    <col min="15878" max="15878" width="10.5703125" customWidth="1"/>
    <col min="15880" max="15880" width="12.28515625" customWidth="1"/>
    <col min="16129" max="16129" width="6.28515625" customWidth="1"/>
    <col min="16130" max="16130" width="3.42578125" customWidth="1"/>
    <col min="16131" max="16131" width="6.7109375" customWidth="1"/>
    <col min="16132" max="16132" width="59.140625" customWidth="1"/>
    <col min="16133" max="16133" width="8" customWidth="1"/>
    <col min="16134" max="16134" width="10.5703125" customWidth="1"/>
    <col min="16136" max="16136" width="12.28515625" customWidth="1"/>
  </cols>
  <sheetData>
    <row r="1" spans="1:9" x14ac:dyDescent="0.25">
      <c r="A1" s="75"/>
      <c r="B1" s="75"/>
      <c r="C1" s="75"/>
      <c r="D1" s="75"/>
      <c r="E1" s="75"/>
      <c r="F1" s="75"/>
      <c r="G1" s="75"/>
      <c r="H1" s="75"/>
      <c r="I1" s="76" t="s">
        <v>545</v>
      </c>
    </row>
    <row r="2" spans="1:9" x14ac:dyDescent="0.25">
      <c r="A2" s="521" t="s">
        <v>573</v>
      </c>
      <c r="B2" s="521"/>
      <c r="C2" s="521"/>
      <c r="D2" s="521"/>
      <c r="E2" s="521"/>
      <c r="F2" s="77" t="s">
        <v>206</v>
      </c>
      <c r="G2" s="75"/>
      <c r="H2" s="75"/>
      <c r="I2" s="78"/>
    </row>
    <row r="3" spans="1:9" x14ac:dyDescent="0.25">
      <c r="A3" s="521" t="s">
        <v>207</v>
      </c>
      <c r="B3" s="521"/>
      <c r="C3" s="521"/>
      <c r="D3" s="521"/>
      <c r="E3" s="521"/>
      <c r="F3" s="79"/>
      <c r="G3" s="75"/>
      <c r="H3" s="75"/>
      <c r="I3" s="78" t="s">
        <v>208</v>
      </c>
    </row>
    <row r="4" spans="1:9" x14ac:dyDescent="0.25">
      <c r="A4" s="521" t="s">
        <v>544</v>
      </c>
      <c r="B4" s="521"/>
      <c r="C4" s="521"/>
      <c r="D4" s="521"/>
      <c r="E4" s="521"/>
      <c r="F4" s="79"/>
      <c r="G4" s="75"/>
      <c r="H4" s="75"/>
      <c r="I4" s="78" t="s">
        <v>209</v>
      </c>
    </row>
    <row r="5" spans="1:9" x14ac:dyDescent="0.25">
      <c r="A5" s="521" t="s">
        <v>210</v>
      </c>
      <c r="B5" s="521"/>
      <c r="C5" s="521"/>
      <c r="D5" s="521"/>
      <c r="E5" s="521"/>
      <c r="F5" s="79"/>
      <c r="G5" s="75"/>
      <c r="H5" s="75"/>
      <c r="I5" s="78" t="s">
        <v>211</v>
      </c>
    </row>
    <row r="6" spans="1:9" x14ac:dyDescent="0.25">
      <c r="A6" s="521" t="s">
        <v>566</v>
      </c>
      <c r="B6" s="521"/>
      <c r="C6" s="521"/>
      <c r="D6" s="521"/>
      <c r="E6" s="521"/>
      <c r="F6" s="79"/>
      <c r="G6" s="75"/>
      <c r="H6" s="75"/>
      <c r="I6" s="78" t="s">
        <v>212</v>
      </c>
    </row>
    <row r="7" spans="1:9" x14ac:dyDescent="0.25">
      <c r="A7" s="80"/>
      <c r="B7" s="80"/>
      <c r="C7" s="80"/>
      <c r="D7" s="81"/>
      <c r="E7" s="75"/>
      <c r="F7" s="75"/>
      <c r="G7" s="75"/>
      <c r="H7" s="75"/>
      <c r="I7" s="78"/>
    </row>
    <row r="8" spans="1:9" x14ac:dyDescent="0.25">
      <c r="A8" s="82"/>
      <c r="B8" s="83" t="s">
        <v>213</v>
      </c>
      <c r="C8" s="84"/>
      <c r="D8" s="75"/>
      <c r="E8" s="75"/>
      <c r="F8" s="85" t="s">
        <v>214</v>
      </c>
      <c r="G8" s="75"/>
      <c r="H8" s="75"/>
      <c r="I8" s="75"/>
    </row>
    <row r="9" spans="1:9" x14ac:dyDescent="0.25">
      <c r="A9" s="80"/>
      <c r="B9" s="83" t="s">
        <v>215</v>
      </c>
      <c r="C9" s="80"/>
      <c r="D9" s="75"/>
      <c r="E9" s="75"/>
      <c r="F9" s="85" t="s">
        <v>214</v>
      </c>
      <c r="G9" s="75"/>
      <c r="H9" s="75"/>
      <c r="I9" s="75"/>
    </row>
    <row r="10" spans="1:9" x14ac:dyDescent="0.25">
      <c r="A10" s="80"/>
      <c r="B10" s="86" t="s">
        <v>216</v>
      </c>
      <c r="C10" s="80"/>
      <c r="D10" s="75"/>
      <c r="E10" s="75"/>
      <c r="F10" s="85" t="s">
        <v>214</v>
      </c>
      <c r="G10" s="75"/>
      <c r="H10" s="75"/>
      <c r="I10" s="75"/>
    </row>
    <row r="11" spans="1:9" x14ac:dyDescent="0.25">
      <c r="A11" s="80"/>
      <c r="B11" s="86" t="s">
        <v>217</v>
      </c>
      <c r="C11" s="80"/>
      <c r="D11" s="75"/>
      <c r="E11" s="75"/>
      <c r="F11" s="85" t="s">
        <v>214</v>
      </c>
      <c r="G11" s="75"/>
      <c r="H11" s="75"/>
      <c r="I11" s="75"/>
    </row>
    <row r="12" spans="1:9" x14ac:dyDescent="0.25">
      <c r="A12" s="80"/>
      <c r="B12" s="86" t="s">
        <v>218</v>
      </c>
      <c r="C12" s="80"/>
      <c r="D12" s="75"/>
      <c r="E12" s="75"/>
      <c r="F12" s="85" t="s">
        <v>214</v>
      </c>
      <c r="G12" s="75"/>
      <c r="H12" s="75"/>
      <c r="I12" s="75"/>
    </row>
    <row r="13" spans="1:9" x14ac:dyDescent="0.25">
      <c r="A13" s="80"/>
      <c r="B13" s="86" t="s">
        <v>219</v>
      </c>
      <c r="C13" s="80"/>
      <c r="D13" s="75"/>
      <c r="E13" s="75"/>
      <c r="F13" s="75"/>
      <c r="G13" s="75"/>
      <c r="H13" s="75"/>
      <c r="I13" s="75"/>
    </row>
    <row r="14" spans="1:9" x14ac:dyDescent="0.25">
      <c r="A14" s="80"/>
      <c r="B14" s="86"/>
      <c r="C14" s="86" t="s">
        <v>220</v>
      </c>
      <c r="D14" s="75"/>
      <c r="E14" s="75"/>
      <c r="F14" s="85" t="s">
        <v>214</v>
      </c>
      <c r="G14" s="75"/>
      <c r="H14" s="75"/>
      <c r="I14" s="75"/>
    </row>
    <row r="15" spans="1:9" x14ac:dyDescent="0.25">
      <c r="A15" s="80"/>
      <c r="B15" s="86"/>
      <c r="C15" s="86" t="s">
        <v>221</v>
      </c>
      <c r="D15" s="75"/>
      <c r="E15" s="75"/>
      <c r="F15" s="85" t="s">
        <v>214</v>
      </c>
      <c r="G15" s="75"/>
      <c r="H15" s="75"/>
      <c r="I15" s="75"/>
    </row>
    <row r="16" spans="1:9" x14ac:dyDescent="0.25">
      <c r="A16" s="80"/>
      <c r="B16" s="86"/>
      <c r="C16" s="86" t="s">
        <v>222</v>
      </c>
      <c r="D16" s="75"/>
      <c r="E16" s="75"/>
      <c r="F16" s="85" t="s">
        <v>214</v>
      </c>
      <c r="G16" s="75"/>
      <c r="H16" s="75"/>
      <c r="I16" s="75"/>
    </row>
    <row r="17" spans="1:6" x14ac:dyDescent="0.25">
      <c r="A17" s="80"/>
      <c r="B17" s="86" t="s">
        <v>223</v>
      </c>
      <c r="C17" s="80"/>
      <c r="D17" s="75"/>
      <c r="E17" s="75"/>
      <c r="F17" s="75"/>
    </row>
    <row r="18" spans="1:6" x14ac:dyDescent="0.25">
      <c r="A18" s="80"/>
      <c r="B18" s="86"/>
      <c r="C18" s="86" t="s">
        <v>220</v>
      </c>
      <c r="D18" s="75"/>
      <c r="E18" s="75"/>
      <c r="F18" s="85" t="s">
        <v>214</v>
      </c>
    </row>
    <row r="19" spans="1:6" x14ac:dyDescent="0.25">
      <c r="A19" s="80"/>
      <c r="B19" s="84"/>
      <c r="C19" s="86" t="s">
        <v>221</v>
      </c>
      <c r="D19" s="75"/>
      <c r="E19" s="75"/>
      <c r="F19" s="85" t="s">
        <v>214</v>
      </c>
    </row>
    <row r="20" spans="1:6" x14ac:dyDescent="0.25">
      <c r="A20" s="80"/>
      <c r="B20" s="80"/>
      <c r="C20" s="80"/>
      <c r="D20" s="75"/>
      <c r="E20" s="75"/>
      <c r="F20" s="75"/>
    </row>
    <row r="21" spans="1:6" x14ac:dyDescent="0.25">
      <c r="A21" s="75" t="s">
        <v>224</v>
      </c>
      <c r="B21" s="75"/>
      <c r="C21" s="75"/>
      <c r="D21" s="75"/>
      <c r="E21" s="75"/>
      <c r="F21" s="85" t="s">
        <v>214</v>
      </c>
    </row>
    <row r="22" spans="1:6" x14ac:dyDescent="0.25">
      <c r="A22" s="75" t="s">
        <v>225</v>
      </c>
      <c r="B22" s="75"/>
      <c r="C22" s="75"/>
      <c r="D22" s="75"/>
      <c r="E22" s="75"/>
      <c r="F22" s="85" t="s">
        <v>214</v>
      </c>
    </row>
    <row r="23" spans="1:6" x14ac:dyDescent="0.25">
      <c r="A23" s="75" t="s">
        <v>226</v>
      </c>
      <c r="B23" s="75"/>
      <c r="C23" s="75"/>
      <c r="D23" s="75"/>
      <c r="E23" s="75"/>
      <c r="F23" s="85" t="s">
        <v>214</v>
      </c>
    </row>
    <row r="24" spans="1:6" x14ac:dyDescent="0.25">
      <c r="A24" s="75" t="s">
        <v>227</v>
      </c>
      <c r="B24" s="75"/>
      <c r="C24" s="75"/>
      <c r="D24" s="75"/>
      <c r="E24" s="75"/>
      <c r="F24" s="85" t="s">
        <v>214</v>
      </c>
    </row>
    <row r="25" spans="1:6" x14ac:dyDescent="0.25">
      <c r="A25" s="75" t="s">
        <v>228</v>
      </c>
      <c r="B25" s="75"/>
      <c r="C25" s="75"/>
      <c r="D25" s="75"/>
      <c r="E25" s="75"/>
      <c r="F25" s="85" t="s">
        <v>214</v>
      </c>
    </row>
    <row r="26" spans="1:6" x14ac:dyDescent="0.25">
      <c r="A26" s="75" t="s">
        <v>229</v>
      </c>
      <c r="B26" s="75"/>
      <c r="C26" s="75"/>
      <c r="D26" s="75"/>
      <c r="E26" s="75"/>
      <c r="F26" s="85" t="s">
        <v>214</v>
      </c>
    </row>
    <row r="27" spans="1:6" x14ac:dyDescent="0.25">
      <c r="A27" s="75" t="s">
        <v>230</v>
      </c>
      <c r="B27" s="75"/>
      <c r="C27" s="75"/>
      <c r="D27" s="75"/>
      <c r="E27" s="75"/>
      <c r="F27" s="85" t="s">
        <v>214</v>
      </c>
    </row>
    <row r="28" spans="1:6" x14ac:dyDescent="0.25">
      <c r="A28" s="80"/>
      <c r="B28" s="80"/>
      <c r="C28" s="80"/>
      <c r="D28" s="75"/>
      <c r="E28" s="75"/>
      <c r="F28" s="75"/>
    </row>
    <row r="29" spans="1:6" x14ac:dyDescent="0.25">
      <c r="A29" s="87" t="s">
        <v>231</v>
      </c>
      <c r="B29" s="88" t="s">
        <v>10</v>
      </c>
      <c r="C29" s="88"/>
      <c r="D29" s="89"/>
      <c r="E29" s="90"/>
      <c r="F29" s="75"/>
    </row>
    <row r="30" spans="1:6" x14ac:dyDescent="0.25">
      <c r="A30" s="89"/>
      <c r="B30" s="89"/>
      <c r="C30" s="89"/>
      <c r="D30" s="89"/>
      <c r="E30" s="90"/>
      <c r="F30" s="75"/>
    </row>
    <row r="31" spans="1:6" x14ac:dyDescent="0.25">
      <c r="A31" s="88"/>
      <c r="B31" s="88" t="s">
        <v>232</v>
      </c>
      <c r="C31" s="88"/>
      <c r="D31" s="89"/>
      <c r="E31" s="91"/>
      <c r="F31" s="75"/>
    </row>
    <row r="32" spans="1:6" x14ac:dyDescent="0.25">
      <c r="A32" s="89"/>
      <c r="B32" s="89"/>
      <c r="C32" s="89"/>
      <c r="D32" s="89"/>
      <c r="E32" s="90"/>
      <c r="F32" s="75"/>
    </row>
    <row r="33" spans="1:6" x14ac:dyDescent="0.25">
      <c r="A33" s="89"/>
      <c r="B33" s="75" t="s">
        <v>233</v>
      </c>
      <c r="C33" s="75"/>
      <c r="D33" s="75"/>
      <c r="E33" s="90"/>
      <c r="F33" s="85"/>
    </row>
    <row r="34" spans="1:6" x14ac:dyDescent="0.25">
      <c r="A34" s="89"/>
      <c r="B34" s="75"/>
      <c r="C34" s="75" t="s">
        <v>234</v>
      </c>
      <c r="D34" s="75"/>
      <c r="E34" s="85" t="s">
        <v>214</v>
      </c>
      <c r="F34" s="85"/>
    </row>
    <row r="35" spans="1:6" x14ac:dyDescent="0.25">
      <c r="A35" s="89"/>
      <c r="B35" s="75"/>
      <c r="C35" s="75" t="s">
        <v>235</v>
      </c>
      <c r="D35" s="75"/>
      <c r="E35" s="92" t="s">
        <v>214</v>
      </c>
      <c r="F35" s="85"/>
    </row>
    <row r="36" spans="1:6" x14ac:dyDescent="0.25">
      <c r="A36" s="89"/>
      <c r="B36" s="75"/>
      <c r="C36" s="75" t="s">
        <v>236</v>
      </c>
      <c r="D36" s="75"/>
      <c r="E36" s="90"/>
      <c r="F36" s="85" t="s">
        <v>237</v>
      </c>
    </row>
    <row r="37" spans="1:6" x14ac:dyDescent="0.25">
      <c r="A37" s="89"/>
      <c r="B37" s="75" t="s">
        <v>15</v>
      </c>
      <c r="C37" s="75"/>
      <c r="D37" s="75"/>
      <c r="E37" s="93" t="s">
        <v>214</v>
      </c>
      <c r="F37" s="75"/>
    </row>
    <row r="38" spans="1:6" x14ac:dyDescent="0.25">
      <c r="A38" s="89"/>
      <c r="B38" s="75" t="s">
        <v>238</v>
      </c>
      <c r="C38" s="75"/>
      <c r="D38" s="75"/>
      <c r="E38" s="94" t="s">
        <v>214</v>
      </c>
      <c r="F38" s="92" t="s">
        <v>214</v>
      </c>
    </row>
    <row r="39" spans="1:6" x14ac:dyDescent="0.25">
      <c r="A39" s="89"/>
      <c r="B39" s="75" t="s">
        <v>16</v>
      </c>
      <c r="C39" s="75"/>
      <c r="D39" s="75"/>
      <c r="E39" s="90"/>
      <c r="F39" s="95" t="s">
        <v>239</v>
      </c>
    </row>
    <row r="40" spans="1:6" x14ac:dyDescent="0.25">
      <c r="A40" s="89"/>
      <c r="B40" s="75" t="s">
        <v>240</v>
      </c>
      <c r="C40" s="75"/>
      <c r="D40" s="75"/>
      <c r="E40" s="90"/>
      <c r="F40" s="85" t="s">
        <v>214</v>
      </c>
    </row>
    <row r="41" spans="1:6" x14ac:dyDescent="0.25">
      <c r="A41" s="89"/>
      <c r="B41" s="75" t="s">
        <v>29</v>
      </c>
      <c r="C41" s="75"/>
      <c r="D41" s="75"/>
      <c r="E41" s="90"/>
      <c r="F41" s="85" t="s">
        <v>214</v>
      </c>
    </row>
    <row r="42" spans="1:6" x14ac:dyDescent="0.25">
      <c r="A42" s="89"/>
      <c r="B42" s="75" t="s">
        <v>241</v>
      </c>
      <c r="C42" s="75"/>
      <c r="D42" s="75"/>
      <c r="E42" s="90"/>
      <c r="F42" s="85" t="s">
        <v>214</v>
      </c>
    </row>
    <row r="43" spans="1:6" x14ac:dyDescent="0.25">
      <c r="A43" s="89"/>
      <c r="B43" s="75" t="s">
        <v>242</v>
      </c>
      <c r="C43" s="75"/>
      <c r="D43" s="75"/>
      <c r="E43" s="90"/>
      <c r="F43" s="85" t="s">
        <v>214</v>
      </c>
    </row>
    <row r="44" spans="1:6" x14ac:dyDescent="0.25">
      <c r="A44" s="89"/>
      <c r="B44" s="75" t="s">
        <v>243</v>
      </c>
      <c r="C44" s="75"/>
      <c r="D44" s="75"/>
      <c r="E44" s="90"/>
      <c r="F44" s="85" t="s">
        <v>214</v>
      </c>
    </row>
    <row r="45" spans="1:6" x14ac:dyDescent="0.25">
      <c r="A45" s="89"/>
      <c r="B45" s="75" t="s">
        <v>244</v>
      </c>
      <c r="C45" s="75"/>
      <c r="D45" s="75"/>
      <c r="E45" s="90"/>
      <c r="F45" s="85" t="s">
        <v>214</v>
      </c>
    </row>
    <row r="46" spans="1:6" x14ac:dyDescent="0.25">
      <c r="A46" s="89"/>
      <c r="B46" s="75" t="s">
        <v>245</v>
      </c>
      <c r="C46" s="75"/>
      <c r="D46" s="75"/>
      <c r="E46" s="96"/>
      <c r="F46" s="95" t="s">
        <v>214</v>
      </c>
    </row>
    <row r="47" spans="1:6" x14ac:dyDescent="0.25">
      <c r="A47" s="89"/>
      <c r="B47" s="75"/>
      <c r="C47" s="97" t="s">
        <v>60</v>
      </c>
      <c r="D47" s="75"/>
      <c r="E47" s="93" t="s">
        <v>214</v>
      </c>
      <c r="F47" s="85"/>
    </row>
    <row r="48" spans="1:6" x14ac:dyDescent="0.25">
      <c r="A48" s="89"/>
      <c r="B48" s="75"/>
      <c r="C48" s="97" t="s">
        <v>72</v>
      </c>
      <c r="D48" s="75"/>
      <c r="E48" s="98" t="s">
        <v>214</v>
      </c>
      <c r="F48" s="85"/>
    </row>
    <row r="49" spans="1:6" x14ac:dyDescent="0.25">
      <c r="A49" s="99" t="s">
        <v>246</v>
      </c>
      <c r="B49" s="99"/>
      <c r="C49" s="100"/>
      <c r="D49" s="100"/>
      <c r="E49" s="101"/>
      <c r="F49" s="102" t="s">
        <v>239</v>
      </c>
    </row>
    <row r="50" spans="1:6" x14ac:dyDescent="0.25">
      <c r="A50" s="89"/>
      <c r="B50" s="88"/>
      <c r="C50" s="89"/>
      <c r="D50" s="89"/>
      <c r="E50" s="90"/>
      <c r="F50" s="103"/>
    </row>
    <row r="51" spans="1:6" x14ac:dyDescent="0.25">
      <c r="A51" s="87" t="s">
        <v>64</v>
      </c>
      <c r="B51" s="88" t="s">
        <v>65</v>
      </c>
      <c r="C51" s="88"/>
      <c r="D51" s="89"/>
      <c r="E51" s="90"/>
      <c r="F51" s="75"/>
    </row>
    <row r="52" spans="1:6" x14ac:dyDescent="0.25">
      <c r="A52" s="87"/>
      <c r="B52" s="88"/>
      <c r="C52" s="88"/>
      <c r="D52" s="89"/>
      <c r="E52" s="90"/>
      <c r="F52" s="75"/>
    </row>
    <row r="53" spans="1:6" x14ac:dyDescent="0.25">
      <c r="A53" s="79" t="s">
        <v>66</v>
      </c>
      <c r="B53" s="88" t="s">
        <v>247</v>
      </c>
      <c r="C53" s="89"/>
      <c r="D53" s="89"/>
      <c r="E53" s="90"/>
      <c r="F53" s="104"/>
    </row>
    <row r="54" spans="1:6" x14ac:dyDescent="0.25">
      <c r="A54" s="79" t="s">
        <v>68</v>
      </c>
      <c r="B54" s="97" t="s">
        <v>248</v>
      </c>
      <c r="C54" s="80"/>
      <c r="D54" s="75"/>
      <c r="E54" s="75"/>
      <c r="F54" s="75"/>
    </row>
    <row r="55" spans="1:6" x14ac:dyDescent="0.25">
      <c r="A55" s="105">
        <v>1</v>
      </c>
      <c r="B55" s="97" t="s">
        <v>70</v>
      </c>
      <c r="C55" s="97"/>
      <c r="D55" s="79"/>
      <c r="E55" s="106" t="s">
        <v>237</v>
      </c>
      <c r="F55" s="106"/>
    </row>
    <row r="56" spans="1:6" x14ac:dyDescent="0.25">
      <c r="A56" s="105"/>
      <c r="B56" s="97" t="s">
        <v>60</v>
      </c>
      <c r="C56" s="86" t="s">
        <v>71</v>
      </c>
      <c r="D56" s="79"/>
      <c r="E56" s="107" t="s">
        <v>214</v>
      </c>
      <c r="F56" s="107"/>
    </row>
    <row r="57" spans="1:6" x14ac:dyDescent="0.25">
      <c r="A57" s="105"/>
      <c r="B57" s="97"/>
      <c r="C57" s="86" t="s">
        <v>249</v>
      </c>
      <c r="D57" s="79"/>
      <c r="E57" s="107"/>
      <c r="F57" s="107"/>
    </row>
    <row r="58" spans="1:6" x14ac:dyDescent="0.25">
      <c r="A58" s="105"/>
      <c r="B58" s="97"/>
      <c r="C58" s="86" t="s">
        <v>250</v>
      </c>
      <c r="D58" s="79"/>
      <c r="E58" s="107"/>
      <c r="F58" s="107"/>
    </row>
    <row r="59" spans="1:6" x14ac:dyDescent="0.25">
      <c r="A59" s="105"/>
      <c r="B59" s="97" t="s">
        <v>72</v>
      </c>
      <c r="C59" s="86" t="s">
        <v>251</v>
      </c>
      <c r="D59" s="79"/>
      <c r="E59" s="107" t="s">
        <v>214</v>
      </c>
      <c r="F59" s="107"/>
    </row>
    <row r="60" spans="1:6" x14ac:dyDescent="0.25">
      <c r="A60" s="105"/>
      <c r="B60" s="97"/>
      <c r="C60" s="86"/>
      <c r="D60" s="79"/>
      <c r="E60" s="85"/>
      <c r="F60" s="85"/>
    </row>
    <row r="61" spans="1:6" x14ac:dyDescent="0.25">
      <c r="A61" s="105">
        <v>2</v>
      </c>
      <c r="B61" s="97" t="s">
        <v>74</v>
      </c>
      <c r="C61" s="86"/>
      <c r="D61" s="75"/>
      <c r="E61" s="106" t="s">
        <v>237</v>
      </c>
      <c r="F61" s="106"/>
    </row>
    <row r="62" spans="1:6" x14ac:dyDescent="0.25">
      <c r="A62" s="105"/>
      <c r="B62" s="97" t="s">
        <v>60</v>
      </c>
      <c r="C62" s="86" t="s">
        <v>75</v>
      </c>
      <c r="D62" s="75"/>
      <c r="E62" s="107" t="s">
        <v>214</v>
      </c>
      <c r="F62" s="107"/>
    </row>
    <row r="63" spans="1:6" x14ac:dyDescent="0.25">
      <c r="A63" s="105"/>
      <c r="B63" s="97" t="s">
        <v>72</v>
      </c>
      <c r="C63" s="86" t="s">
        <v>76</v>
      </c>
      <c r="D63" s="75"/>
      <c r="E63" s="107" t="s">
        <v>214</v>
      </c>
      <c r="F63" s="107"/>
    </row>
    <row r="64" spans="1:6" x14ac:dyDescent="0.25">
      <c r="A64" s="105"/>
      <c r="B64" s="97" t="s">
        <v>77</v>
      </c>
      <c r="C64" s="86" t="s">
        <v>78</v>
      </c>
      <c r="D64" s="75"/>
      <c r="E64" s="107" t="s">
        <v>214</v>
      </c>
      <c r="F64" s="107"/>
    </row>
    <row r="65" spans="1:6" x14ac:dyDescent="0.25">
      <c r="A65" s="105"/>
      <c r="B65" s="97" t="s">
        <v>79</v>
      </c>
      <c r="C65" s="86" t="s">
        <v>559</v>
      </c>
      <c r="D65" s="75"/>
      <c r="E65" s="107" t="s">
        <v>214</v>
      </c>
      <c r="F65" s="107"/>
    </row>
    <row r="66" spans="1:6" x14ac:dyDescent="0.25">
      <c r="A66" s="105"/>
      <c r="B66" s="97" t="s">
        <v>81</v>
      </c>
      <c r="C66" s="86" t="s">
        <v>252</v>
      </c>
      <c r="D66" s="75"/>
      <c r="E66" s="107" t="s">
        <v>214</v>
      </c>
      <c r="F66" s="107"/>
    </row>
    <row r="67" spans="1:6" x14ac:dyDescent="0.25">
      <c r="A67" s="105"/>
      <c r="B67" s="97" t="s">
        <v>83</v>
      </c>
      <c r="C67" s="86" t="s">
        <v>84</v>
      </c>
      <c r="D67" s="75"/>
      <c r="E67" s="107" t="s">
        <v>214</v>
      </c>
      <c r="F67" s="107"/>
    </row>
    <row r="68" spans="1:6" x14ac:dyDescent="0.25">
      <c r="A68" s="108"/>
      <c r="B68" s="97" t="s">
        <v>85</v>
      </c>
      <c r="C68" s="86" t="s">
        <v>86</v>
      </c>
      <c r="D68" s="75"/>
      <c r="E68" s="107" t="s">
        <v>214</v>
      </c>
      <c r="F68" s="107"/>
    </row>
    <row r="69" spans="1:6" x14ac:dyDescent="0.25">
      <c r="A69" s="108"/>
      <c r="B69" s="97" t="s">
        <v>87</v>
      </c>
      <c r="C69" s="86" t="s">
        <v>88</v>
      </c>
      <c r="D69" s="75"/>
      <c r="E69" s="107" t="s">
        <v>214</v>
      </c>
      <c r="F69" s="107"/>
    </row>
    <row r="70" spans="1:6" x14ac:dyDescent="0.25">
      <c r="A70" s="108"/>
      <c r="B70" s="97" t="s">
        <v>89</v>
      </c>
      <c r="C70" s="86" t="s">
        <v>90</v>
      </c>
      <c r="D70" s="75"/>
      <c r="E70" s="107" t="s">
        <v>214</v>
      </c>
      <c r="F70" s="107"/>
    </row>
    <row r="71" spans="1:6" x14ac:dyDescent="0.25">
      <c r="A71" s="108"/>
      <c r="B71" s="97" t="s">
        <v>91</v>
      </c>
      <c r="C71" s="86" t="s">
        <v>92</v>
      </c>
      <c r="D71" s="75"/>
      <c r="E71" s="107" t="s">
        <v>214</v>
      </c>
      <c r="F71" s="107"/>
    </row>
    <row r="72" spans="1:6" x14ac:dyDescent="0.25">
      <c r="A72" s="108"/>
      <c r="B72" s="97" t="s">
        <v>93</v>
      </c>
      <c r="C72" s="86" t="s">
        <v>94</v>
      </c>
      <c r="D72" s="75"/>
      <c r="E72" s="107" t="s">
        <v>214</v>
      </c>
      <c r="F72" s="107"/>
    </row>
    <row r="73" spans="1:6" x14ac:dyDescent="0.25">
      <c r="A73" s="108"/>
      <c r="B73" s="97" t="s">
        <v>95</v>
      </c>
      <c r="C73" s="86" t="s">
        <v>96</v>
      </c>
      <c r="D73" s="75"/>
      <c r="E73" s="107" t="s">
        <v>214</v>
      </c>
      <c r="F73" s="107"/>
    </row>
    <row r="74" spans="1:6" x14ac:dyDescent="0.25">
      <c r="A74" s="108"/>
      <c r="B74" s="97" t="s">
        <v>97</v>
      </c>
      <c r="C74" s="86" t="s">
        <v>98</v>
      </c>
      <c r="D74" s="75"/>
      <c r="E74" s="107" t="s">
        <v>214</v>
      </c>
      <c r="F74" s="107"/>
    </row>
    <row r="75" spans="1:6" x14ac:dyDescent="0.25">
      <c r="A75" s="108"/>
      <c r="B75" s="97" t="s">
        <v>99</v>
      </c>
      <c r="C75" s="86" t="s">
        <v>100</v>
      </c>
      <c r="D75" s="75"/>
      <c r="E75" s="107" t="s">
        <v>214</v>
      </c>
      <c r="F75" s="107"/>
    </row>
    <row r="76" spans="1:6" x14ac:dyDescent="0.25">
      <c r="A76" s="108"/>
      <c r="B76" s="97" t="s">
        <v>101</v>
      </c>
      <c r="C76" s="86" t="s">
        <v>102</v>
      </c>
      <c r="D76" s="75"/>
      <c r="E76" s="107" t="s">
        <v>214</v>
      </c>
      <c r="F76" s="107"/>
    </row>
    <row r="77" spans="1:6" x14ac:dyDescent="0.25">
      <c r="A77" s="108"/>
      <c r="B77" s="97" t="s">
        <v>103</v>
      </c>
      <c r="C77" s="86" t="s">
        <v>104</v>
      </c>
      <c r="D77" s="75"/>
      <c r="E77" s="107" t="s">
        <v>214</v>
      </c>
      <c r="F77" s="107"/>
    </row>
    <row r="78" spans="1:6" x14ac:dyDescent="0.25">
      <c r="A78" s="108"/>
      <c r="B78" s="97" t="s">
        <v>105</v>
      </c>
      <c r="C78" s="86" t="s">
        <v>106</v>
      </c>
      <c r="D78" s="75"/>
      <c r="E78" s="107" t="s">
        <v>214</v>
      </c>
      <c r="F78" s="107"/>
    </row>
    <row r="79" spans="1:6" x14ac:dyDescent="0.25">
      <c r="A79" s="108"/>
      <c r="B79" s="97" t="s">
        <v>558</v>
      </c>
      <c r="C79" s="86" t="s">
        <v>107</v>
      </c>
      <c r="D79" s="75"/>
      <c r="E79" s="107" t="s">
        <v>214</v>
      </c>
      <c r="F79" s="107"/>
    </row>
    <row r="80" spans="1:6" x14ac:dyDescent="0.25">
      <c r="A80" s="108"/>
      <c r="B80" s="97"/>
      <c r="C80" s="86"/>
      <c r="D80" s="75"/>
      <c r="E80" s="85"/>
      <c r="F80" s="85"/>
    </row>
    <row r="81" spans="1:6" x14ac:dyDescent="0.25">
      <c r="A81" s="105">
        <v>3</v>
      </c>
      <c r="B81" s="97" t="s">
        <v>253</v>
      </c>
      <c r="C81" s="97"/>
      <c r="D81" s="79"/>
      <c r="E81" s="106" t="s">
        <v>237</v>
      </c>
      <c r="F81" s="106"/>
    </row>
    <row r="82" spans="1:6" x14ac:dyDescent="0.25">
      <c r="A82" s="105"/>
      <c r="B82" s="97" t="s">
        <v>60</v>
      </c>
      <c r="C82" s="86" t="s">
        <v>109</v>
      </c>
      <c r="D82" s="75"/>
      <c r="E82" s="107" t="s">
        <v>214</v>
      </c>
      <c r="F82" s="107"/>
    </row>
    <row r="83" spans="1:6" x14ac:dyDescent="0.25">
      <c r="A83" s="105"/>
      <c r="B83" s="97" t="s">
        <v>72</v>
      </c>
      <c r="C83" s="86" t="s">
        <v>110</v>
      </c>
      <c r="D83" s="75"/>
      <c r="E83" s="107" t="s">
        <v>214</v>
      </c>
      <c r="F83" s="107"/>
    </row>
    <row r="84" spans="1:6" x14ac:dyDescent="0.25">
      <c r="A84" s="105"/>
      <c r="B84" s="97"/>
      <c r="C84" s="86"/>
      <c r="D84" s="75"/>
      <c r="E84" s="107"/>
      <c r="F84" s="107"/>
    </row>
    <row r="85" spans="1:6" x14ac:dyDescent="0.25">
      <c r="A85" s="105">
        <v>4</v>
      </c>
      <c r="B85" s="97" t="s">
        <v>111</v>
      </c>
      <c r="C85" s="97"/>
      <c r="D85" s="79"/>
      <c r="E85" s="106" t="s">
        <v>237</v>
      </c>
      <c r="F85" s="106"/>
    </row>
    <row r="86" spans="1:6" x14ac:dyDescent="0.25">
      <c r="A86" s="105"/>
      <c r="B86" s="97" t="s">
        <v>60</v>
      </c>
      <c r="C86" s="86" t="s">
        <v>112</v>
      </c>
      <c r="D86" s="75"/>
      <c r="E86" s="107" t="s">
        <v>214</v>
      </c>
      <c r="F86" s="107"/>
    </row>
    <row r="87" spans="1:6" x14ac:dyDescent="0.25">
      <c r="A87" s="105"/>
      <c r="B87" s="97" t="s">
        <v>72</v>
      </c>
      <c r="C87" s="86" t="s">
        <v>113</v>
      </c>
      <c r="D87" s="75"/>
      <c r="E87" s="107" t="s">
        <v>214</v>
      </c>
      <c r="F87" s="107"/>
    </row>
    <row r="88" spans="1:6" x14ac:dyDescent="0.25">
      <c r="A88" s="105"/>
      <c r="B88" s="97" t="s">
        <v>77</v>
      </c>
      <c r="C88" s="86" t="s">
        <v>254</v>
      </c>
      <c r="D88" s="75"/>
      <c r="E88" s="107" t="s">
        <v>214</v>
      </c>
      <c r="F88" s="107"/>
    </row>
    <row r="89" spans="1:6" x14ac:dyDescent="0.25">
      <c r="A89" s="105"/>
      <c r="B89" s="97" t="s">
        <v>79</v>
      </c>
      <c r="C89" s="86" t="s">
        <v>115</v>
      </c>
      <c r="D89" s="75"/>
      <c r="E89" s="107" t="s">
        <v>214</v>
      </c>
      <c r="F89" s="107"/>
    </row>
    <row r="90" spans="1:6" x14ac:dyDescent="0.25">
      <c r="A90" s="105"/>
      <c r="B90" s="97"/>
      <c r="C90" s="86"/>
      <c r="D90" s="75"/>
      <c r="E90" s="109"/>
      <c r="F90" s="110"/>
    </row>
    <row r="91" spans="1:6" x14ac:dyDescent="0.25">
      <c r="A91" s="105">
        <v>5</v>
      </c>
      <c r="B91" s="97" t="s">
        <v>116</v>
      </c>
      <c r="C91" s="97"/>
      <c r="D91" s="79"/>
      <c r="E91" s="111" t="s">
        <v>237</v>
      </c>
      <c r="F91" s="110"/>
    </row>
    <row r="92" spans="1:6" x14ac:dyDescent="0.25">
      <c r="A92" s="105"/>
      <c r="B92" s="97"/>
      <c r="C92" s="86"/>
      <c r="D92" s="75"/>
      <c r="E92" s="109"/>
      <c r="F92" s="110"/>
    </row>
    <row r="93" spans="1:6" x14ac:dyDescent="0.25">
      <c r="A93" s="112" t="s">
        <v>255</v>
      </c>
      <c r="B93" s="112"/>
      <c r="C93" s="112"/>
      <c r="D93" s="99"/>
      <c r="E93" s="113"/>
      <c r="F93" s="114" t="s">
        <v>239</v>
      </c>
    </row>
    <row r="94" spans="1:6" x14ac:dyDescent="0.25">
      <c r="A94" s="115"/>
      <c r="B94" s="97"/>
      <c r="C94" s="97"/>
      <c r="D94" s="75"/>
      <c r="E94" s="109"/>
      <c r="F94" s="110"/>
    </row>
    <row r="95" spans="1:6" x14ac:dyDescent="0.25">
      <c r="A95" s="79" t="s">
        <v>256</v>
      </c>
      <c r="B95" s="97" t="s">
        <v>257</v>
      </c>
      <c r="C95" s="97"/>
      <c r="D95" s="79"/>
      <c r="E95" s="109"/>
      <c r="F95" s="75"/>
    </row>
    <row r="96" spans="1:6" x14ac:dyDescent="0.25">
      <c r="A96" s="105">
        <v>1</v>
      </c>
      <c r="B96" s="97"/>
      <c r="C96" s="97" t="s">
        <v>118</v>
      </c>
      <c r="D96" s="79"/>
      <c r="E96" s="106" t="s">
        <v>214</v>
      </c>
      <c r="F96" s="75"/>
    </row>
    <row r="97" spans="1:6" x14ac:dyDescent="0.25">
      <c r="A97" s="105">
        <v>2</v>
      </c>
      <c r="B97" s="97"/>
      <c r="C97" s="97" t="s">
        <v>119</v>
      </c>
      <c r="D97" s="79"/>
      <c r="E97" s="106" t="s">
        <v>214</v>
      </c>
      <c r="F97" s="75"/>
    </row>
    <row r="98" spans="1:6" x14ac:dyDescent="0.25">
      <c r="A98" s="105">
        <v>3</v>
      </c>
      <c r="B98" s="97"/>
      <c r="C98" s="97" t="s">
        <v>120</v>
      </c>
      <c r="D98" s="79"/>
      <c r="E98" s="106" t="s">
        <v>237</v>
      </c>
    </row>
    <row r="99" spans="1:6" x14ac:dyDescent="0.25">
      <c r="A99" s="105"/>
      <c r="B99" s="97" t="s">
        <v>60</v>
      </c>
      <c r="C99" s="86" t="s">
        <v>121</v>
      </c>
      <c r="D99" s="75"/>
      <c r="E99" s="107" t="s">
        <v>214</v>
      </c>
    </row>
    <row r="100" spans="1:6" x14ac:dyDescent="0.25">
      <c r="A100" s="105"/>
      <c r="B100" s="97" t="s">
        <v>72</v>
      </c>
      <c r="C100" s="86" t="s">
        <v>122</v>
      </c>
      <c r="D100" s="75"/>
      <c r="E100" s="107" t="s">
        <v>214</v>
      </c>
    </row>
    <row r="101" spans="1:6" x14ac:dyDescent="0.25">
      <c r="A101" s="105"/>
      <c r="B101" s="97" t="s">
        <v>77</v>
      </c>
      <c r="C101" s="86" t="s">
        <v>123</v>
      </c>
      <c r="D101" s="75"/>
      <c r="E101" s="107" t="s">
        <v>214</v>
      </c>
    </row>
    <row r="102" spans="1:6" x14ac:dyDescent="0.25">
      <c r="A102" s="105"/>
      <c r="B102" s="97" t="s">
        <v>79</v>
      </c>
      <c r="C102" s="86" t="s">
        <v>124</v>
      </c>
      <c r="D102" s="75"/>
      <c r="E102" s="107" t="s">
        <v>214</v>
      </c>
    </row>
    <row r="103" spans="1:6" x14ac:dyDescent="0.25">
      <c r="A103" s="105"/>
      <c r="B103" s="97" t="s">
        <v>81</v>
      </c>
      <c r="C103" s="86" t="s">
        <v>125</v>
      </c>
      <c r="D103" s="75"/>
      <c r="E103" s="107" t="s">
        <v>214</v>
      </c>
    </row>
    <row r="104" spans="1:6" x14ac:dyDescent="0.25">
      <c r="A104" s="105"/>
      <c r="B104" s="97" t="s">
        <v>83</v>
      </c>
      <c r="C104" s="86" t="s">
        <v>126</v>
      </c>
      <c r="D104" s="75"/>
      <c r="E104" s="107" t="s">
        <v>214</v>
      </c>
    </row>
    <row r="105" spans="1:6" x14ac:dyDescent="0.25">
      <c r="A105" s="105"/>
      <c r="B105" s="97" t="s">
        <v>85</v>
      </c>
      <c r="C105" s="86" t="s">
        <v>127</v>
      </c>
      <c r="D105" s="75"/>
      <c r="E105" s="107" t="s">
        <v>214</v>
      </c>
    </row>
    <row r="106" spans="1:6" x14ac:dyDescent="0.25">
      <c r="A106" s="105"/>
      <c r="B106" s="97" t="s">
        <v>87</v>
      </c>
      <c r="C106" s="86" t="s">
        <v>128</v>
      </c>
      <c r="D106" s="75"/>
      <c r="E106" s="107" t="s">
        <v>214</v>
      </c>
    </row>
    <row r="107" spans="1:6" x14ac:dyDescent="0.25">
      <c r="A107" s="105"/>
      <c r="B107" s="97" t="s">
        <v>89</v>
      </c>
      <c r="C107" s="86" t="s">
        <v>129</v>
      </c>
      <c r="D107" s="75"/>
      <c r="E107" s="107" t="s">
        <v>214</v>
      </c>
    </row>
    <row r="108" spans="1:6" x14ac:dyDescent="0.25">
      <c r="A108" s="105">
        <v>4</v>
      </c>
      <c r="B108" s="97"/>
      <c r="C108" s="97" t="s">
        <v>130</v>
      </c>
      <c r="D108" s="79"/>
      <c r="E108" s="106" t="s">
        <v>237</v>
      </c>
    </row>
    <row r="109" spans="1:6" x14ac:dyDescent="0.25">
      <c r="A109" s="105"/>
      <c r="B109" s="97" t="s">
        <v>60</v>
      </c>
      <c r="C109" s="86" t="s">
        <v>131</v>
      </c>
      <c r="D109" s="75"/>
      <c r="E109" s="107" t="s">
        <v>214</v>
      </c>
    </row>
    <row r="110" spans="1:6" x14ac:dyDescent="0.25">
      <c r="A110" s="105"/>
      <c r="B110" s="97" t="s">
        <v>72</v>
      </c>
      <c r="C110" s="86" t="s">
        <v>132</v>
      </c>
      <c r="D110" s="75"/>
      <c r="E110" s="107" t="s">
        <v>214</v>
      </c>
    </row>
    <row r="111" spans="1:6" x14ac:dyDescent="0.25">
      <c r="A111" s="105">
        <v>5</v>
      </c>
      <c r="B111" s="97"/>
      <c r="C111" s="97" t="s">
        <v>133</v>
      </c>
      <c r="D111" s="79"/>
      <c r="E111" s="106" t="s">
        <v>237</v>
      </c>
    </row>
    <row r="112" spans="1:6" s="75" customFormat="1" ht="12.75" x14ac:dyDescent="0.2">
      <c r="A112" s="105"/>
      <c r="B112" s="97" t="s">
        <v>60</v>
      </c>
      <c r="C112" s="86" t="s">
        <v>258</v>
      </c>
      <c r="D112" s="79"/>
      <c r="E112" s="107" t="s">
        <v>214</v>
      </c>
    </row>
    <row r="113" spans="1:5" s="75" customFormat="1" ht="12.75" x14ac:dyDescent="0.2">
      <c r="A113" s="105"/>
      <c r="B113" s="97" t="s">
        <v>72</v>
      </c>
      <c r="C113" s="86" t="s">
        <v>259</v>
      </c>
      <c r="D113" s="79"/>
      <c r="E113" s="107" t="s">
        <v>214</v>
      </c>
    </row>
    <row r="114" spans="1:5" s="75" customFormat="1" ht="12.75" x14ac:dyDescent="0.2">
      <c r="A114" s="105"/>
      <c r="B114" s="97" t="s">
        <v>77</v>
      </c>
      <c r="C114" s="86" t="s">
        <v>260</v>
      </c>
      <c r="D114" s="79"/>
      <c r="E114" s="107" t="s">
        <v>214</v>
      </c>
    </row>
    <row r="115" spans="1:5" s="75" customFormat="1" ht="12.75" x14ac:dyDescent="0.2">
      <c r="A115" s="105"/>
      <c r="B115" s="97" t="s">
        <v>79</v>
      </c>
      <c r="C115" s="86" t="s">
        <v>261</v>
      </c>
      <c r="D115" s="79"/>
      <c r="E115" s="107" t="s">
        <v>214</v>
      </c>
    </row>
    <row r="116" spans="1:5" s="75" customFormat="1" ht="12.75" x14ac:dyDescent="0.2">
      <c r="A116" s="105"/>
      <c r="B116" s="97" t="s">
        <v>81</v>
      </c>
      <c r="C116" s="86" t="s">
        <v>262</v>
      </c>
      <c r="D116" s="79"/>
      <c r="E116" s="107" t="s">
        <v>214</v>
      </c>
    </row>
    <row r="117" spans="1:5" s="75" customFormat="1" ht="12.75" x14ac:dyDescent="0.2">
      <c r="A117" s="105">
        <v>6</v>
      </c>
      <c r="B117" s="79"/>
      <c r="C117" s="97" t="s">
        <v>139</v>
      </c>
      <c r="D117" s="79"/>
      <c r="E117" s="106"/>
    </row>
    <row r="118" spans="1:5" s="75" customFormat="1" ht="12.75" x14ac:dyDescent="0.2">
      <c r="A118" s="105">
        <v>7</v>
      </c>
      <c r="B118" s="79"/>
      <c r="C118" s="97" t="s">
        <v>140</v>
      </c>
      <c r="D118" s="79"/>
      <c r="E118" s="106" t="s">
        <v>237</v>
      </c>
    </row>
    <row r="119" spans="1:5" s="75" customFormat="1" ht="12.75" x14ac:dyDescent="0.2">
      <c r="A119" s="105"/>
      <c r="B119" s="116" t="s">
        <v>60</v>
      </c>
      <c r="C119" s="86" t="s">
        <v>141</v>
      </c>
      <c r="E119" s="107" t="s">
        <v>214</v>
      </c>
    </row>
    <row r="120" spans="1:5" s="75" customFormat="1" ht="12.75" x14ac:dyDescent="0.2">
      <c r="A120" s="105"/>
      <c r="B120" s="116" t="s">
        <v>72</v>
      </c>
      <c r="C120" s="86" t="s">
        <v>142</v>
      </c>
      <c r="E120" s="107" t="s">
        <v>214</v>
      </c>
    </row>
    <row r="121" spans="1:5" s="75" customFormat="1" ht="12.75" x14ac:dyDescent="0.2">
      <c r="A121" s="105"/>
      <c r="B121" s="116" t="s">
        <v>77</v>
      </c>
      <c r="C121" s="86" t="s">
        <v>143</v>
      </c>
      <c r="E121" s="107" t="s">
        <v>214</v>
      </c>
    </row>
    <row r="122" spans="1:5" s="75" customFormat="1" ht="12.75" x14ac:dyDescent="0.2">
      <c r="A122" s="105"/>
      <c r="B122" s="80" t="s">
        <v>83</v>
      </c>
      <c r="C122" s="86" t="s">
        <v>263</v>
      </c>
      <c r="E122" s="107" t="s">
        <v>214</v>
      </c>
    </row>
    <row r="123" spans="1:5" s="75" customFormat="1" ht="12.75" x14ac:dyDescent="0.2">
      <c r="A123" s="105">
        <v>8</v>
      </c>
      <c r="B123" s="79"/>
      <c r="C123" s="97" t="s">
        <v>145</v>
      </c>
      <c r="D123" s="79"/>
      <c r="E123" s="106" t="s">
        <v>237</v>
      </c>
    </row>
    <row r="124" spans="1:5" s="75" customFormat="1" ht="12.75" x14ac:dyDescent="0.2">
      <c r="A124" s="105"/>
      <c r="B124" s="116" t="s">
        <v>79</v>
      </c>
      <c r="C124" s="86" t="s">
        <v>146</v>
      </c>
      <c r="E124" s="107" t="s">
        <v>214</v>
      </c>
    </row>
    <row r="125" spans="1:5" s="75" customFormat="1" ht="12.75" x14ac:dyDescent="0.2">
      <c r="A125" s="105"/>
      <c r="B125" s="116" t="s">
        <v>81</v>
      </c>
      <c r="C125" s="86" t="s">
        <v>147</v>
      </c>
      <c r="E125" s="107" t="s">
        <v>214</v>
      </c>
    </row>
    <row r="126" spans="1:5" s="75" customFormat="1" ht="12.75" x14ac:dyDescent="0.2">
      <c r="A126" s="105">
        <v>9</v>
      </c>
      <c r="B126" s="79"/>
      <c r="C126" s="97" t="s">
        <v>148</v>
      </c>
      <c r="D126" s="79"/>
      <c r="E126" s="106" t="s">
        <v>237</v>
      </c>
    </row>
    <row r="127" spans="1:5" s="75" customFormat="1" ht="12.75" x14ac:dyDescent="0.2">
      <c r="A127" s="105"/>
      <c r="B127" s="97" t="s">
        <v>60</v>
      </c>
      <c r="C127" s="86" t="s">
        <v>149</v>
      </c>
      <c r="D127" s="79"/>
      <c r="E127" s="107" t="s">
        <v>214</v>
      </c>
    </row>
    <row r="128" spans="1:5" s="75" customFormat="1" ht="12.75" x14ac:dyDescent="0.2">
      <c r="A128" s="105"/>
      <c r="B128" s="97" t="s">
        <v>72</v>
      </c>
      <c r="C128" s="86" t="s">
        <v>150</v>
      </c>
      <c r="E128" s="107" t="s">
        <v>214</v>
      </c>
    </row>
    <row r="129" spans="1:6" s="75" customFormat="1" ht="12.75" x14ac:dyDescent="0.2">
      <c r="A129" s="105"/>
      <c r="B129" s="97" t="s">
        <v>77</v>
      </c>
      <c r="C129" s="86" t="s">
        <v>151</v>
      </c>
      <c r="E129" s="107" t="s">
        <v>214</v>
      </c>
    </row>
    <row r="130" spans="1:6" s="75" customFormat="1" ht="12.75" x14ac:dyDescent="0.2">
      <c r="A130" s="105"/>
      <c r="B130" s="97" t="s">
        <v>79</v>
      </c>
      <c r="C130" s="86" t="s">
        <v>152</v>
      </c>
      <c r="E130" s="107" t="s">
        <v>214</v>
      </c>
    </row>
    <row r="131" spans="1:6" s="75" customFormat="1" ht="12.75" x14ac:dyDescent="0.2">
      <c r="A131" s="105"/>
      <c r="B131" s="97" t="s">
        <v>81</v>
      </c>
      <c r="C131" s="86" t="s">
        <v>153</v>
      </c>
      <c r="E131" s="107" t="s">
        <v>214</v>
      </c>
    </row>
    <row r="132" spans="1:6" s="75" customFormat="1" ht="12.75" x14ac:dyDescent="0.2">
      <c r="B132" s="97" t="s">
        <v>83</v>
      </c>
      <c r="C132" s="86" t="s">
        <v>154</v>
      </c>
      <c r="E132" s="107" t="s">
        <v>214</v>
      </c>
    </row>
    <row r="133" spans="1:6" s="75" customFormat="1" ht="12.75" x14ac:dyDescent="0.2">
      <c r="B133" s="97" t="s">
        <v>85</v>
      </c>
      <c r="C133" s="86" t="s">
        <v>155</v>
      </c>
      <c r="E133" s="107" t="s">
        <v>214</v>
      </c>
    </row>
    <row r="134" spans="1:6" s="75" customFormat="1" ht="12.75" x14ac:dyDescent="0.2">
      <c r="A134" s="105">
        <v>10</v>
      </c>
      <c r="B134" s="97"/>
      <c r="C134" s="97" t="s">
        <v>156</v>
      </c>
      <c r="D134" s="79"/>
      <c r="E134" s="106" t="s">
        <v>214</v>
      </c>
    </row>
    <row r="135" spans="1:6" s="75" customFormat="1" ht="12.75" x14ac:dyDescent="0.2">
      <c r="A135" s="105">
        <v>11</v>
      </c>
      <c r="B135" s="97"/>
      <c r="C135" s="97" t="s">
        <v>264</v>
      </c>
      <c r="D135" s="79"/>
      <c r="E135" s="106" t="s">
        <v>237</v>
      </c>
    </row>
    <row r="136" spans="1:6" s="75" customFormat="1" ht="12.75" x14ac:dyDescent="0.2">
      <c r="A136" s="105"/>
      <c r="B136" s="97" t="s">
        <v>60</v>
      </c>
      <c r="C136" s="86" t="s">
        <v>158</v>
      </c>
      <c r="E136" s="107" t="s">
        <v>214</v>
      </c>
    </row>
    <row r="137" spans="1:6" s="75" customFormat="1" ht="12.75" x14ac:dyDescent="0.2">
      <c r="A137" s="105"/>
      <c r="B137" s="97" t="s">
        <v>72</v>
      </c>
      <c r="C137" s="86" t="s">
        <v>159</v>
      </c>
      <c r="E137" s="107" t="s">
        <v>214</v>
      </c>
    </row>
    <row r="138" spans="1:6" s="75" customFormat="1" ht="12.75" x14ac:dyDescent="0.2">
      <c r="A138" s="105">
        <v>12</v>
      </c>
      <c r="B138" s="97"/>
      <c r="C138" s="97" t="s">
        <v>265</v>
      </c>
      <c r="D138" s="79"/>
      <c r="E138" s="106" t="s">
        <v>237</v>
      </c>
    </row>
    <row r="139" spans="1:6" s="75" customFormat="1" ht="12.75" x14ac:dyDescent="0.2">
      <c r="A139" s="105"/>
      <c r="B139" s="97" t="s">
        <v>60</v>
      </c>
      <c r="C139" s="86" t="s">
        <v>161</v>
      </c>
      <c r="D139" s="79"/>
      <c r="E139" s="107" t="s">
        <v>214</v>
      </c>
    </row>
    <row r="140" spans="1:6" x14ac:dyDescent="0.25">
      <c r="A140" s="105"/>
      <c r="B140" s="97" t="s">
        <v>72</v>
      </c>
      <c r="C140" s="86" t="s">
        <v>266</v>
      </c>
      <c r="D140" s="79"/>
      <c r="E140" s="107" t="s">
        <v>214</v>
      </c>
      <c r="F140" s="75"/>
    </row>
    <row r="141" spans="1:6" x14ac:dyDescent="0.25">
      <c r="A141" s="105"/>
      <c r="B141" s="97" t="s">
        <v>77</v>
      </c>
      <c r="C141" s="86" t="s">
        <v>267</v>
      </c>
      <c r="D141" s="79"/>
      <c r="E141" s="107" t="s">
        <v>214</v>
      </c>
      <c r="F141" s="75"/>
    </row>
    <row r="142" spans="1:6" x14ac:dyDescent="0.25">
      <c r="A142" s="105">
        <v>13</v>
      </c>
      <c r="B142" s="97"/>
      <c r="C142" s="97" t="s">
        <v>268</v>
      </c>
      <c r="D142" s="79"/>
      <c r="E142" s="106" t="s">
        <v>214</v>
      </c>
      <c r="F142" s="110"/>
    </row>
    <row r="143" spans="1:6" s="75" customFormat="1" ht="12.75" x14ac:dyDescent="0.2">
      <c r="A143" s="105"/>
      <c r="B143" s="97" t="s">
        <v>60</v>
      </c>
      <c r="C143" s="86" t="s">
        <v>164</v>
      </c>
      <c r="D143" s="79"/>
      <c r="E143" s="107" t="s">
        <v>214</v>
      </c>
    </row>
    <row r="144" spans="1:6" s="75" customFormat="1" ht="12.75" x14ac:dyDescent="0.2">
      <c r="A144" s="105"/>
      <c r="B144" s="97" t="s">
        <v>72</v>
      </c>
      <c r="C144" s="86" t="s">
        <v>165</v>
      </c>
      <c r="D144" s="79"/>
      <c r="E144" s="107" t="s">
        <v>214</v>
      </c>
    </row>
    <row r="145" spans="1:6" s="75" customFormat="1" ht="12.75" x14ac:dyDescent="0.2">
      <c r="A145" s="105"/>
      <c r="B145" s="97" t="s">
        <v>77</v>
      </c>
      <c r="C145" s="86" t="s">
        <v>269</v>
      </c>
      <c r="D145" s="79"/>
      <c r="E145" s="107" t="s">
        <v>214</v>
      </c>
    </row>
    <row r="146" spans="1:6" s="75" customFormat="1" ht="12.75" x14ac:dyDescent="0.2">
      <c r="A146" s="105"/>
      <c r="B146" s="97" t="s">
        <v>79</v>
      </c>
      <c r="C146" s="86" t="s">
        <v>167</v>
      </c>
      <c r="D146" s="79"/>
      <c r="E146" s="107" t="s">
        <v>214</v>
      </c>
    </row>
    <row r="147" spans="1:6" s="75" customFormat="1" ht="12.75" x14ac:dyDescent="0.2">
      <c r="A147" s="105"/>
      <c r="B147" s="97" t="s">
        <v>81</v>
      </c>
      <c r="C147" s="86" t="s">
        <v>168</v>
      </c>
      <c r="D147" s="79"/>
      <c r="E147" s="107" t="s">
        <v>214</v>
      </c>
    </row>
    <row r="148" spans="1:6" s="75" customFormat="1" ht="12.75" x14ac:dyDescent="0.2">
      <c r="A148" s="105"/>
      <c r="B148" s="97" t="s">
        <v>83</v>
      </c>
      <c r="C148" s="86" t="s">
        <v>169</v>
      </c>
      <c r="D148" s="79"/>
      <c r="E148" s="107" t="s">
        <v>214</v>
      </c>
    </row>
    <row r="149" spans="1:6" s="75" customFormat="1" ht="12.75" x14ac:dyDescent="0.2">
      <c r="A149" s="105"/>
      <c r="B149" s="97" t="s">
        <v>85</v>
      </c>
      <c r="C149" s="86" t="s">
        <v>170</v>
      </c>
      <c r="D149" s="79"/>
      <c r="E149" s="107" t="s">
        <v>214</v>
      </c>
    </row>
    <row r="150" spans="1:6" s="75" customFormat="1" ht="12.75" x14ac:dyDescent="0.2">
      <c r="A150" s="105"/>
      <c r="B150" s="97" t="s">
        <v>87</v>
      </c>
      <c r="C150" s="97" t="s">
        <v>561</v>
      </c>
      <c r="D150" s="79"/>
      <c r="E150" s="107" t="s">
        <v>214</v>
      </c>
    </row>
    <row r="151" spans="1:6" ht="26.25" customHeight="1" x14ac:dyDescent="0.25">
      <c r="A151" s="105"/>
      <c r="B151" s="97"/>
      <c r="C151" s="520" t="s">
        <v>270</v>
      </c>
      <c r="D151" s="520"/>
      <c r="E151" s="107" t="s">
        <v>214</v>
      </c>
      <c r="F151" s="110"/>
    </row>
    <row r="152" spans="1:6" ht="28.9" customHeight="1" x14ac:dyDescent="0.25">
      <c r="A152" s="105"/>
      <c r="B152" s="97"/>
      <c r="C152" s="519" t="s">
        <v>271</v>
      </c>
      <c r="D152" s="519"/>
      <c r="E152" s="107" t="s">
        <v>214</v>
      </c>
      <c r="F152" s="110"/>
    </row>
    <row r="153" spans="1:6" ht="13.9" customHeight="1" x14ac:dyDescent="0.25">
      <c r="A153" s="105"/>
      <c r="B153" s="97"/>
      <c r="C153" s="520" t="s">
        <v>272</v>
      </c>
      <c r="D153" s="520"/>
      <c r="E153" s="107" t="s">
        <v>214</v>
      </c>
      <c r="F153" s="110"/>
    </row>
    <row r="154" spans="1:6" ht="13.9" customHeight="1" x14ac:dyDescent="0.25">
      <c r="A154" s="105"/>
      <c r="B154" s="97"/>
      <c r="C154" s="520" t="s">
        <v>182</v>
      </c>
      <c r="D154" s="520"/>
      <c r="E154" s="107" t="s">
        <v>214</v>
      </c>
      <c r="F154" s="110"/>
    </row>
    <row r="155" spans="1:6" x14ac:dyDescent="0.25">
      <c r="A155" s="105"/>
      <c r="B155" s="97"/>
      <c r="C155" s="86" t="s">
        <v>273</v>
      </c>
      <c r="D155" s="75"/>
      <c r="E155" s="106" t="s">
        <v>214</v>
      </c>
      <c r="F155" s="110"/>
    </row>
    <row r="156" spans="1:6" x14ac:dyDescent="0.25">
      <c r="A156" s="105"/>
      <c r="B156" s="97"/>
      <c r="C156" s="110">
        <v>1</v>
      </c>
      <c r="D156" s="75"/>
      <c r="E156" s="107" t="s">
        <v>214</v>
      </c>
      <c r="F156" s="110"/>
    </row>
    <row r="157" spans="1:6" x14ac:dyDescent="0.25">
      <c r="A157" s="105"/>
      <c r="B157" s="97"/>
      <c r="C157" s="110">
        <v>2</v>
      </c>
      <c r="D157" s="75"/>
      <c r="E157" s="107" t="s">
        <v>214</v>
      </c>
      <c r="F157" s="110"/>
    </row>
    <row r="158" spans="1:6" x14ac:dyDescent="0.25">
      <c r="A158" s="105">
        <v>14</v>
      </c>
      <c r="B158" s="97"/>
      <c r="C158" s="117" t="s">
        <v>274</v>
      </c>
      <c r="D158" s="75"/>
      <c r="E158" s="107" t="s">
        <v>214</v>
      </c>
      <c r="F158" s="110"/>
    </row>
    <row r="159" spans="1:6" x14ac:dyDescent="0.25">
      <c r="A159" s="105"/>
      <c r="B159" s="97" t="s">
        <v>60</v>
      </c>
      <c r="C159" s="86" t="s">
        <v>184</v>
      </c>
      <c r="D159" s="75"/>
      <c r="E159" s="107"/>
      <c r="F159" s="110"/>
    </row>
    <row r="160" spans="1:6" x14ac:dyDescent="0.25">
      <c r="A160" s="105"/>
      <c r="B160" s="97" t="s">
        <v>72</v>
      </c>
      <c r="C160" s="86" t="s">
        <v>185</v>
      </c>
      <c r="D160" s="75"/>
      <c r="E160" s="107"/>
      <c r="F160" s="110"/>
    </row>
    <row r="161" spans="1:6" x14ac:dyDescent="0.25">
      <c r="A161" s="105"/>
      <c r="B161" s="97"/>
      <c r="C161" s="86"/>
      <c r="D161" s="75"/>
      <c r="E161" s="107"/>
      <c r="F161" s="110"/>
    </row>
    <row r="162" spans="1:6" x14ac:dyDescent="0.25">
      <c r="A162" s="118"/>
      <c r="B162" s="112" t="s">
        <v>275</v>
      </c>
      <c r="C162" s="119"/>
      <c r="D162" s="100"/>
      <c r="E162" s="114" t="s">
        <v>276</v>
      </c>
      <c r="F162" s="120"/>
    </row>
    <row r="163" spans="1:6" x14ac:dyDescent="0.25">
      <c r="A163" s="105"/>
      <c r="B163" s="97"/>
      <c r="C163" s="110"/>
      <c r="D163" s="75"/>
      <c r="E163" s="107"/>
      <c r="F163" s="110"/>
    </row>
    <row r="164" spans="1:6" x14ac:dyDescent="0.25">
      <c r="A164" s="105">
        <v>15</v>
      </c>
      <c r="B164" s="97"/>
      <c r="C164" s="97" t="s">
        <v>562</v>
      </c>
      <c r="D164" s="75"/>
      <c r="E164" s="106" t="s">
        <v>214</v>
      </c>
      <c r="F164" s="110"/>
    </row>
    <row r="165" spans="1:6" x14ac:dyDescent="0.25">
      <c r="A165" s="105"/>
      <c r="B165" s="97" t="s">
        <v>60</v>
      </c>
      <c r="C165" s="86" t="s">
        <v>278</v>
      </c>
      <c r="D165" s="75"/>
      <c r="E165" s="107" t="s">
        <v>214</v>
      </c>
      <c r="F165" s="110"/>
    </row>
    <row r="166" spans="1:6" x14ac:dyDescent="0.25">
      <c r="A166" s="105"/>
      <c r="B166" s="97" t="s">
        <v>72</v>
      </c>
      <c r="C166" s="86" t="s">
        <v>279</v>
      </c>
      <c r="D166" s="75"/>
      <c r="E166" s="107" t="s">
        <v>214</v>
      </c>
      <c r="F166" s="110"/>
    </row>
    <row r="167" spans="1:6" x14ac:dyDescent="0.25">
      <c r="A167" s="105"/>
      <c r="B167" s="97"/>
      <c r="C167" s="86"/>
      <c r="D167" s="75"/>
      <c r="E167" s="107"/>
      <c r="F167" s="110"/>
    </row>
    <row r="168" spans="1:6" x14ac:dyDescent="0.25">
      <c r="A168" s="118"/>
      <c r="B168" s="112" t="s">
        <v>280</v>
      </c>
      <c r="C168" s="119"/>
      <c r="D168" s="100"/>
      <c r="E168" s="114" t="s">
        <v>276</v>
      </c>
      <c r="F168" s="120"/>
    </row>
    <row r="169" spans="1:6" x14ac:dyDescent="0.25">
      <c r="A169" s="105"/>
      <c r="B169" s="97"/>
      <c r="C169" s="97"/>
      <c r="D169" s="79"/>
      <c r="E169" s="106"/>
      <c r="F169" s="110"/>
    </row>
    <row r="170" spans="1:6" x14ac:dyDescent="0.25">
      <c r="A170" s="112" t="s">
        <v>281</v>
      </c>
      <c r="B170" s="112"/>
      <c r="C170" s="112"/>
      <c r="D170" s="99"/>
      <c r="E170" s="113"/>
      <c r="F170" s="114" t="s">
        <v>239</v>
      </c>
    </row>
    <row r="171" spans="1:6" x14ac:dyDescent="0.25">
      <c r="A171" s="105"/>
      <c r="B171" s="97"/>
      <c r="C171" s="97"/>
      <c r="D171" s="79"/>
      <c r="E171" s="109"/>
      <c r="F171" s="75"/>
    </row>
    <row r="172" spans="1:6" ht="41.25" customHeight="1" x14ac:dyDescent="0.25">
      <c r="A172" s="79" t="s">
        <v>187</v>
      </c>
      <c r="B172" s="97"/>
      <c r="C172" s="97" t="s">
        <v>282</v>
      </c>
      <c r="D172" s="79"/>
      <c r="E172" s="109"/>
      <c r="F172" s="75"/>
    </row>
    <row r="173" spans="1:6" ht="45.75" customHeight="1" x14ac:dyDescent="0.25">
      <c r="A173" s="79">
        <v>1</v>
      </c>
      <c r="B173" s="97"/>
      <c r="C173" s="517" t="s">
        <v>283</v>
      </c>
      <c r="D173" s="517"/>
      <c r="E173" s="107" t="s">
        <v>214</v>
      </c>
      <c r="F173" s="103"/>
    </row>
    <row r="174" spans="1:6" ht="78.75" customHeight="1" x14ac:dyDescent="0.25">
      <c r="A174" s="79">
        <v>2</v>
      </c>
      <c r="B174" s="97"/>
      <c r="C174" s="518" t="s">
        <v>284</v>
      </c>
      <c r="D174" s="518"/>
      <c r="E174" s="107" t="s">
        <v>214</v>
      </c>
      <c r="F174" s="103"/>
    </row>
    <row r="175" spans="1:6" x14ac:dyDescent="0.25">
      <c r="A175" s="79">
        <v>3</v>
      </c>
      <c r="B175" s="97"/>
      <c r="C175" s="97" t="s">
        <v>285</v>
      </c>
      <c r="D175" s="79"/>
      <c r="E175" s="107" t="s">
        <v>214</v>
      </c>
      <c r="F175" s="103"/>
    </row>
    <row r="176" spans="1:6" x14ac:dyDescent="0.25">
      <c r="A176" s="79">
        <v>4</v>
      </c>
      <c r="B176" s="97"/>
      <c r="C176" s="121" t="s">
        <v>286</v>
      </c>
      <c r="D176" s="79"/>
      <c r="E176" s="107" t="s">
        <v>214</v>
      </c>
      <c r="F176" s="103"/>
    </row>
    <row r="177" spans="1:6" x14ac:dyDescent="0.25">
      <c r="A177" s="79"/>
      <c r="B177" s="97"/>
      <c r="C177" s="97"/>
      <c r="D177" s="78" t="s">
        <v>287</v>
      </c>
      <c r="E177" s="109"/>
      <c r="F177" s="103"/>
    </row>
    <row r="178" spans="1:6" x14ac:dyDescent="0.25">
      <c r="A178" s="79">
        <v>5</v>
      </c>
      <c r="B178" s="97"/>
      <c r="C178" s="517" t="s">
        <v>288</v>
      </c>
      <c r="D178" s="517"/>
      <c r="E178" s="107" t="s">
        <v>214</v>
      </c>
      <c r="F178" s="103"/>
    </row>
    <row r="179" spans="1:6" x14ac:dyDescent="0.25">
      <c r="A179" s="79"/>
      <c r="B179" s="97"/>
      <c r="C179" s="97"/>
      <c r="D179" s="79"/>
      <c r="E179" s="122"/>
      <c r="F179" s="123"/>
    </row>
    <row r="180" spans="1:6" x14ac:dyDescent="0.25">
      <c r="A180" s="112" t="s">
        <v>289</v>
      </c>
      <c r="B180" s="112"/>
      <c r="C180" s="112"/>
      <c r="D180" s="99"/>
      <c r="E180" s="113"/>
      <c r="F180" s="114" t="s">
        <v>239</v>
      </c>
    </row>
    <row r="181" spans="1:6" x14ac:dyDescent="0.25">
      <c r="A181" s="112"/>
      <c r="B181" s="112"/>
      <c r="C181" s="112"/>
      <c r="D181" s="99"/>
      <c r="E181" s="113"/>
      <c r="F181" s="114"/>
    </row>
    <row r="182" spans="1:6" x14ac:dyDescent="0.25">
      <c r="A182" s="112" t="s">
        <v>290</v>
      </c>
      <c r="B182" s="112"/>
      <c r="C182" s="112"/>
      <c r="D182" s="99"/>
      <c r="E182" s="113"/>
      <c r="F182" s="114" t="s">
        <v>239</v>
      </c>
    </row>
    <row r="183" spans="1:6" x14ac:dyDescent="0.25">
      <c r="A183" s="99" t="s">
        <v>291</v>
      </c>
      <c r="B183" s="112"/>
      <c r="C183" s="99" t="s">
        <v>292</v>
      </c>
      <c r="D183" s="100"/>
      <c r="E183" s="100"/>
      <c r="F183" s="124" t="s">
        <v>239</v>
      </c>
    </row>
    <row r="184" spans="1:6" x14ac:dyDescent="0.25">
      <c r="A184" s="105"/>
      <c r="B184" s="97"/>
      <c r="C184" s="97"/>
      <c r="D184" s="75"/>
      <c r="E184" s="75"/>
      <c r="F184" s="75"/>
    </row>
    <row r="185" spans="1:6" s="78" customFormat="1" ht="12.75" x14ac:dyDescent="0.2">
      <c r="A185" s="105"/>
      <c r="B185" s="97"/>
      <c r="C185" s="86"/>
      <c r="D185" s="75"/>
      <c r="E185" s="75"/>
      <c r="F185" s="75"/>
    </row>
    <row r="186" spans="1:6" x14ac:dyDescent="0.25">
      <c r="A186" s="76" t="s">
        <v>293</v>
      </c>
      <c r="B186" s="125"/>
      <c r="C186" s="125"/>
      <c r="D186" s="78"/>
      <c r="E186" s="78"/>
      <c r="F186" s="78"/>
    </row>
    <row r="187" spans="1:6" hidden="1" x14ac:dyDescent="0.25">
      <c r="A187" s="105"/>
      <c r="B187" s="97"/>
      <c r="C187" s="97"/>
      <c r="D187" s="75"/>
      <c r="E187" s="75"/>
      <c r="F187" s="75"/>
    </row>
    <row r="188" spans="1:6" hidden="1" x14ac:dyDescent="0.25">
      <c r="A188" s="79" t="s">
        <v>294</v>
      </c>
      <c r="B188" s="97" t="s">
        <v>295</v>
      </c>
      <c r="C188" s="97"/>
      <c r="D188" s="75"/>
      <c r="E188" s="75"/>
      <c r="F188" s="75"/>
    </row>
    <row r="189" spans="1:6" s="78" customFormat="1" ht="12.75" hidden="1" x14ac:dyDescent="0.2">
      <c r="A189" s="79" t="s">
        <v>296</v>
      </c>
      <c r="B189" s="97" t="s">
        <v>297</v>
      </c>
      <c r="C189" s="80"/>
      <c r="D189" s="75"/>
      <c r="E189" s="75"/>
      <c r="F189" s="75"/>
    </row>
    <row r="190" spans="1:6" hidden="1" x14ac:dyDescent="0.25">
      <c r="A190" s="105">
        <v>1</v>
      </c>
      <c r="B190" s="97" t="s">
        <v>70</v>
      </c>
      <c r="C190" s="97"/>
      <c r="D190" s="79"/>
      <c r="E190" s="106" t="s">
        <v>237</v>
      </c>
      <c r="F190" s="106"/>
    </row>
    <row r="191" spans="1:6" hidden="1" x14ac:dyDescent="0.25">
      <c r="A191" s="105"/>
      <c r="B191" s="97" t="s">
        <v>60</v>
      </c>
      <c r="C191" s="86" t="s">
        <v>71</v>
      </c>
      <c r="D191" s="79"/>
      <c r="E191" s="107" t="s">
        <v>214</v>
      </c>
      <c r="F191" s="107"/>
    </row>
    <row r="192" spans="1:6" hidden="1" x14ac:dyDescent="0.25">
      <c r="A192" s="105"/>
      <c r="B192" s="97"/>
      <c r="C192" s="86" t="s">
        <v>249</v>
      </c>
      <c r="D192" s="79"/>
      <c r="E192" s="107"/>
      <c r="F192" s="107"/>
    </row>
    <row r="193" spans="1:6" hidden="1" x14ac:dyDescent="0.25">
      <c r="A193" s="105"/>
      <c r="B193" s="97"/>
      <c r="C193" s="86" t="s">
        <v>250</v>
      </c>
      <c r="D193" s="79"/>
      <c r="E193" s="107"/>
      <c r="F193" s="107"/>
    </row>
    <row r="194" spans="1:6" s="75" customFormat="1" ht="12.75" hidden="1" x14ac:dyDescent="0.2">
      <c r="A194" s="105"/>
      <c r="B194" s="97" t="s">
        <v>72</v>
      </c>
      <c r="C194" s="86" t="s">
        <v>251</v>
      </c>
      <c r="D194" s="79"/>
      <c r="E194" s="107" t="s">
        <v>214</v>
      </c>
      <c r="F194" s="107"/>
    </row>
    <row r="195" spans="1:6" s="75" customFormat="1" ht="12.75" hidden="1" x14ac:dyDescent="0.2">
      <c r="A195" s="105"/>
      <c r="B195" s="97"/>
      <c r="C195" s="86"/>
      <c r="D195" s="79"/>
      <c r="E195" s="85"/>
      <c r="F195" s="85"/>
    </row>
    <row r="196" spans="1:6" hidden="1" x14ac:dyDescent="0.25">
      <c r="A196" s="105">
        <v>2</v>
      </c>
      <c r="B196" s="97" t="s">
        <v>74</v>
      </c>
      <c r="C196" s="86"/>
      <c r="D196" s="75"/>
      <c r="E196" s="106" t="s">
        <v>237</v>
      </c>
      <c r="F196" s="106"/>
    </row>
    <row r="197" spans="1:6" hidden="1" x14ac:dyDescent="0.25">
      <c r="A197" s="105"/>
      <c r="B197" s="97" t="s">
        <v>60</v>
      </c>
      <c r="C197" s="86" t="s">
        <v>75</v>
      </c>
      <c r="D197" s="75"/>
      <c r="E197" s="107" t="s">
        <v>214</v>
      </c>
      <c r="F197" s="107"/>
    </row>
    <row r="198" spans="1:6" s="75" customFormat="1" ht="12.75" hidden="1" x14ac:dyDescent="0.2">
      <c r="A198" s="105"/>
      <c r="B198" s="97" t="s">
        <v>72</v>
      </c>
      <c r="C198" s="86" t="s">
        <v>76</v>
      </c>
      <c r="E198" s="107" t="s">
        <v>214</v>
      </c>
      <c r="F198" s="107"/>
    </row>
    <row r="199" spans="1:6" s="75" customFormat="1" ht="12.75" hidden="1" x14ac:dyDescent="0.2">
      <c r="A199" s="105"/>
      <c r="B199" s="97" t="s">
        <v>77</v>
      </c>
      <c r="C199" s="86" t="s">
        <v>78</v>
      </c>
      <c r="E199" s="107" t="s">
        <v>214</v>
      </c>
      <c r="F199" s="107"/>
    </row>
    <row r="200" spans="1:6" s="75" customFormat="1" ht="12.75" hidden="1" x14ac:dyDescent="0.2">
      <c r="A200" s="105"/>
      <c r="B200" s="97" t="s">
        <v>79</v>
      </c>
      <c r="C200" s="86" t="s">
        <v>252</v>
      </c>
      <c r="E200" s="107" t="s">
        <v>214</v>
      </c>
      <c r="F200" s="107"/>
    </row>
    <row r="201" spans="1:6" s="75" customFormat="1" ht="12.75" hidden="1" x14ac:dyDescent="0.2">
      <c r="A201" s="105"/>
      <c r="B201" s="97" t="s">
        <v>81</v>
      </c>
      <c r="C201" s="86" t="s">
        <v>298</v>
      </c>
      <c r="E201" s="107" t="s">
        <v>214</v>
      </c>
      <c r="F201" s="107"/>
    </row>
    <row r="202" spans="1:6" s="75" customFormat="1" ht="12.75" hidden="1" x14ac:dyDescent="0.2">
      <c r="A202" s="108"/>
      <c r="B202" s="97" t="s">
        <v>83</v>
      </c>
      <c r="C202" s="86" t="s">
        <v>80</v>
      </c>
      <c r="E202" s="107" t="s">
        <v>214</v>
      </c>
      <c r="F202" s="107"/>
    </row>
    <row r="203" spans="1:6" hidden="1" x14ac:dyDescent="0.25">
      <c r="A203" s="108"/>
      <c r="B203" s="97" t="s">
        <v>85</v>
      </c>
      <c r="C203" s="86" t="s">
        <v>299</v>
      </c>
      <c r="D203" s="75"/>
      <c r="E203" s="107" t="s">
        <v>214</v>
      </c>
      <c r="F203" s="107"/>
    </row>
    <row r="204" spans="1:6" hidden="1" x14ac:dyDescent="0.25">
      <c r="A204" s="108"/>
      <c r="B204" s="97" t="s">
        <v>87</v>
      </c>
      <c r="C204" s="86" t="s">
        <v>96</v>
      </c>
      <c r="D204" s="75"/>
      <c r="E204" s="107" t="s">
        <v>214</v>
      </c>
      <c r="F204" s="107"/>
    </row>
    <row r="205" spans="1:6" hidden="1" x14ac:dyDescent="0.25">
      <c r="A205" s="108"/>
      <c r="B205" s="97" t="s">
        <v>300</v>
      </c>
      <c r="C205" s="86" t="s">
        <v>84</v>
      </c>
      <c r="D205" s="75"/>
      <c r="E205" s="107" t="s">
        <v>214</v>
      </c>
      <c r="F205" s="107"/>
    </row>
    <row r="206" spans="1:6" hidden="1" x14ac:dyDescent="0.25">
      <c r="A206" s="108"/>
      <c r="B206" s="97" t="s">
        <v>91</v>
      </c>
      <c r="C206" s="86" t="s">
        <v>86</v>
      </c>
      <c r="D206" s="75"/>
      <c r="E206" s="107" t="s">
        <v>214</v>
      </c>
      <c r="F206" s="107"/>
    </row>
    <row r="207" spans="1:6" hidden="1" x14ac:dyDescent="0.25">
      <c r="A207" s="108"/>
      <c r="B207" s="97" t="s">
        <v>93</v>
      </c>
      <c r="C207" s="86" t="s">
        <v>88</v>
      </c>
      <c r="D207" s="75"/>
      <c r="E207" s="107" t="s">
        <v>214</v>
      </c>
      <c r="F207" s="107"/>
    </row>
    <row r="208" spans="1:6" hidden="1" x14ac:dyDescent="0.25">
      <c r="A208" s="108"/>
      <c r="B208" s="97" t="s">
        <v>95</v>
      </c>
      <c r="C208" s="86" t="s">
        <v>90</v>
      </c>
      <c r="D208" s="75"/>
      <c r="E208" s="107" t="s">
        <v>214</v>
      </c>
      <c r="F208" s="107"/>
    </row>
    <row r="209" spans="1:6" hidden="1" x14ac:dyDescent="0.25">
      <c r="A209" s="108"/>
      <c r="B209" s="97" t="s">
        <v>97</v>
      </c>
      <c r="C209" s="86" t="s">
        <v>92</v>
      </c>
      <c r="D209" s="75"/>
      <c r="E209" s="107" t="s">
        <v>214</v>
      </c>
      <c r="F209" s="107"/>
    </row>
    <row r="210" spans="1:6" hidden="1" x14ac:dyDescent="0.25">
      <c r="A210" s="108"/>
      <c r="B210" s="97" t="s">
        <v>99</v>
      </c>
      <c r="C210" s="86" t="s">
        <v>102</v>
      </c>
      <c r="D210" s="75"/>
      <c r="E210" s="107" t="s">
        <v>214</v>
      </c>
      <c r="F210" s="107"/>
    </row>
    <row r="211" spans="1:6" hidden="1" x14ac:dyDescent="0.25">
      <c r="A211" s="108"/>
      <c r="B211" s="97" t="s">
        <v>101</v>
      </c>
      <c r="C211" s="86" t="s">
        <v>301</v>
      </c>
      <c r="D211" s="75"/>
      <c r="E211" s="107" t="s">
        <v>214</v>
      </c>
      <c r="F211" s="107"/>
    </row>
    <row r="212" spans="1:6" hidden="1" x14ac:dyDescent="0.25">
      <c r="A212" s="108"/>
      <c r="B212" s="97"/>
      <c r="C212" s="86"/>
      <c r="D212" s="75"/>
      <c r="E212" s="85"/>
      <c r="F212" s="85"/>
    </row>
    <row r="213" spans="1:6" hidden="1" x14ac:dyDescent="0.25">
      <c r="A213" s="105">
        <v>3</v>
      </c>
      <c r="B213" s="97" t="s">
        <v>253</v>
      </c>
      <c r="C213" s="97"/>
      <c r="D213" s="79"/>
      <c r="E213" s="106" t="s">
        <v>237</v>
      </c>
      <c r="F213" s="106"/>
    </row>
    <row r="214" spans="1:6" hidden="1" x14ac:dyDescent="0.25">
      <c r="A214" s="105"/>
      <c r="B214" s="97" t="s">
        <v>60</v>
      </c>
      <c r="C214" s="86" t="s">
        <v>109</v>
      </c>
      <c r="D214" s="75"/>
      <c r="E214" s="107" t="s">
        <v>214</v>
      </c>
      <c r="F214" s="107"/>
    </row>
    <row r="215" spans="1:6" hidden="1" x14ac:dyDescent="0.25">
      <c r="A215" s="105"/>
      <c r="B215" s="97" t="s">
        <v>72</v>
      </c>
      <c r="C215" s="86" t="s">
        <v>110</v>
      </c>
      <c r="D215" s="75"/>
      <c r="E215" s="107" t="s">
        <v>214</v>
      </c>
      <c r="F215" s="107"/>
    </row>
    <row r="216" spans="1:6" hidden="1" x14ac:dyDescent="0.25">
      <c r="A216" s="105"/>
      <c r="B216" s="97"/>
      <c r="C216" s="86"/>
      <c r="D216" s="75"/>
      <c r="E216" s="107"/>
      <c r="F216" s="107"/>
    </row>
    <row r="217" spans="1:6" hidden="1" x14ac:dyDescent="0.25">
      <c r="A217" s="105">
        <v>4</v>
      </c>
      <c r="B217" s="97" t="s">
        <v>111</v>
      </c>
      <c r="C217" s="97"/>
      <c r="D217" s="79"/>
      <c r="E217" s="106" t="s">
        <v>237</v>
      </c>
      <c r="F217" s="106"/>
    </row>
    <row r="218" spans="1:6" hidden="1" x14ac:dyDescent="0.25">
      <c r="A218" s="105"/>
      <c r="B218" s="97" t="s">
        <v>60</v>
      </c>
      <c r="C218" s="86" t="s">
        <v>112</v>
      </c>
      <c r="D218" s="75"/>
      <c r="E218" s="107" t="s">
        <v>214</v>
      </c>
      <c r="F218" s="107"/>
    </row>
    <row r="219" spans="1:6" hidden="1" x14ac:dyDescent="0.25">
      <c r="A219" s="105"/>
      <c r="B219" s="97" t="s">
        <v>72</v>
      </c>
      <c r="C219" s="86" t="s">
        <v>113</v>
      </c>
      <c r="D219" s="75"/>
      <c r="E219" s="107" t="s">
        <v>214</v>
      </c>
      <c r="F219" s="107"/>
    </row>
    <row r="220" spans="1:6" hidden="1" x14ac:dyDescent="0.25">
      <c r="A220" s="105"/>
      <c r="B220" s="97" t="s">
        <v>77</v>
      </c>
      <c r="C220" s="86" t="s">
        <v>254</v>
      </c>
      <c r="D220" s="75"/>
      <c r="E220" s="107" t="s">
        <v>214</v>
      </c>
      <c r="F220" s="107"/>
    </row>
    <row r="221" spans="1:6" hidden="1" x14ac:dyDescent="0.25">
      <c r="A221" s="105"/>
      <c r="B221" s="97" t="s">
        <v>79</v>
      </c>
      <c r="C221" s="86" t="s">
        <v>115</v>
      </c>
      <c r="D221" s="75"/>
      <c r="E221" s="126" t="s">
        <v>214</v>
      </c>
      <c r="F221" s="107"/>
    </row>
    <row r="222" spans="1:6" hidden="1" x14ac:dyDescent="0.25">
      <c r="A222" s="105"/>
      <c r="B222" s="97"/>
      <c r="C222" s="86"/>
      <c r="D222" s="75"/>
      <c r="E222" s="109"/>
      <c r="F222" s="110"/>
    </row>
    <row r="223" spans="1:6" hidden="1" x14ac:dyDescent="0.25">
      <c r="A223" s="105"/>
      <c r="B223" s="97"/>
      <c r="C223" s="86"/>
      <c r="D223" s="75"/>
      <c r="E223" s="107" t="s">
        <v>214</v>
      </c>
      <c r="F223" s="110"/>
    </row>
    <row r="224" spans="1:6" hidden="1" x14ac:dyDescent="0.25">
      <c r="A224" s="105"/>
      <c r="B224" s="97"/>
      <c r="C224" s="86"/>
      <c r="D224" s="75"/>
      <c r="E224" s="109"/>
      <c r="F224" s="110"/>
    </row>
    <row r="225" spans="1:6" hidden="1" x14ac:dyDescent="0.25">
      <c r="A225" s="105"/>
      <c r="B225" s="97"/>
      <c r="C225" s="97" t="s">
        <v>255</v>
      </c>
      <c r="D225" s="79"/>
      <c r="E225" s="117"/>
      <c r="F225" s="106" t="s">
        <v>239</v>
      </c>
    </row>
    <row r="226" spans="1:6" hidden="1" x14ac:dyDescent="0.25">
      <c r="A226" s="115"/>
      <c r="B226" s="97"/>
      <c r="C226" s="97"/>
      <c r="D226" s="75"/>
      <c r="E226" s="109"/>
      <c r="F226" s="110"/>
    </row>
    <row r="227" spans="1:6" hidden="1" x14ac:dyDescent="0.25">
      <c r="A227" s="79" t="s">
        <v>302</v>
      </c>
      <c r="B227" s="97" t="s">
        <v>257</v>
      </c>
      <c r="C227" s="97"/>
      <c r="D227" s="79"/>
      <c r="E227" s="109"/>
      <c r="F227" s="75"/>
    </row>
    <row r="228" spans="1:6" hidden="1" x14ac:dyDescent="0.25">
      <c r="A228" s="105">
        <v>1</v>
      </c>
      <c r="B228" s="97"/>
      <c r="C228" s="97" t="s">
        <v>118</v>
      </c>
      <c r="D228" s="79"/>
      <c r="E228" s="106" t="s">
        <v>214</v>
      </c>
      <c r="F228" s="75"/>
    </row>
    <row r="229" spans="1:6" hidden="1" x14ac:dyDescent="0.25">
      <c r="A229" s="105">
        <v>2</v>
      </c>
      <c r="B229" s="97"/>
      <c r="C229" s="97" t="s">
        <v>119</v>
      </c>
      <c r="D229" s="79"/>
      <c r="E229" s="106" t="s">
        <v>214</v>
      </c>
      <c r="F229" s="75"/>
    </row>
    <row r="230" spans="1:6" hidden="1" x14ac:dyDescent="0.25">
      <c r="A230" s="105">
        <v>3</v>
      </c>
      <c r="B230" s="97"/>
      <c r="C230" s="97" t="s">
        <v>120</v>
      </c>
      <c r="D230" s="79"/>
      <c r="E230" s="106" t="s">
        <v>237</v>
      </c>
      <c r="F230" s="75"/>
    </row>
    <row r="231" spans="1:6" hidden="1" x14ac:dyDescent="0.25">
      <c r="A231" s="105"/>
      <c r="B231" s="97" t="s">
        <v>60</v>
      </c>
      <c r="C231" s="86" t="s">
        <v>121</v>
      </c>
      <c r="D231" s="75"/>
      <c r="E231" s="107" t="s">
        <v>214</v>
      </c>
      <c r="F231" s="75"/>
    </row>
    <row r="232" spans="1:6" hidden="1" x14ac:dyDescent="0.25">
      <c r="A232" s="105"/>
      <c r="B232" s="97" t="s">
        <v>72</v>
      </c>
      <c r="C232" s="86" t="s">
        <v>122</v>
      </c>
      <c r="D232" s="75"/>
      <c r="E232" s="107" t="s">
        <v>214</v>
      </c>
      <c r="F232" s="75"/>
    </row>
    <row r="233" spans="1:6" hidden="1" x14ac:dyDescent="0.25">
      <c r="A233" s="105"/>
      <c r="B233" s="97" t="s">
        <v>77</v>
      </c>
      <c r="C233" s="86" t="s">
        <v>123</v>
      </c>
      <c r="D233" s="75"/>
      <c r="E233" s="107" t="s">
        <v>214</v>
      </c>
      <c r="F233" s="75"/>
    </row>
    <row r="234" spans="1:6" hidden="1" x14ac:dyDescent="0.25">
      <c r="A234" s="105"/>
      <c r="B234" s="97" t="s">
        <v>79</v>
      </c>
      <c r="C234" s="86" t="s">
        <v>124</v>
      </c>
      <c r="D234" s="75"/>
      <c r="E234" s="107" t="s">
        <v>214</v>
      </c>
      <c r="F234" s="75"/>
    </row>
    <row r="235" spans="1:6" hidden="1" x14ac:dyDescent="0.25">
      <c r="A235" s="105"/>
      <c r="B235" s="97" t="s">
        <v>81</v>
      </c>
      <c r="C235" s="86" t="s">
        <v>125</v>
      </c>
      <c r="D235" s="75"/>
      <c r="E235" s="107" t="s">
        <v>214</v>
      </c>
      <c r="F235" s="75"/>
    </row>
    <row r="236" spans="1:6" hidden="1" x14ac:dyDescent="0.25">
      <c r="A236" s="105"/>
      <c r="B236" s="97" t="s">
        <v>83</v>
      </c>
      <c r="C236" s="86" t="s">
        <v>126</v>
      </c>
      <c r="D236" s="75"/>
      <c r="E236" s="107" t="s">
        <v>214</v>
      </c>
      <c r="F236" s="75"/>
    </row>
    <row r="237" spans="1:6" hidden="1" x14ac:dyDescent="0.25">
      <c r="A237" s="105"/>
      <c r="B237" s="97" t="s">
        <v>85</v>
      </c>
      <c r="C237" s="86" t="s">
        <v>127</v>
      </c>
      <c r="D237" s="75"/>
      <c r="E237" s="107" t="s">
        <v>214</v>
      </c>
      <c r="F237" s="75"/>
    </row>
    <row r="238" spans="1:6" hidden="1" x14ac:dyDescent="0.25">
      <c r="A238" s="105"/>
      <c r="B238" s="97" t="s">
        <v>83</v>
      </c>
      <c r="C238" s="86" t="s">
        <v>128</v>
      </c>
      <c r="D238" s="75"/>
      <c r="E238" s="107" t="s">
        <v>214</v>
      </c>
      <c r="F238" s="75"/>
    </row>
    <row r="239" spans="1:6" hidden="1" x14ac:dyDescent="0.25">
      <c r="A239" s="105"/>
      <c r="B239" s="97" t="s">
        <v>85</v>
      </c>
      <c r="C239" s="86" t="s">
        <v>129</v>
      </c>
      <c r="D239" s="75"/>
      <c r="E239" s="107" t="s">
        <v>214</v>
      </c>
      <c r="F239" s="75"/>
    </row>
    <row r="240" spans="1:6" hidden="1" x14ac:dyDescent="0.25">
      <c r="A240" s="105">
        <v>4</v>
      </c>
      <c r="B240" s="97"/>
      <c r="C240" s="97" t="s">
        <v>130</v>
      </c>
      <c r="D240" s="79"/>
      <c r="E240" s="106" t="s">
        <v>237</v>
      </c>
      <c r="F240" s="75"/>
    </row>
    <row r="241" spans="1:6" hidden="1" x14ac:dyDescent="0.25">
      <c r="A241" s="105"/>
      <c r="B241" s="97" t="s">
        <v>60</v>
      </c>
      <c r="C241" s="86" t="s">
        <v>131</v>
      </c>
      <c r="D241" s="75"/>
      <c r="E241" s="107" t="s">
        <v>214</v>
      </c>
      <c r="F241" s="75"/>
    </row>
    <row r="242" spans="1:6" hidden="1" x14ac:dyDescent="0.25">
      <c r="A242" s="105"/>
      <c r="B242" s="97" t="s">
        <v>72</v>
      </c>
      <c r="C242" s="86" t="s">
        <v>132</v>
      </c>
      <c r="D242" s="75"/>
      <c r="E242" s="107" t="s">
        <v>214</v>
      </c>
    </row>
    <row r="243" spans="1:6" hidden="1" x14ac:dyDescent="0.25">
      <c r="A243" s="105">
        <v>5</v>
      </c>
      <c r="B243" s="97"/>
      <c r="C243" s="97" t="s">
        <v>133</v>
      </c>
      <c r="D243" s="79"/>
      <c r="E243" s="106" t="s">
        <v>237</v>
      </c>
    </row>
    <row r="244" spans="1:6" hidden="1" x14ac:dyDescent="0.25">
      <c r="A244" s="105"/>
      <c r="B244" s="97" t="s">
        <v>60</v>
      </c>
      <c r="C244" s="86" t="s">
        <v>258</v>
      </c>
      <c r="D244" s="79"/>
      <c r="E244" s="107" t="s">
        <v>214</v>
      </c>
    </row>
    <row r="245" spans="1:6" hidden="1" x14ac:dyDescent="0.25">
      <c r="A245" s="105"/>
      <c r="B245" s="97" t="s">
        <v>72</v>
      </c>
      <c r="C245" s="86" t="s">
        <v>259</v>
      </c>
      <c r="D245" s="79"/>
      <c r="E245" s="107" t="s">
        <v>214</v>
      </c>
    </row>
    <row r="246" spans="1:6" hidden="1" x14ac:dyDescent="0.25">
      <c r="A246" s="105"/>
      <c r="B246" s="97" t="s">
        <v>77</v>
      </c>
      <c r="C246" s="86" t="s">
        <v>260</v>
      </c>
      <c r="D246" s="79"/>
      <c r="E246" s="107" t="s">
        <v>214</v>
      </c>
    </row>
    <row r="247" spans="1:6" hidden="1" x14ac:dyDescent="0.25">
      <c r="A247" s="105"/>
      <c r="B247" s="97" t="s">
        <v>79</v>
      </c>
      <c r="C247" s="86" t="s">
        <v>261</v>
      </c>
      <c r="D247" s="79"/>
      <c r="E247" s="107" t="s">
        <v>214</v>
      </c>
    </row>
    <row r="248" spans="1:6" hidden="1" x14ac:dyDescent="0.25">
      <c r="A248" s="105"/>
      <c r="B248" s="97" t="s">
        <v>81</v>
      </c>
      <c r="C248" s="86" t="s">
        <v>262</v>
      </c>
      <c r="D248" s="79"/>
      <c r="E248" s="107" t="s">
        <v>214</v>
      </c>
    </row>
    <row r="249" spans="1:6" hidden="1" x14ac:dyDescent="0.25">
      <c r="A249" s="105">
        <v>6</v>
      </c>
      <c r="B249" s="97"/>
      <c r="C249" s="97" t="s">
        <v>169</v>
      </c>
      <c r="D249" s="79"/>
      <c r="E249" s="106" t="s">
        <v>214</v>
      </c>
    </row>
    <row r="250" spans="1:6" hidden="1" x14ac:dyDescent="0.25">
      <c r="A250" s="105">
        <v>7</v>
      </c>
      <c r="B250" s="97"/>
      <c r="C250" s="97" t="s">
        <v>164</v>
      </c>
      <c r="D250" s="79"/>
      <c r="E250" s="106" t="s">
        <v>214</v>
      </c>
    </row>
    <row r="251" spans="1:6" hidden="1" x14ac:dyDescent="0.25">
      <c r="A251" s="105">
        <v>8</v>
      </c>
      <c r="B251" s="97"/>
      <c r="C251" s="97" t="s">
        <v>165</v>
      </c>
      <c r="D251" s="79"/>
      <c r="E251" s="106" t="s">
        <v>214</v>
      </c>
    </row>
    <row r="252" spans="1:6" hidden="1" x14ac:dyDescent="0.25">
      <c r="A252" s="105">
        <v>9</v>
      </c>
      <c r="B252" s="79"/>
      <c r="C252" s="97" t="s">
        <v>303</v>
      </c>
      <c r="D252" s="79"/>
      <c r="E252" s="106" t="s">
        <v>214</v>
      </c>
    </row>
    <row r="253" spans="1:6" hidden="1" x14ac:dyDescent="0.25">
      <c r="A253" s="105">
        <v>10</v>
      </c>
      <c r="B253" s="79"/>
      <c r="C253" s="97" t="s">
        <v>166</v>
      </c>
      <c r="D253" s="79"/>
      <c r="E253" s="106" t="s">
        <v>214</v>
      </c>
    </row>
    <row r="254" spans="1:6" hidden="1" x14ac:dyDescent="0.25">
      <c r="A254" s="105">
        <v>11</v>
      </c>
      <c r="B254" s="79"/>
      <c r="C254" s="97" t="s">
        <v>167</v>
      </c>
      <c r="D254" s="79"/>
      <c r="E254" s="106" t="s">
        <v>214</v>
      </c>
    </row>
    <row r="255" spans="1:6" hidden="1" x14ac:dyDescent="0.25">
      <c r="A255" s="105">
        <v>12</v>
      </c>
      <c r="B255" s="79"/>
      <c r="C255" s="97" t="s">
        <v>170</v>
      </c>
      <c r="D255" s="79"/>
      <c r="E255" s="106" t="s">
        <v>214</v>
      </c>
    </row>
    <row r="256" spans="1:6" hidden="1" x14ac:dyDescent="0.25">
      <c r="A256" s="105">
        <v>13</v>
      </c>
      <c r="B256" s="79"/>
      <c r="C256" s="97" t="s">
        <v>304</v>
      </c>
      <c r="D256" s="79"/>
      <c r="E256" s="106"/>
    </row>
    <row r="257" spans="1:5" hidden="1" x14ac:dyDescent="0.25">
      <c r="A257" s="105">
        <v>14</v>
      </c>
      <c r="B257" s="79"/>
      <c r="C257" s="97" t="s">
        <v>305</v>
      </c>
      <c r="D257" s="79"/>
      <c r="E257" s="106"/>
    </row>
    <row r="258" spans="1:5" hidden="1" x14ac:dyDescent="0.25">
      <c r="A258" s="105">
        <v>15</v>
      </c>
      <c r="B258" s="79"/>
      <c r="C258" s="97" t="s">
        <v>140</v>
      </c>
      <c r="D258" s="79"/>
      <c r="E258" s="106" t="s">
        <v>237</v>
      </c>
    </row>
    <row r="259" spans="1:5" hidden="1" x14ac:dyDescent="0.25">
      <c r="A259" s="105"/>
      <c r="B259" s="116" t="s">
        <v>60</v>
      </c>
      <c r="C259" s="86" t="s">
        <v>141</v>
      </c>
      <c r="D259" s="75"/>
      <c r="E259" s="107" t="s">
        <v>214</v>
      </c>
    </row>
    <row r="260" spans="1:5" hidden="1" x14ac:dyDescent="0.25">
      <c r="A260" s="105"/>
      <c r="B260" s="116" t="s">
        <v>72</v>
      </c>
      <c r="C260" s="86" t="s">
        <v>142</v>
      </c>
      <c r="D260" s="75"/>
      <c r="E260" s="107" t="s">
        <v>214</v>
      </c>
    </row>
    <row r="261" spans="1:5" hidden="1" x14ac:dyDescent="0.25">
      <c r="A261" s="105"/>
      <c r="B261" s="116" t="s">
        <v>77</v>
      </c>
      <c r="C261" s="86" t="s">
        <v>143</v>
      </c>
      <c r="D261" s="75"/>
      <c r="E261" s="107" t="s">
        <v>214</v>
      </c>
    </row>
    <row r="262" spans="1:5" hidden="1" x14ac:dyDescent="0.25">
      <c r="A262" s="105"/>
      <c r="B262" s="116" t="s">
        <v>79</v>
      </c>
      <c r="C262" s="86" t="s">
        <v>306</v>
      </c>
      <c r="D262" s="75"/>
      <c r="E262" s="107" t="s">
        <v>214</v>
      </c>
    </row>
    <row r="263" spans="1:5" hidden="1" x14ac:dyDescent="0.25">
      <c r="A263" s="105"/>
      <c r="B263" s="116" t="s">
        <v>81</v>
      </c>
      <c r="C263" s="86" t="s">
        <v>147</v>
      </c>
      <c r="D263" s="75"/>
      <c r="E263" s="107" t="s">
        <v>214</v>
      </c>
    </row>
    <row r="264" spans="1:5" hidden="1" x14ac:dyDescent="0.25">
      <c r="A264" s="105"/>
      <c r="B264" s="80" t="s">
        <v>83</v>
      </c>
      <c r="C264" s="86" t="s">
        <v>263</v>
      </c>
      <c r="D264" s="75"/>
      <c r="E264" s="107" t="s">
        <v>214</v>
      </c>
    </row>
    <row r="265" spans="1:5" hidden="1" x14ac:dyDescent="0.25">
      <c r="A265" s="105">
        <v>16</v>
      </c>
      <c r="B265" s="79"/>
      <c r="C265" s="97" t="s">
        <v>148</v>
      </c>
      <c r="D265" s="79"/>
      <c r="E265" s="106" t="s">
        <v>237</v>
      </c>
    </row>
    <row r="266" spans="1:5" hidden="1" x14ac:dyDescent="0.25">
      <c r="A266" s="105"/>
      <c r="B266" s="97" t="s">
        <v>60</v>
      </c>
      <c r="C266" s="86" t="s">
        <v>154</v>
      </c>
      <c r="D266" s="79"/>
      <c r="E266" s="107" t="s">
        <v>214</v>
      </c>
    </row>
    <row r="267" spans="1:5" hidden="1" x14ac:dyDescent="0.25">
      <c r="A267" s="105"/>
      <c r="B267" s="97" t="s">
        <v>72</v>
      </c>
      <c r="C267" s="86" t="s">
        <v>153</v>
      </c>
      <c r="D267" s="75"/>
      <c r="E267" s="107" t="s">
        <v>214</v>
      </c>
    </row>
    <row r="268" spans="1:5" hidden="1" x14ac:dyDescent="0.25">
      <c r="A268" s="105"/>
      <c r="B268" s="97" t="s">
        <v>77</v>
      </c>
      <c r="C268" s="86" t="s">
        <v>307</v>
      </c>
      <c r="D268" s="75"/>
      <c r="E268" s="107" t="s">
        <v>214</v>
      </c>
    </row>
    <row r="269" spans="1:5" hidden="1" x14ac:dyDescent="0.25">
      <c r="A269" s="105"/>
      <c r="B269" s="97" t="s">
        <v>79</v>
      </c>
      <c r="C269" s="86" t="s">
        <v>196</v>
      </c>
      <c r="D269" s="75"/>
      <c r="E269" s="107" t="s">
        <v>214</v>
      </c>
    </row>
    <row r="270" spans="1:5" hidden="1" x14ac:dyDescent="0.25">
      <c r="A270" s="105"/>
      <c r="B270" s="97" t="s">
        <v>81</v>
      </c>
      <c r="C270" s="86" t="s">
        <v>151</v>
      </c>
      <c r="D270" s="75"/>
      <c r="E270" s="107" t="s">
        <v>214</v>
      </c>
    </row>
    <row r="271" spans="1:5" hidden="1" x14ac:dyDescent="0.25">
      <c r="A271" s="75"/>
      <c r="B271" s="97" t="s">
        <v>83</v>
      </c>
      <c r="C271" s="86" t="s">
        <v>308</v>
      </c>
      <c r="D271" s="75"/>
      <c r="E271" s="107" t="s">
        <v>214</v>
      </c>
    </row>
    <row r="272" spans="1:5" hidden="1" x14ac:dyDescent="0.25">
      <c r="A272" s="75"/>
      <c r="B272" s="97" t="s">
        <v>85</v>
      </c>
      <c r="C272" s="86" t="s">
        <v>155</v>
      </c>
      <c r="D272" s="75"/>
      <c r="E272" s="107" t="s">
        <v>214</v>
      </c>
    </row>
    <row r="273" spans="1:6" hidden="1" x14ac:dyDescent="0.25">
      <c r="A273" s="105">
        <v>17</v>
      </c>
      <c r="B273" s="97"/>
      <c r="C273" s="97" t="s">
        <v>156</v>
      </c>
      <c r="D273" s="79"/>
      <c r="E273" s="106" t="s">
        <v>214</v>
      </c>
    </row>
    <row r="274" spans="1:6" hidden="1" x14ac:dyDescent="0.25">
      <c r="A274" s="105">
        <v>18</v>
      </c>
      <c r="B274" s="97"/>
      <c r="C274" s="97" t="s">
        <v>264</v>
      </c>
      <c r="D274" s="79"/>
      <c r="E274" s="106" t="s">
        <v>237</v>
      </c>
      <c r="F274" s="75"/>
    </row>
    <row r="275" spans="1:6" hidden="1" x14ac:dyDescent="0.25">
      <c r="A275" s="105"/>
      <c r="B275" s="97" t="s">
        <v>60</v>
      </c>
      <c r="C275" s="86" t="s">
        <v>158</v>
      </c>
      <c r="D275" s="75"/>
      <c r="E275" s="107" t="s">
        <v>214</v>
      </c>
      <c r="F275" s="75"/>
    </row>
    <row r="276" spans="1:6" hidden="1" x14ac:dyDescent="0.25">
      <c r="A276" s="105"/>
      <c r="B276" s="97" t="s">
        <v>72</v>
      </c>
      <c r="C276" s="86" t="s">
        <v>159</v>
      </c>
      <c r="D276" s="75"/>
      <c r="E276" s="107" t="s">
        <v>214</v>
      </c>
      <c r="F276" s="75"/>
    </row>
    <row r="277" spans="1:6" hidden="1" x14ac:dyDescent="0.25">
      <c r="A277" s="105">
        <v>19</v>
      </c>
      <c r="B277" s="97"/>
      <c r="C277" s="97" t="s">
        <v>265</v>
      </c>
      <c r="D277" s="79"/>
      <c r="E277" s="106" t="s">
        <v>237</v>
      </c>
      <c r="F277" s="75"/>
    </row>
    <row r="278" spans="1:6" hidden="1" x14ac:dyDescent="0.25">
      <c r="A278" s="105"/>
      <c r="B278" s="97" t="s">
        <v>60</v>
      </c>
      <c r="C278" s="86" t="s">
        <v>161</v>
      </c>
      <c r="D278" s="79"/>
      <c r="E278" s="107" t="s">
        <v>214</v>
      </c>
      <c r="F278" s="75"/>
    </row>
    <row r="279" spans="1:6" hidden="1" x14ac:dyDescent="0.25">
      <c r="A279" s="105"/>
      <c r="B279" s="97" t="s">
        <v>72</v>
      </c>
      <c r="C279" s="86" t="s">
        <v>266</v>
      </c>
      <c r="D279" s="79"/>
      <c r="E279" s="107" t="s">
        <v>214</v>
      </c>
      <c r="F279" s="75"/>
    </row>
    <row r="280" spans="1:6" hidden="1" x14ac:dyDescent="0.25">
      <c r="A280" s="105"/>
      <c r="B280" s="97" t="s">
        <v>77</v>
      </c>
      <c r="C280" s="86" t="s">
        <v>267</v>
      </c>
      <c r="D280" s="79"/>
      <c r="E280" s="107" t="s">
        <v>214</v>
      </c>
      <c r="F280" s="75"/>
    </row>
    <row r="281" spans="1:6" hidden="1" x14ac:dyDescent="0.25">
      <c r="A281" s="105">
        <v>20</v>
      </c>
      <c r="B281" s="97"/>
      <c r="C281" s="97" t="s">
        <v>268</v>
      </c>
      <c r="D281" s="79"/>
      <c r="E281" s="106" t="s">
        <v>214</v>
      </c>
      <c r="F281" s="110"/>
    </row>
    <row r="282" spans="1:6" hidden="1" x14ac:dyDescent="0.25">
      <c r="A282" s="105"/>
      <c r="B282" s="97" t="s">
        <v>60</v>
      </c>
      <c r="C282" s="86" t="s">
        <v>182</v>
      </c>
      <c r="D282" s="75"/>
      <c r="E282" s="107" t="s">
        <v>214</v>
      </c>
      <c r="F282" s="110"/>
    </row>
    <row r="283" spans="1:6" hidden="1" x14ac:dyDescent="0.25">
      <c r="A283" s="105"/>
      <c r="B283" s="97" t="s">
        <v>72</v>
      </c>
      <c r="C283" s="86" t="s">
        <v>270</v>
      </c>
      <c r="D283" s="75"/>
      <c r="E283" s="107" t="s">
        <v>214</v>
      </c>
      <c r="F283" s="110"/>
    </row>
    <row r="284" spans="1:6" hidden="1" x14ac:dyDescent="0.25">
      <c r="A284" s="105"/>
      <c r="B284" s="97" t="s">
        <v>77</v>
      </c>
      <c r="C284" s="86" t="s">
        <v>271</v>
      </c>
      <c r="D284" s="75"/>
      <c r="E284" s="107" t="s">
        <v>214</v>
      </c>
      <c r="F284" s="110"/>
    </row>
    <row r="285" spans="1:6" hidden="1" x14ac:dyDescent="0.25">
      <c r="A285" s="105"/>
      <c r="B285" s="97" t="s">
        <v>79</v>
      </c>
      <c r="C285" s="86" t="s">
        <v>309</v>
      </c>
      <c r="D285" s="75"/>
      <c r="E285" s="107" t="s">
        <v>214</v>
      </c>
      <c r="F285" s="110"/>
    </row>
    <row r="286" spans="1:6" hidden="1" x14ac:dyDescent="0.25">
      <c r="A286" s="105"/>
      <c r="B286" s="97" t="s">
        <v>81</v>
      </c>
      <c r="C286" s="86" t="s">
        <v>310</v>
      </c>
      <c r="D286" s="75"/>
      <c r="E286" s="107" t="s">
        <v>214</v>
      </c>
      <c r="F286" s="110"/>
    </row>
    <row r="287" spans="1:6" hidden="1" x14ac:dyDescent="0.25">
      <c r="A287" s="105"/>
      <c r="B287" s="97" t="s">
        <v>83</v>
      </c>
      <c r="C287" s="86" t="s">
        <v>273</v>
      </c>
      <c r="D287" s="75"/>
      <c r="E287" s="106" t="s">
        <v>214</v>
      </c>
      <c r="F287" s="110"/>
    </row>
    <row r="288" spans="1:6" hidden="1" x14ac:dyDescent="0.25">
      <c r="A288" s="105"/>
      <c r="B288" s="97"/>
      <c r="C288" s="110">
        <v>1</v>
      </c>
      <c r="D288" s="75"/>
      <c r="E288" s="107" t="s">
        <v>214</v>
      </c>
      <c r="F288" s="110"/>
    </row>
    <row r="289" spans="1:6" hidden="1" x14ac:dyDescent="0.25">
      <c r="A289" s="105"/>
      <c r="B289" s="97"/>
      <c r="C289" s="110">
        <v>2</v>
      </c>
      <c r="D289" s="75"/>
      <c r="E289" s="107" t="s">
        <v>214</v>
      </c>
      <c r="F289" s="110"/>
    </row>
    <row r="290" spans="1:6" hidden="1" x14ac:dyDescent="0.25">
      <c r="A290" s="105">
        <v>21</v>
      </c>
      <c r="B290" s="97"/>
      <c r="C290" s="117" t="s">
        <v>274</v>
      </c>
      <c r="D290" s="75"/>
      <c r="E290" s="107" t="s">
        <v>214</v>
      </c>
      <c r="F290" s="110"/>
    </row>
    <row r="291" spans="1:6" hidden="1" x14ac:dyDescent="0.25">
      <c r="A291" s="105"/>
      <c r="B291" s="97" t="s">
        <v>60</v>
      </c>
      <c r="C291" s="86" t="s">
        <v>185</v>
      </c>
      <c r="D291" s="75"/>
      <c r="E291" s="107"/>
      <c r="F291" s="110"/>
    </row>
    <row r="292" spans="1:6" hidden="1" x14ac:dyDescent="0.25">
      <c r="A292" s="105"/>
      <c r="B292" s="97" t="s">
        <v>72</v>
      </c>
      <c r="C292" s="86" t="s">
        <v>184</v>
      </c>
      <c r="D292" s="75"/>
      <c r="E292" s="107"/>
      <c r="F292" s="110"/>
    </row>
    <row r="293" spans="1:6" hidden="1" x14ac:dyDescent="0.25">
      <c r="A293" s="105"/>
      <c r="B293" s="97"/>
      <c r="C293" s="110"/>
      <c r="D293" s="75"/>
      <c r="E293" s="107"/>
      <c r="F293" s="110"/>
    </row>
    <row r="294" spans="1:6" hidden="1" x14ac:dyDescent="0.25">
      <c r="A294" s="105">
        <v>22</v>
      </c>
      <c r="B294" s="97"/>
      <c r="C294" s="97" t="s">
        <v>277</v>
      </c>
      <c r="D294" s="75"/>
      <c r="E294" s="106" t="s">
        <v>214</v>
      </c>
      <c r="F294" s="110"/>
    </row>
    <row r="295" spans="1:6" hidden="1" x14ac:dyDescent="0.25">
      <c r="A295" s="105"/>
      <c r="B295" s="97" t="s">
        <v>60</v>
      </c>
      <c r="C295" s="86" t="s">
        <v>278</v>
      </c>
      <c r="D295" s="75"/>
      <c r="E295" s="107" t="s">
        <v>214</v>
      </c>
      <c r="F295" s="110"/>
    </row>
    <row r="296" spans="1:6" hidden="1" x14ac:dyDescent="0.25">
      <c r="A296" s="105"/>
      <c r="B296" s="97" t="s">
        <v>72</v>
      </c>
      <c r="C296" s="86" t="s">
        <v>279</v>
      </c>
      <c r="D296" s="75"/>
      <c r="E296" s="107" t="s">
        <v>214</v>
      </c>
      <c r="F296" s="110"/>
    </row>
    <row r="297" spans="1:6" hidden="1" x14ac:dyDescent="0.25">
      <c r="A297" s="105"/>
      <c r="B297" s="97"/>
      <c r="C297" s="97"/>
      <c r="D297" s="79"/>
      <c r="E297" s="106"/>
      <c r="F297" s="110"/>
    </row>
    <row r="298" spans="1:6" hidden="1" x14ac:dyDescent="0.25">
      <c r="A298" s="97" t="s">
        <v>281</v>
      </c>
      <c r="B298" s="97"/>
      <c r="C298" s="97"/>
      <c r="D298" s="79"/>
      <c r="E298" s="117"/>
      <c r="F298" s="106" t="s">
        <v>239</v>
      </c>
    </row>
    <row r="299" spans="1:6" hidden="1" x14ac:dyDescent="0.25">
      <c r="A299" s="105"/>
      <c r="B299" s="97"/>
      <c r="C299" s="97"/>
      <c r="D299" s="79"/>
      <c r="E299" s="109"/>
      <c r="F299" s="75"/>
    </row>
    <row r="300" spans="1:6" hidden="1" x14ac:dyDescent="0.25">
      <c r="A300" s="79" t="s">
        <v>311</v>
      </c>
      <c r="B300" s="97"/>
      <c r="C300" s="97" t="s">
        <v>312</v>
      </c>
      <c r="D300" s="79"/>
      <c r="E300" s="109"/>
      <c r="F300" s="75"/>
    </row>
    <row r="301" spans="1:6" hidden="1" x14ac:dyDescent="0.25">
      <c r="A301" s="79">
        <v>1</v>
      </c>
      <c r="B301" s="97"/>
      <c r="C301" s="517" t="s">
        <v>283</v>
      </c>
      <c r="D301" s="517"/>
      <c r="E301" s="107" t="s">
        <v>214</v>
      </c>
      <c r="F301" s="103"/>
    </row>
    <row r="302" spans="1:6" hidden="1" x14ac:dyDescent="0.25">
      <c r="A302" s="79">
        <v>2</v>
      </c>
      <c r="B302" s="97"/>
      <c r="C302" s="518" t="s">
        <v>284</v>
      </c>
      <c r="D302" s="518"/>
      <c r="E302" s="107" t="s">
        <v>214</v>
      </c>
      <c r="F302" s="103"/>
    </row>
    <row r="303" spans="1:6" hidden="1" x14ac:dyDescent="0.25">
      <c r="A303" s="79">
        <v>3</v>
      </c>
      <c r="B303" s="97"/>
      <c r="C303" s="97" t="s">
        <v>285</v>
      </c>
      <c r="D303" s="79"/>
      <c r="E303" s="107" t="s">
        <v>214</v>
      </c>
      <c r="F303" s="103"/>
    </row>
    <row r="304" spans="1:6" hidden="1" x14ac:dyDescent="0.25">
      <c r="A304" s="79">
        <v>4</v>
      </c>
      <c r="B304" s="97"/>
      <c r="C304" s="121" t="s">
        <v>286</v>
      </c>
      <c r="D304" s="79"/>
      <c r="E304" s="107" t="s">
        <v>214</v>
      </c>
      <c r="F304" s="103"/>
    </row>
    <row r="305" spans="1:6" hidden="1" x14ac:dyDescent="0.25">
      <c r="A305" s="79"/>
      <c r="B305" s="97"/>
      <c r="C305" s="97"/>
      <c r="D305" s="78" t="s">
        <v>313</v>
      </c>
      <c r="E305" s="109"/>
      <c r="F305" s="103"/>
    </row>
    <row r="306" spans="1:6" hidden="1" x14ac:dyDescent="0.25">
      <c r="A306" s="79">
        <v>5</v>
      </c>
      <c r="B306" s="97"/>
      <c r="C306" s="97" t="s">
        <v>314</v>
      </c>
      <c r="D306" s="79"/>
      <c r="E306" s="107" t="s">
        <v>214</v>
      </c>
      <c r="F306" s="103"/>
    </row>
    <row r="307" spans="1:6" hidden="1" x14ac:dyDescent="0.25">
      <c r="A307" s="79">
        <v>6</v>
      </c>
      <c r="B307" s="97"/>
      <c r="C307" s="97" t="s">
        <v>315</v>
      </c>
      <c r="D307" s="79"/>
      <c r="E307" s="107" t="s">
        <v>214</v>
      </c>
      <c r="F307" s="103"/>
    </row>
    <row r="308" spans="1:6" hidden="1" x14ac:dyDescent="0.25">
      <c r="A308" s="79"/>
      <c r="B308" s="97"/>
      <c r="C308" s="97"/>
      <c r="D308" s="78"/>
      <c r="E308" s="109"/>
      <c r="F308" s="103" t="s">
        <v>237</v>
      </c>
    </row>
    <row r="309" spans="1:6" hidden="1" x14ac:dyDescent="0.25">
      <c r="A309" s="79"/>
      <c r="B309" s="97"/>
      <c r="C309" s="97"/>
      <c r="D309" s="79"/>
      <c r="E309" s="122"/>
      <c r="F309" s="123"/>
    </row>
    <row r="310" spans="1:6" hidden="1" x14ac:dyDescent="0.25">
      <c r="A310" s="105"/>
      <c r="B310" s="97"/>
      <c r="C310" s="97" t="s">
        <v>290</v>
      </c>
      <c r="D310" s="79"/>
      <c r="E310" s="117"/>
      <c r="F310" s="114" t="s">
        <v>239</v>
      </c>
    </row>
    <row r="311" spans="1:6" hidden="1" x14ac:dyDescent="0.25">
      <c r="A311" s="105"/>
      <c r="B311" s="97"/>
      <c r="C311" s="97"/>
      <c r="D311" s="75"/>
      <c r="E311" s="75"/>
      <c r="F311" s="75"/>
    </row>
    <row r="312" spans="1:6" ht="15.75" hidden="1" thickBot="1" x14ac:dyDescent="0.3">
      <c r="A312" s="105"/>
      <c r="B312" s="97"/>
      <c r="C312" s="79" t="s">
        <v>292</v>
      </c>
      <c r="D312" s="75"/>
      <c r="E312" s="75"/>
      <c r="F312" s="127" t="s">
        <v>239</v>
      </c>
    </row>
    <row r="313" spans="1:6" hidden="1" x14ac:dyDescent="0.25">
      <c r="A313" s="75"/>
      <c r="B313" s="75"/>
      <c r="C313" s="75"/>
      <c r="D313" s="75"/>
      <c r="E313" s="75"/>
      <c r="F313" s="75"/>
    </row>
    <row r="314" spans="1:6" x14ac:dyDescent="0.25">
      <c r="B314" s="75"/>
      <c r="C314" s="75"/>
      <c r="D314" s="75"/>
      <c r="E314" s="75"/>
      <c r="F314" s="75"/>
    </row>
    <row r="315" spans="1:6" x14ac:dyDescent="0.25">
      <c r="A315" s="75"/>
      <c r="B315" s="75"/>
      <c r="C315" s="75"/>
      <c r="D315" s="75"/>
      <c r="E315" s="75"/>
      <c r="F315" s="75"/>
    </row>
  </sheetData>
  <mergeCells count="14">
    <mergeCell ref="C151:D151"/>
    <mergeCell ref="A2:E2"/>
    <mergeCell ref="A3:E3"/>
    <mergeCell ref="A4:E4"/>
    <mergeCell ref="A5:E5"/>
    <mergeCell ref="A6:E6"/>
    <mergeCell ref="C301:D301"/>
    <mergeCell ref="C302:D302"/>
    <mergeCell ref="C152:D152"/>
    <mergeCell ref="C153:D153"/>
    <mergeCell ref="C154:D154"/>
    <mergeCell ref="C173:D173"/>
    <mergeCell ref="C174:D174"/>
    <mergeCell ref="C178:D178"/>
  </mergeCells>
  <pageMargins left="0.5" right="0.5" top="0.75" bottom="0" header="0.5" footer="0.5"/>
  <pageSetup paperSize="14" scale="95" orientation="portrait" horizontalDpi="300" verticalDpi="300" r:id="rId1"/>
  <headerFooter alignWithMargins="0">
    <oddFooter>&amp;L&amp;P OF &amp;N</oddFooter>
  </headerFooter>
  <rowBreaks count="5" manualBreakCount="5">
    <brk id="49" max="5" man="1"/>
    <brk id="94" max="5" man="1"/>
    <brk id="154" max="5" man="1"/>
    <brk id="187" max="5" man="1"/>
    <brk id="248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D752-D4EE-45F0-9F7C-FF01EB08F7DC}">
  <sheetPr codeName="Sheet8">
    <tabColor rgb="FFFFFF00"/>
  </sheetPr>
  <dimension ref="A1:AC27"/>
  <sheetViews>
    <sheetView view="pageBreakPreview" zoomScale="60" zoomScaleNormal="80" workbookViewId="0">
      <selection activeCell="G25" sqref="G25"/>
    </sheetView>
  </sheetViews>
  <sheetFormatPr defaultColWidth="13" defaultRowHeight="23.25" customHeight="1" x14ac:dyDescent="0.25"/>
  <cols>
    <col min="1" max="1" width="13" style="429" customWidth="1"/>
    <col min="2" max="2" width="25.42578125" style="429" customWidth="1"/>
    <col min="3" max="6" width="6.5703125" style="429" customWidth="1"/>
    <col min="7" max="7" width="27.7109375" style="429" customWidth="1"/>
    <col min="8" max="8" width="13" style="429" customWidth="1"/>
    <col min="9" max="9" width="17.28515625" style="429" customWidth="1"/>
    <col min="10" max="13" width="13" style="429" customWidth="1"/>
    <col min="14" max="14" width="17.42578125" style="429" customWidth="1"/>
    <col min="15" max="28" width="13" style="429" customWidth="1"/>
    <col min="29" max="29" width="16.28515625" style="429" customWidth="1"/>
    <col min="30" max="260" width="13" style="429"/>
    <col min="261" max="261" width="25.42578125" style="429" customWidth="1"/>
    <col min="262" max="263" width="6.5703125" style="429" customWidth="1"/>
    <col min="264" max="264" width="27.7109375" style="429" customWidth="1"/>
    <col min="265" max="265" width="13" style="429"/>
    <col min="266" max="266" width="17.28515625" style="429" customWidth="1"/>
    <col min="267" max="270" width="13" style="429"/>
    <col min="271" max="271" width="17.42578125" style="429" customWidth="1"/>
    <col min="272" max="284" width="13" style="429"/>
    <col min="285" max="285" width="16.28515625" style="429" customWidth="1"/>
    <col min="286" max="516" width="13" style="429"/>
    <col min="517" max="517" width="25.42578125" style="429" customWidth="1"/>
    <col min="518" max="519" width="6.5703125" style="429" customWidth="1"/>
    <col min="520" max="520" width="27.7109375" style="429" customWidth="1"/>
    <col min="521" max="521" width="13" style="429"/>
    <col min="522" max="522" width="17.28515625" style="429" customWidth="1"/>
    <col min="523" max="526" width="13" style="429"/>
    <col min="527" max="527" width="17.42578125" style="429" customWidth="1"/>
    <col min="528" max="540" width="13" style="429"/>
    <col min="541" max="541" width="16.28515625" style="429" customWidth="1"/>
    <col min="542" max="772" width="13" style="429"/>
    <col min="773" max="773" width="25.42578125" style="429" customWidth="1"/>
    <col min="774" max="775" width="6.5703125" style="429" customWidth="1"/>
    <col min="776" max="776" width="27.7109375" style="429" customWidth="1"/>
    <col min="777" max="777" width="13" style="429"/>
    <col min="778" max="778" width="17.28515625" style="429" customWidth="1"/>
    <col min="779" max="782" width="13" style="429"/>
    <col min="783" max="783" width="17.42578125" style="429" customWidth="1"/>
    <col min="784" max="796" width="13" style="429"/>
    <col min="797" max="797" width="16.28515625" style="429" customWidth="1"/>
    <col min="798" max="1028" width="13" style="429"/>
    <col min="1029" max="1029" width="25.42578125" style="429" customWidth="1"/>
    <col min="1030" max="1031" width="6.5703125" style="429" customWidth="1"/>
    <col min="1032" max="1032" width="27.7109375" style="429" customWidth="1"/>
    <col min="1033" max="1033" width="13" style="429"/>
    <col min="1034" max="1034" width="17.28515625" style="429" customWidth="1"/>
    <col min="1035" max="1038" width="13" style="429"/>
    <col min="1039" max="1039" width="17.42578125" style="429" customWidth="1"/>
    <col min="1040" max="1052" width="13" style="429"/>
    <col min="1053" max="1053" width="16.28515625" style="429" customWidth="1"/>
    <col min="1054" max="1284" width="13" style="429"/>
    <col min="1285" max="1285" width="25.42578125" style="429" customWidth="1"/>
    <col min="1286" max="1287" width="6.5703125" style="429" customWidth="1"/>
    <col min="1288" max="1288" width="27.7109375" style="429" customWidth="1"/>
    <col min="1289" max="1289" width="13" style="429"/>
    <col min="1290" max="1290" width="17.28515625" style="429" customWidth="1"/>
    <col min="1291" max="1294" width="13" style="429"/>
    <col min="1295" max="1295" width="17.42578125" style="429" customWidth="1"/>
    <col min="1296" max="1308" width="13" style="429"/>
    <col min="1309" max="1309" width="16.28515625" style="429" customWidth="1"/>
    <col min="1310" max="1540" width="13" style="429"/>
    <col min="1541" max="1541" width="25.42578125" style="429" customWidth="1"/>
    <col min="1542" max="1543" width="6.5703125" style="429" customWidth="1"/>
    <col min="1544" max="1544" width="27.7109375" style="429" customWidth="1"/>
    <col min="1545" max="1545" width="13" style="429"/>
    <col min="1546" max="1546" width="17.28515625" style="429" customWidth="1"/>
    <col min="1547" max="1550" width="13" style="429"/>
    <col min="1551" max="1551" width="17.42578125" style="429" customWidth="1"/>
    <col min="1552" max="1564" width="13" style="429"/>
    <col min="1565" max="1565" width="16.28515625" style="429" customWidth="1"/>
    <col min="1566" max="1796" width="13" style="429"/>
    <col min="1797" max="1797" width="25.42578125" style="429" customWidth="1"/>
    <col min="1798" max="1799" width="6.5703125" style="429" customWidth="1"/>
    <col min="1800" max="1800" width="27.7109375" style="429" customWidth="1"/>
    <col min="1801" max="1801" width="13" style="429"/>
    <col min="1802" max="1802" width="17.28515625" style="429" customWidth="1"/>
    <col min="1803" max="1806" width="13" style="429"/>
    <col min="1807" max="1807" width="17.42578125" style="429" customWidth="1"/>
    <col min="1808" max="1820" width="13" style="429"/>
    <col min="1821" max="1821" width="16.28515625" style="429" customWidth="1"/>
    <col min="1822" max="2052" width="13" style="429"/>
    <col min="2053" max="2053" width="25.42578125" style="429" customWidth="1"/>
    <col min="2054" max="2055" width="6.5703125" style="429" customWidth="1"/>
    <col min="2056" max="2056" width="27.7109375" style="429" customWidth="1"/>
    <col min="2057" max="2057" width="13" style="429"/>
    <col min="2058" max="2058" width="17.28515625" style="429" customWidth="1"/>
    <col min="2059" max="2062" width="13" style="429"/>
    <col min="2063" max="2063" width="17.42578125" style="429" customWidth="1"/>
    <col min="2064" max="2076" width="13" style="429"/>
    <col min="2077" max="2077" width="16.28515625" style="429" customWidth="1"/>
    <col min="2078" max="2308" width="13" style="429"/>
    <col min="2309" max="2309" width="25.42578125" style="429" customWidth="1"/>
    <col min="2310" max="2311" width="6.5703125" style="429" customWidth="1"/>
    <col min="2312" max="2312" width="27.7109375" style="429" customWidth="1"/>
    <col min="2313" max="2313" width="13" style="429"/>
    <col min="2314" max="2314" width="17.28515625" style="429" customWidth="1"/>
    <col min="2315" max="2318" width="13" style="429"/>
    <col min="2319" max="2319" width="17.42578125" style="429" customWidth="1"/>
    <col min="2320" max="2332" width="13" style="429"/>
    <col min="2333" max="2333" width="16.28515625" style="429" customWidth="1"/>
    <col min="2334" max="2564" width="13" style="429"/>
    <col min="2565" max="2565" width="25.42578125" style="429" customWidth="1"/>
    <col min="2566" max="2567" width="6.5703125" style="429" customWidth="1"/>
    <col min="2568" max="2568" width="27.7109375" style="429" customWidth="1"/>
    <col min="2569" max="2569" width="13" style="429"/>
    <col min="2570" max="2570" width="17.28515625" style="429" customWidth="1"/>
    <col min="2571" max="2574" width="13" style="429"/>
    <col min="2575" max="2575" width="17.42578125" style="429" customWidth="1"/>
    <col min="2576" max="2588" width="13" style="429"/>
    <col min="2589" max="2589" width="16.28515625" style="429" customWidth="1"/>
    <col min="2590" max="2820" width="13" style="429"/>
    <col min="2821" max="2821" width="25.42578125" style="429" customWidth="1"/>
    <col min="2822" max="2823" width="6.5703125" style="429" customWidth="1"/>
    <col min="2824" max="2824" width="27.7109375" style="429" customWidth="1"/>
    <col min="2825" max="2825" width="13" style="429"/>
    <col min="2826" max="2826" width="17.28515625" style="429" customWidth="1"/>
    <col min="2827" max="2830" width="13" style="429"/>
    <col min="2831" max="2831" width="17.42578125" style="429" customWidth="1"/>
    <col min="2832" max="2844" width="13" style="429"/>
    <col min="2845" max="2845" width="16.28515625" style="429" customWidth="1"/>
    <col min="2846" max="3076" width="13" style="429"/>
    <col min="3077" max="3077" width="25.42578125" style="429" customWidth="1"/>
    <col min="3078" max="3079" width="6.5703125" style="429" customWidth="1"/>
    <col min="3080" max="3080" width="27.7109375" style="429" customWidth="1"/>
    <col min="3081" max="3081" width="13" style="429"/>
    <col min="3082" max="3082" width="17.28515625" style="429" customWidth="1"/>
    <col min="3083" max="3086" width="13" style="429"/>
    <col min="3087" max="3087" width="17.42578125" style="429" customWidth="1"/>
    <col min="3088" max="3100" width="13" style="429"/>
    <col min="3101" max="3101" width="16.28515625" style="429" customWidth="1"/>
    <col min="3102" max="3332" width="13" style="429"/>
    <col min="3333" max="3333" width="25.42578125" style="429" customWidth="1"/>
    <col min="3334" max="3335" width="6.5703125" style="429" customWidth="1"/>
    <col min="3336" max="3336" width="27.7109375" style="429" customWidth="1"/>
    <col min="3337" max="3337" width="13" style="429"/>
    <col min="3338" max="3338" width="17.28515625" style="429" customWidth="1"/>
    <col min="3339" max="3342" width="13" style="429"/>
    <col min="3343" max="3343" width="17.42578125" style="429" customWidth="1"/>
    <col min="3344" max="3356" width="13" style="429"/>
    <col min="3357" max="3357" width="16.28515625" style="429" customWidth="1"/>
    <col min="3358" max="3588" width="13" style="429"/>
    <col min="3589" max="3589" width="25.42578125" style="429" customWidth="1"/>
    <col min="3590" max="3591" width="6.5703125" style="429" customWidth="1"/>
    <col min="3592" max="3592" width="27.7109375" style="429" customWidth="1"/>
    <col min="3593" max="3593" width="13" style="429"/>
    <col min="3594" max="3594" width="17.28515625" style="429" customWidth="1"/>
    <col min="3595" max="3598" width="13" style="429"/>
    <col min="3599" max="3599" width="17.42578125" style="429" customWidth="1"/>
    <col min="3600" max="3612" width="13" style="429"/>
    <col min="3613" max="3613" width="16.28515625" style="429" customWidth="1"/>
    <col min="3614" max="3844" width="13" style="429"/>
    <col min="3845" max="3845" width="25.42578125" style="429" customWidth="1"/>
    <col min="3846" max="3847" width="6.5703125" style="429" customWidth="1"/>
    <col min="3848" max="3848" width="27.7109375" style="429" customWidth="1"/>
    <col min="3849" max="3849" width="13" style="429"/>
    <col min="3850" max="3850" width="17.28515625" style="429" customWidth="1"/>
    <col min="3851" max="3854" width="13" style="429"/>
    <col min="3855" max="3855" width="17.42578125" style="429" customWidth="1"/>
    <col min="3856" max="3868" width="13" style="429"/>
    <col min="3869" max="3869" width="16.28515625" style="429" customWidth="1"/>
    <col min="3870" max="4100" width="13" style="429"/>
    <col min="4101" max="4101" width="25.42578125" style="429" customWidth="1"/>
    <col min="4102" max="4103" width="6.5703125" style="429" customWidth="1"/>
    <col min="4104" max="4104" width="27.7109375" style="429" customWidth="1"/>
    <col min="4105" max="4105" width="13" style="429"/>
    <col min="4106" max="4106" width="17.28515625" style="429" customWidth="1"/>
    <col min="4107" max="4110" width="13" style="429"/>
    <col min="4111" max="4111" width="17.42578125" style="429" customWidth="1"/>
    <col min="4112" max="4124" width="13" style="429"/>
    <col min="4125" max="4125" width="16.28515625" style="429" customWidth="1"/>
    <col min="4126" max="4356" width="13" style="429"/>
    <col min="4357" max="4357" width="25.42578125" style="429" customWidth="1"/>
    <col min="4358" max="4359" width="6.5703125" style="429" customWidth="1"/>
    <col min="4360" max="4360" width="27.7109375" style="429" customWidth="1"/>
    <col min="4361" max="4361" width="13" style="429"/>
    <col min="4362" max="4362" width="17.28515625" style="429" customWidth="1"/>
    <col min="4363" max="4366" width="13" style="429"/>
    <col min="4367" max="4367" width="17.42578125" style="429" customWidth="1"/>
    <col min="4368" max="4380" width="13" style="429"/>
    <col min="4381" max="4381" width="16.28515625" style="429" customWidth="1"/>
    <col min="4382" max="4612" width="13" style="429"/>
    <col min="4613" max="4613" width="25.42578125" style="429" customWidth="1"/>
    <col min="4614" max="4615" width="6.5703125" style="429" customWidth="1"/>
    <col min="4616" max="4616" width="27.7109375" style="429" customWidth="1"/>
    <col min="4617" max="4617" width="13" style="429"/>
    <col min="4618" max="4618" width="17.28515625" style="429" customWidth="1"/>
    <col min="4619" max="4622" width="13" style="429"/>
    <col min="4623" max="4623" width="17.42578125" style="429" customWidth="1"/>
    <col min="4624" max="4636" width="13" style="429"/>
    <col min="4637" max="4637" width="16.28515625" style="429" customWidth="1"/>
    <col min="4638" max="4868" width="13" style="429"/>
    <col min="4869" max="4869" width="25.42578125" style="429" customWidth="1"/>
    <col min="4870" max="4871" width="6.5703125" style="429" customWidth="1"/>
    <col min="4872" max="4872" width="27.7109375" style="429" customWidth="1"/>
    <col min="4873" max="4873" width="13" style="429"/>
    <col min="4874" max="4874" width="17.28515625" style="429" customWidth="1"/>
    <col min="4875" max="4878" width="13" style="429"/>
    <col min="4879" max="4879" width="17.42578125" style="429" customWidth="1"/>
    <col min="4880" max="4892" width="13" style="429"/>
    <col min="4893" max="4893" width="16.28515625" style="429" customWidth="1"/>
    <col min="4894" max="5124" width="13" style="429"/>
    <col min="5125" max="5125" width="25.42578125" style="429" customWidth="1"/>
    <col min="5126" max="5127" width="6.5703125" style="429" customWidth="1"/>
    <col min="5128" max="5128" width="27.7109375" style="429" customWidth="1"/>
    <col min="5129" max="5129" width="13" style="429"/>
    <col min="5130" max="5130" width="17.28515625" style="429" customWidth="1"/>
    <col min="5131" max="5134" width="13" style="429"/>
    <col min="5135" max="5135" width="17.42578125" style="429" customWidth="1"/>
    <col min="5136" max="5148" width="13" style="429"/>
    <col min="5149" max="5149" width="16.28515625" style="429" customWidth="1"/>
    <col min="5150" max="5380" width="13" style="429"/>
    <col min="5381" max="5381" width="25.42578125" style="429" customWidth="1"/>
    <col min="5382" max="5383" width="6.5703125" style="429" customWidth="1"/>
    <col min="5384" max="5384" width="27.7109375" style="429" customWidth="1"/>
    <col min="5385" max="5385" width="13" style="429"/>
    <col min="5386" max="5386" width="17.28515625" style="429" customWidth="1"/>
    <col min="5387" max="5390" width="13" style="429"/>
    <col min="5391" max="5391" width="17.42578125" style="429" customWidth="1"/>
    <col min="5392" max="5404" width="13" style="429"/>
    <col min="5405" max="5405" width="16.28515625" style="429" customWidth="1"/>
    <col min="5406" max="5636" width="13" style="429"/>
    <col min="5637" max="5637" width="25.42578125" style="429" customWidth="1"/>
    <col min="5638" max="5639" width="6.5703125" style="429" customWidth="1"/>
    <col min="5640" max="5640" width="27.7109375" style="429" customWidth="1"/>
    <col min="5641" max="5641" width="13" style="429"/>
    <col min="5642" max="5642" width="17.28515625" style="429" customWidth="1"/>
    <col min="5643" max="5646" width="13" style="429"/>
    <col min="5647" max="5647" width="17.42578125" style="429" customWidth="1"/>
    <col min="5648" max="5660" width="13" style="429"/>
    <col min="5661" max="5661" width="16.28515625" style="429" customWidth="1"/>
    <col min="5662" max="5892" width="13" style="429"/>
    <col min="5893" max="5893" width="25.42578125" style="429" customWidth="1"/>
    <col min="5894" max="5895" width="6.5703125" style="429" customWidth="1"/>
    <col min="5896" max="5896" width="27.7109375" style="429" customWidth="1"/>
    <col min="5897" max="5897" width="13" style="429"/>
    <col min="5898" max="5898" width="17.28515625" style="429" customWidth="1"/>
    <col min="5899" max="5902" width="13" style="429"/>
    <col min="5903" max="5903" width="17.42578125" style="429" customWidth="1"/>
    <col min="5904" max="5916" width="13" style="429"/>
    <col min="5917" max="5917" width="16.28515625" style="429" customWidth="1"/>
    <col min="5918" max="6148" width="13" style="429"/>
    <col min="6149" max="6149" width="25.42578125" style="429" customWidth="1"/>
    <col min="6150" max="6151" width="6.5703125" style="429" customWidth="1"/>
    <col min="6152" max="6152" width="27.7109375" style="429" customWidth="1"/>
    <col min="6153" max="6153" width="13" style="429"/>
    <col min="6154" max="6154" width="17.28515625" style="429" customWidth="1"/>
    <col min="6155" max="6158" width="13" style="429"/>
    <col min="6159" max="6159" width="17.42578125" style="429" customWidth="1"/>
    <col min="6160" max="6172" width="13" style="429"/>
    <col min="6173" max="6173" width="16.28515625" style="429" customWidth="1"/>
    <col min="6174" max="6404" width="13" style="429"/>
    <col min="6405" max="6405" width="25.42578125" style="429" customWidth="1"/>
    <col min="6406" max="6407" width="6.5703125" style="429" customWidth="1"/>
    <col min="6408" max="6408" width="27.7109375" style="429" customWidth="1"/>
    <col min="6409" max="6409" width="13" style="429"/>
    <col min="6410" max="6410" width="17.28515625" style="429" customWidth="1"/>
    <col min="6411" max="6414" width="13" style="429"/>
    <col min="6415" max="6415" width="17.42578125" style="429" customWidth="1"/>
    <col min="6416" max="6428" width="13" style="429"/>
    <col min="6429" max="6429" width="16.28515625" style="429" customWidth="1"/>
    <col min="6430" max="6660" width="13" style="429"/>
    <col min="6661" max="6661" width="25.42578125" style="429" customWidth="1"/>
    <col min="6662" max="6663" width="6.5703125" style="429" customWidth="1"/>
    <col min="6664" max="6664" width="27.7109375" style="429" customWidth="1"/>
    <col min="6665" max="6665" width="13" style="429"/>
    <col min="6666" max="6666" width="17.28515625" style="429" customWidth="1"/>
    <col min="6667" max="6670" width="13" style="429"/>
    <col min="6671" max="6671" width="17.42578125" style="429" customWidth="1"/>
    <col min="6672" max="6684" width="13" style="429"/>
    <col min="6685" max="6685" width="16.28515625" style="429" customWidth="1"/>
    <col min="6686" max="6916" width="13" style="429"/>
    <col min="6917" max="6917" width="25.42578125" style="429" customWidth="1"/>
    <col min="6918" max="6919" width="6.5703125" style="429" customWidth="1"/>
    <col min="6920" max="6920" width="27.7109375" style="429" customWidth="1"/>
    <col min="6921" max="6921" width="13" style="429"/>
    <col min="6922" max="6922" width="17.28515625" style="429" customWidth="1"/>
    <col min="6923" max="6926" width="13" style="429"/>
    <col min="6927" max="6927" width="17.42578125" style="429" customWidth="1"/>
    <col min="6928" max="6940" width="13" style="429"/>
    <col min="6941" max="6941" width="16.28515625" style="429" customWidth="1"/>
    <col min="6942" max="7172" width="13" style="429"/>
    <col min="7173" max="7173" width="25.42578125" style="429" customWidth="1"/>
    <col min="7174" max="7175" width="6.5703125" style="429" customWidth="1"/>
    <col min="7176" max="7176" width="27.7109375" style="429" customWidth="1"/>
    <col min="7177" max="7177" width="13" style="429"/>
    <col min="7178" max="7178" width="17.28515625" style="429" customWidth="1"/>
    <col min="7179" max="7182" width="13" style="429"/>
    <col min="7183" max="7183" width="17.42578125" style="429" customWidth="1"/>
    <col min="7184" max="7196" width="13" style="429"/>
    <col min="7197" max="7197" width="16.28515625" style="429" customWidth="1"/>
    <col min="7198" max="7428" width="13" style="429"/>
    <col min="7429" max="7429" width="25.42578125" style="429" customWidth="1"/>
    <col min="7430" max="7431" width="6.5703125" style="429" customWidth="1"/>
    <col min="7432" max="7432" width="27.7109375" style="429" customWidth="1"/>
    <col min="7433" max="7433" width="13" style="429"/>
    <col min="7434" max="7434" width="17.28515625" style="429" customWidth="1"/>
    <col min="7435" max="7438" width="13" style="429"/>
    <col min="7439" max="7439" width="17.42578125" style="429" customWidth="1"/>
    <col min="7440" max="7452" width="13" style="429"/>
    <col min="7453" max="7453" width="16.28515625" style="429" customWidth="1"/>
    <col min="7454" max="7684" width="13" style="429"/>
    <col min="7685" max="7685" width="25.42578125" style="429" customWidth="1"/>
    <col min="7686" max="7687" width="6.5703125" style="429" customWidth="1"/>
    <col min="7688" max="7688" width="27.7109375" style="429" customWidth="1"/>
    <col min="7689" max="7689" width="13" style="429"/>
    <col min="7690" max="7690" width="17.28515625" style="429" customWidth="1"/>
    <col min="7691" max="7694" width="13" style="429"/>
    <col min="7695" max="7695" width="17.42578125" style="429" customWidth="1"/>
    <col min="7696" max="7708" width="13" style="429"/>
    <col min="7709" max="7709" width="16.28515625" style="429" customWidth="1"/>
    <col min="7710" max="7940" width="13" style="429"/>
    <col min="7941" max="7941" width="25.42578125" style="429" customWidth="1"/>
    <col min="7942" max="7943" width="6.5703125" style="429" customWidth="1"/>
    <col min="7944" max="7944" width="27.7109375" style="429" customWidth="1"/>
    <col min="7945" max="7945" width="13" style="429"/>
    <col min="7946" max="7946" width="17.28515625" style="429" customWidth="1"/>
    <col min="7947" max="7950" width="13" style="429"/>
    <col min="7951" max="7951" width="17.42578125" style="429" customWidth="1"/>
    <col min="7952" max="7964" width="13" style="429"/>
    <col min="7965" max="7965" width="16.28515625" style="429" customWidth="1"/>
    <col min="7966" max="8196" width="13" style="429"/>
    <col min="8197" max="8197" width="25.42578125" style="429" customWidth="1"/>
    <col min="8198" max="8199" width="6.5703125" style="429" customWidth="1"/>
    <col min="8200" max="8200" width="27.7109375" style="429" customWidth="1"/>
    <col min="8201" max="8201" width="13" style="429"/>
    <col min="8202" max="8202" width="17.28515625" style="429" customWidth="1"/>
    <col min="8203" max="8206" width="13" style="429"/>
    <col min="8207" max="8207" width="17.42578125" style="429" customWidth="1"/>
    <col min="8208" max="8220" width="13" style="429"/>
    <col min="8221" max="8221" width="16.28515625" style="429" customWidth="1"/>
    <col min="8222" max="8452" width="13" style="429"/>
    <col min="8453" max="8453" width="25.42578125" style="429" customWidth="1"/>
    <col min="8454" max="8455" width="6.5703125" style="429" customWidth="1"/>
    <col min="8456" max="8456" width="27.7109375" style="429" customWidth="1"/>
    <col min="8457" max="8457" width="13" style="429"/>
    <col min="8458" max="8458" width="17.28515625" style="429" customWidth="1"/>
    <col min="8459" max="8462" width="13" style="429"/>
    <col min="8463" max="8463" width="17.42578125" style="429" customWidth="1"/>
    <col min="8464" max="8476" width="13" style="429"/>
    <col min="8477" max="8477" width="16.28515625" style="429" customWidth="1"/>
    <col min="8478" max="8708" width="13" style="429"/>
    <col min="8709" max="8709" width="25.42578125" style="429" customWidth="1"/>
    <col min="8710" max="8711" width="6.5703125" style="429" customWidth="1"/>
    <col min="8712" max="8712" width="27.7109375" style="429" customWidth="1"/>
    <col min="8713" max="8713" width="13" style="429"/>
    <col min="8714" max="8714" width="17.28515625" style="429" customWidth="1"/>
    <col min="8715" max="8718" width="13" style="429"/>
    <col min="8719" max="8719" width="17.42578125" style="429" customWidth="1"/>
    <col min="8720" max="8732" width="13" style="429"/>
    <col min="8733" max="8733" width="16.28515625" style="429" customWidth="1"/>
    <col min="8734" max="8964" width="13" style="429"/>
    <col min="8965" max="8965" width="25.42578125" style="429" customWidth="1"/>
    <col min="8966" max="8967" width="6.5703125" style="429" customWidth="1"/>
    <col min="8968" max="8968" width="27.7109375" style="429" customWidth="1"/>
    <col min="8969" max="8969" width="13" style="429"/>
    <col min="8970" max="8970" width="17.28515625" style="429" customWidth="1"/>
    <col min="8971" max="8974" width="13" style="429"/>
    <col min="8975" max="8975" width="17.42578125" style="429" customWidth="1"/>
    <col min="8976" max="8988" width="13" style="429"/>
    <col min="8989" max="8989" width="16.28515625" style="429" customWidth="1"/>
    <col min="8990" max="9220" width="13" style="429"/>
    <col min="9221" max="9221" width="25.42578125" style="429" customWidth="1"/>
    <col min="9222" max="9223" width="6.5703125" style="429" customWidth="1"/>
    <col min="9224" max="9224" width="27.7109375" style="429" customWidth="1"/>
    <col min="9225" max="9225" width="13" style="429"/>
    <col min="9226" max="9226" width="17.28515625" style="429" customWidth="1"/>
    <col min="9227" max="9230" width="13" style="429"/>
    <col min="9231" max="9231" width="17.42578125" style="429" customWidth="1"/>
    <col min="9232" max="9244" width="13" style="429"/>
    <col min="9245" max="9245" width="16.28515625" style="429" customWidth="1"/>
    <col min="9246" max="9476" width="13" style="429"/>
    <col min="9477" max="9477" width="25.42578125" style="429" customWidth="1"/>
    <col min="9478" max="9479" width="6.5703125" style="429" customWidth="1"/>
    <col min="9480" max="9480" width="27.7109375" style="429" customWidth="1"/>
    <col min="9481" max="9481" width="13" style="429"/>
    <col min="9482" max="9482" width="17.28515625" style="429" customWidth="1"/>
    <col min="9483" max="9486" width="13" style="429"/>
    <col min="9487" max="9487" width="17.42578125" style="429" customWidth="1"/>
    <col min="9488" max="9500" width="13" style="429"/>
    <col min="9501" max="9501" width="16.28515625" style="429" customWidth="1"/>
    <col min="9502" max="9732" width="13" style="429"/>
    <col min="9733" max="9733" width="25.42578125" style="429" customWidth="1"/>
    <col min="9734" max="9735" width="6.5703125" style="429" customWidth="1"/>
    <col min="9736" max="9736" width="27.7109375" style="429" customWidth="1"/>
    <col min="9737" max="9737" width="13" style="429"/>
    <col min="9738" max="9738" width="17.28515625" style="429" customWidth="1"/>
    <col min="9739" max="9742" width="13" style="429"/>
    <col min="9743" max="9743" width="17.42578125" style="429" customWidth="1"/>
    <col min="9744" max="9756" width="13" style="429"/>
    <col min="9757" max="9757" width="16.28515625" style="429" customWidth="1"/>
    <col min="9758" max="9988" width="13" style="429"/>
    <col min="9989" max="9989" width="25.42578125" style="429" customWidth="1"/>
    <col min="9990" max="9991" width="6.5703125" style="429" customWidth="1"/>
    <col min="9992" max="9992" width="27.7109375" style="429" customWidth="1"/>
    <col min="9993" max="9993" width="13" style="429"/>
    <col min="9994" max="9994" width="17.28515625" style="429" customWidth="1"/>
    <col min="9995" max="9998" width="13" style="429"/>
    <col min="9999" max="9999" width="17.42578125" style="429" customWidth="1"/>
    <col min="10000" max="10012" width="13" style="429"/>
    <col min="10013" max="10013" width="16.28515625" style="429" customWidth="1"/>
    <col min="10014" max="10244" width="13" style="429"/>
    <col min="10245" max="10245" width="25.42578125" style="429" customWidth="1"/>
    <col min="10246" max="10247" width="6.5703125" style="429" customWidth="1"/>
    <col min="10248" max="10248" width="27.7109375" style="429" customWidth="1"/>
    <col min="10249" max="10249" width="13" style="429"/>
    <col min="10250" max="10250" width="17.28515625" style="429" customWidth="1"/>
    <col min="10251" max="10254" width="13" style="429"/>
    <col min="10255" max="10255" width="17.42578125" style="429" customWidth="1"/>
    <col min="10256" max="10268" width="13" style="429"/>
    <col min="10269" max="10269" width="16.28515625" style="429" customWidth="1"/>
    <col min="10270" max="10500" width="13" style="429"/>
    <col min="10501" max="10501" width="25.42578125" style="429" customWidth="1"/>
    <col min="10502" max="10503" width="6.5703125" style="429" customWidth="1"/>
    <col min="10504" max="10504" width="27.7109375" style="429" customWidth="1"/>
    <col min="10505" max="10505" width="13" style="429"/>
    <col min="10506" max="10506" width="17.28515625" style="429" customWidth="1"/>
    <col min="10507" max="10510" width="13" style="429"/>
    <col min="10511" max="10511" width="17.42578125" style="429" customWidth="1"/>
    <col min="10512" max="10524" width="13" style="429"/>
    <col min="10525" max="10525" width="16.28515625" style="429" customWidth="1"/>
    <col min="10526" max="10756" width="13" style="429"/>
    <col min="10757" max="10757" width="25.42578125" style="429" customWidth="1"/>
    <col min="10758" max="10759" width="6.5703125" style="429" customWidth="1"/>
    <col min="10760" max="10760" width="27.7109375" style="429" customWidth="1"/>
    <col min="10761" max="10761" width="13" style="429"/>
    <col min="10762" max="10762" width="17.28515625" style="429" customWidth="1"/>
    <col min="10763" max="10766" width="13" style="429"/>
    <col min="10767" max="10767" width="17.42578125" style="429" customWidth="1"/>
    <col min="10768" max="10780" width="13" style="429"/>
    <col min="10781" max="10781" width="16.28515625" style="429" customWidth="1"/>
    <col min="10782" max="11012" width="13" style="429"/>
    <col min="11013" max="11013" width="25.42578125" style="429" customWidth="1"/>
    <col min="11014" max="11015" width="6.5703125" style="429" customWidth="1"/>
    <col min="11016" max="11016" width="27.7109375" style="429" customWidth="1"/>
    <col min="11017" max="11017" width="13" style="429"/>
    <col min="11018" max="11018" width="17.28515625" style="429" customWidth="1"/>
    <col min="11019" max="11022" width="13" style="429"/>
    <col min="11023" max="11023" width="17.42578125" style="429" customWidth="1"/>
    <col min="11024" max="11036" width="13" style="429"/>
    <col min="11037" max="11037" width="16.28515625" style="429" customWidth="1"/>
    <col min="11038" max="11268" width="13" style="429"/>
    <col min="11269" max="11269" width="25.42578125" style="429" customWidth="1"/>
    <col min="11270" max="11271" width="6.5703125" style="429" customWidth="1"/>
    <col min="11272" max="11272" width="27.7109375" style="429" customWidth="1"/>
    <col min="11273" max="11273" width="13" style="429"/>
    <col min="11274" max="11274" width="17.28515625" style="429" customWidth="1"/>
    <col min="11275" max="11278" width="13" style="429"/>
    <col min="11279" max="11279" width="17.42578125" style="429" customWidth="1"/>
    <col min="11280" max="11292" width="13" style="429"/>
    <col min="11293" max="11293" width="16.28515625" style="429" customWidth="1"/>
    <col min="11294" max="11524" width="13" style="429"/>
    <col min="11525" max="11525" width="25.42578125" style="429" customWidth="1"/>
    <col min="11526" max="11527" width="6.5703125" style="429" customWidth="1"/>
    <col min="11528" max="11528" width="27.7109375" style="429" customWidth="1"/>
    <col min="11529" max="11529" width="13" style="429"/>
    <col min="11530" max="11530" width="17.28515625" style="429" customWidth="1"/>
    <col min="11531" max="11534" width="13" style="429"/>
    <col min="11535" max="11535" width="17.42578125" style="429" customWidth="1"/>
    <col min="11536" max="11548" width="13" style="429"/>
    <col min="11549" max="11549" width="16.28515625" style="429" customWidth="1"/>
    <col min="11550" max="11780" width="13" style="429"/>
    <col min="11781" max="11781" width="25.42578125" style="429" customWidth="1"/>
    <col min="11782" max="11783" width="6.5703125" style="429" customWidth="1"/>
    <col min="11784" max="11784" width="27.7109375" style="429" customWidth="1"/>
    <col min="11785" max="11785" width="13" style="429"/>
    <col min="11786" max="11786" width="17.28515625" style="429" customWidth="1"/>
    <col min="11787" max="11790" width="13" style="429"/>
    <col min="11791" max="11791" width="17.42578125" style="429" customWidth="1"/>
    <col min="11792" max="11804" width="13" style="429"/>
    <col min="11805" max="11805" width="16.28515625" style="429" customWidth="1"/>
    <col min="11806" max="12036" width="13" style="429"/>
    <col min="12037" max="12037" width="25.42578125" style="429" customWidth="1"/>
    <col min="12038" max="12039" width="6.5703125" style="429" customWidth="1"/>
    <col min="12040" max="12040" width="27.7109375" style="429" customWidth="1"/>
    <col min="12041" max="12041" width="13" style="429"/>
    <col min="12042" max="12042" width="17.28515625" style="429" customWidth="1"/>
    <col min="12043" max="12046" width="13" style="429"/>
    <col min="12047" max="12047" width="17.42578125" style="429" customWidth="1"/>
    <col min="12048" max="12060" width="13" style="429"/>
    <col min="12061" max="12061" width="16.28515625" style="429" customWidth="1"/>
    <col min="12062" max="12292" width="13" style="429"/>
    <col min="12293" max="12293" width="25.42578125" style="429" customWidth="1"/>
    <col min="12294" max="12295" width="6.5703125" style="429" customWidth="1"/>
    <col min="12296" max="12296" width="27.7109375" style="429" customWidth="1"/>
    <col min="12297" max="12297" width="13" style="429"/>
    <col min="12298" max="12298" width="17.28515625" style="429" customWidth="1"/>
    <col min="12299" max="12302" width="13" style="429"/>
    <col min="12303" max="12303" width="17.42578125" style="429" customWidth="1"/>
    <col min="12304" max="12316" width="13" style="429"/>
    <col min="12317" max="12317" width="16.28515625" style="429" customWidth="1"/>
    <col min="12318" max="12548" width="13" style="429"/>
    <col min="12549" max="12549" width="25.42578125" style="429" customWidth="1"/>
    <col min="12550" max="12551" width="6.5703125" style="429" customWidth="1"/>
    <col min="12552" max="12552" width="27.7109375" style="429" customWidth="1"/>
    <col min="12553" max="12553" width="13" style="429"/>
    <col min="12554" max="12554" width="17.28515625" style="429" customWidth="1"/>
    <col min="12555" max="12558" width="13" style="429"/>
    <col min="12559" max="12559" width="17.42578125" style="429" customWidth="1"/>
    <col min="12560" max="12572" width="13" style="429"/>
    <col min="12573" max="12573" width="16.28515625" style="429" customWidth="1"/>
    <col min="12574" max="12804" width="13" style="429"/>
    <col min="12805" max="12805" width="25.42578125" style="429" customWidth="1"/>
    <col min="12806" max="12807" width="6.5703125" style="429" customWidth="1"/>
    <col min="12808" max="12808" width="27.7109375" style="429" customWidth="1"/>
    <col min="12809" max="12809" width="13" style="429"/>
    <col min="12810" max="12810" width="17.28515625" style="429" customWidth="1"/>
    <col min="12811" max="12814" width="13" style="429"/>
    <col min="12815" max="12815" width="17.42578125" style="429" customWidth="1"/>
    <col min="12816" max="12828" width="13" style="429"/>
    <col min="12829" max="12829" width="16.28515625" style="429" customWidth="1"/>
    <col min="12830" max="13060" width="13" style="429"/>
    <col min="13061" max="13061" width="25.42578125" style="429" customWidth="1"/>
    <col min="13062" max="13063" width="6.5703125" style="429" customWidth="1"/>
    <col min="13064" max="13064" width="27.7109375" style="429" customWidth="1"/>
    <col min="13065" max="13065" width="13" style="429"/>
    <col min="13066" max="13066" width="17.28515625" style="429" customWidth="1"/>
    <col min="13067" max="13070" width="13" style="429"/>
    <col min="13071" max="13071" width="17.42578125" style="429" customWidth="1"/>
    <col min="13072" max="13084" width="13" style="429"/>
    <col min="13085" max="13085" width="16.28515625" style="429" customWidth="1"/>
    <col min="13086" max="13316" width="13" style="429"/>
    <col min="13317" max="13317" width="25.42578125" style="429" customWidth="1"/>
    <col min="13318" max="13319" width="6.5703125" style="429" customWidth="1"/>
    <col min="13320" max="13320" width="27.7109375" style="429" customWidth="1"/>
    <col min="13321" max="13321" width="13" style="429"/>
    <col min="13322" max="13322" width="17.28515625" style="429" customWidth="1"/>
    <col min="13323" max="13326" width="13" style="429"/>
    <col min="13327" max="13327" width="17.42578125" style="429" customWidth="1"/>
    <col min="13328" max="13340" width="13" style="429"/>
    <col min="13341" max="13341" width="16.28515625" style="429" customWidth="1"/>
    <col min="13342" max="13572" width="13" style="429"/>
    <col min="13573" max="13573" width="25.42578125" style="429" customWidth="1"/>
    <col min="13574" max="13575" width="6.5703125" style="429" customWidth="1"/>
    <col min="13576" max="13576" width="27.7109375" style="429" customWidth="1"/>
    <col min="13577" max="13577" width="13" style="429"/>
    <col min="13578" max="13578" width="17.28515625" style="429" customWidth="1"/>
    <col min="13579" max="13582" width="13" style="429"/>
    <col min="13583" max="13583" width="17.42578125" style="429" customWidth="1"/>
    <col min="13584" max="13596" width="13" style="429"/>
    <col min="13597" max="13597" width="16.28515625" style="429" customWidth="1"/>
    <col min="13598" max="13828" width="13" style="429"/>
    <col min="13829" max="13829" width="25.42578125" style="429" customWidth="1"/>
    <col min="13830" max="13831" width="6.5703125" style="429" customWidth="1"/>
    <col min="13832" max="13832" width="27.7109375" style="429" customWidth="1"/>
    <col min="13833" max="13833" width="13" style="429"/>
    <col min="13834" max="13834" width="17.28515625" style="429" customWidth="1"/>
    <col min="13835" max="13838" width="13" style="429"/>
    <col min="13839" max="13839" width="17.42578125" style="429" customWidth="1"/>
    <col min="13840" max="13852" width="13" style="429"/>
    <col min="13853" max="13853" width="16.28515625" style="429" customWidth="1"/>
    <col min="13854" max="14084" width="13" style="429"/>
    <col min="14085" max="14085" width="25.42578125" style="429" customWidth="1"/>
    <col min="14086" max="14087" width="6.5703125" style="429" customWidth="1"/>
    <col min="14088" max="14088" width="27.7109375" style="429" customWidth="1"/>
    <col min="14089" max="14089" width="13" style="429"/>
    <col min="14090" max="14090" width="17.28515625" style="429" customWidth="1"/>
    <col min="14091" max="14094" width="13" style="429"/>
    <col min="14095" max="14095" width="17.42578125" style="429" customWidth="1"/>
    <col min="14096" max="14108" width="13" style="429"/>
    <col min="14109" max="14109" width="16.28515625" style="429" customWidth="1"/>
    <col min="14110" max="14340" width="13" style="429"/>
    <col min="14341" max="14341" width="25.42578125" style="429" customWidth="1"/>
    <col min="14342" max="14343" width="6.5703125" style="429" customWidth="1"/>
    <col min="14344" max="14344" width="27.7109375" style="429" customWidth="1"/>
    <col min="14345" max="14345" width="13" style="429"/>
    <col min="14346" max="14346" width="17.28515625" style="429" customWidth="1"/>
    <col min="14347" max="14350" width="13" style="429"/>
    <col min="14351" max="14351" width="17.42578125" style="429" customWidth="1"/>
    <col min="14352" max="14364" width="13" style="429"/>
    <col min="14365" max="14365" width="16.28515625" style="429" customWidth="1"/>
    <col min="14366" max="14596" width="13" style="429"/>
    <col min="14597" max="14597" width="25.42578125" style="429" customWidth="1"/>
    <col min="14598" max="14599" width="6.5703125" style="429" customWidth="1"/>
    <col min="14600" max="14600" width="27.7109375" style="429" customWidth="1"/>
    <col min="14601" max="14601" width="13" style="429"/>
    <col min="14602" max="14602" width="17.28515625" style="429" customWidth="1"/>
    <col min="14603" max="14606" width="13" style="429"/>
    <col min="14607" max="14607" width="17.42578125" style="429" customWidth="1"/>
    <col min="14608" max="14620" width="13" style="429"/>
    <col min="14621" max="14621" width="16.28515625" style="429" customWidth="1"/>
    <col min="14622" max="14852" width="13" style="429"/>
    <col min="14853" max="14853" width="25.42578125" style="429" customWidth="1"/>
    <col min="14854" max="14855" width="6.5703125" style="429" customWidth="1"/>
    <col min="14856" max="14856" width="27.7109375" style="429" customWidth="1"/>
    <col min="14857" max="14857" width="13" style="429"/>
    <col min="14858" max="14858" width="17.28515625" style="429" customWidth="1"/>
    <col min="14859" max="14862" width="13" style="429"/>
    <col min="14863" max="14863" width="17.42578125" style="429" customWidth="1"/>
    <col min="14864" max="14876" width="13" style="429"/>
    <col min="14877" max="14877" width="16.28515625" style="429" customWidth="1"/>
    <col min="14878" max="15108" width="13" style="429"/>
    <col min="15109" max="15109" width="25.42578125" style="429" customWidth="1"/>
    <col min="15110" max="15111" width="6.5703125" style="429" customWidth="1"/>
    <col min="15112" max="15112" width="27.7109375" style="429" customWidth="1"/>
    <col min="15113" max="15113" width="13" style="429"/>
    <col min="15114" max="15114" width="17.28515625" style="429" customWidth="1"/>
    <col min="15115" max="15118" width="13" style="429"/>
    <col min="15119" max="15119" width="17.42578125" style="429" customWidth="1"/>
    <col min="15120" max="15132" width="13" style="429"/>
    <col min="15133" max="15133" width="16.28515625" style="429" customWidth="1"/>
    <col min="15134" max="15364" width="13" style="429"/>
    <col min="15365" max="15365" width="25.42578125" style="429" customWidth="1"/>
    <col min="15366" max="15367" width="6.5703125" style="429" customWidth="1"/>
    <col min="15368" max="15368" width="27.7109375" style="429" customWidth="1"/>
    <col min="15369" max="15369" width="13" style="429"/>
    <col min="15370" max="15370" width="17.28515625" style="429" customWidth="1"/>
    <col min="15371" max="15374" width="13" style="429"/>
    <col min="15375" max="15375" width="17.42578125" style="429" customWidth="1"/>
    <col min="15376" max="15388" width="13" style="429"/>
    <col min="15389" max="15389" width="16.28515625" style="429" customWidth="1"/>
    <col min="15390" max="15620" width="13" style="429"/>
    <col min="15621" max="15621" width="25.42578125" style="429" customWidth="1"/>
    <col min="15622" max="15623" width="6.5703125" style="429" customWidth="1"/>
    <col min="15624" max="15624" width="27.7109375" style="429" customWidth="1"/>
    <col min="15625" max="15625" width="13" style="429"/>
    <col min="15626" max="15626" width="17.28515625" style="429" customWidth="1"/>
    <col min="15627" max="15630" width="13" style="429"/>
    <col min="15631" max="15631" width="17.42578125" style="429" customWidth="1"/>
    <col min="15632" max="15644" width="13" style="429"/>
    <col min="15645" max="15645" width="16.28515625" style="429" customWidth="1"/>
    <col min="15646" max="15876" width="13" style="429"/>
    <col min="15877" max="15877" width="25.42578125" style="429" customWidth="1"/>
    <col min="15878" max="15879" width="6.5703125" style="429" customWidth="1"/>
    <col min="15880" max="15880" width="27.7109375" style="429" customWidth="1"/>
    <col min="15881" max="15881" width="13" style="429"/>
    <col min="15882" max="15882" width="17.28515625" style="429" customWidth="1"/>
    <col min="15883" max="15886" width="13" style="429"/>
    <col min="15887" max="15887" width="17.42578125" style="429" customWidth="1"/>
    <col min="15888" max="15900" width="13" style="429"/>
    <col min="15901" max="15901" width="16.28515625" style="429" customWidth="1"/>
    <col min="15902" max="16132" width="13" style="429"/>
    <col min="16133" max="16133" width="25.42578125" style="429" customWidth="1"/>
    <col min="16134" max="16135" width="6.5703125" style="429" customWidth="1"/>
    <col min="16136" max="16136" width="27.7109375" style="429" customWidth="1"/>
    <col min="16137" max="16137" width="13" style="429"/>
    <col min="16138" max="16138" width="17.28515625" style="429" customWidth="1"/>
    <col min="16139" max="16142" width="13" style="429"/>
    <col min="16143" max="16143" width="17.42578125" style="429" customWidth="1"/>
    <col min="16144" max="16156" width="13" style="429"/>
    <col min="16157" max="16157" width="16.28515625" style="429" customWidth="1"/>
    <col min="16158" max="16384" width="13" style="429"/>
  </cols>
  <sheetData>
    <row r="1" spans="1:29" ht="23.25" customHeight="1" x14ac:dyDescent="0.35">
      <c r="A1" s="428" t="s">
        <v>316</v>
      </c>
      <c r="L1" s="429" t="s">
        <v>523</v>
      </c>
      <c r="Q1" s="129" t="s">
        <v>317</v>
      </c>
      <c r="R1" s="430"/>
    </row>
    <row r="2" spans="1:29" ht="23.25" customHeight="1" x14ac:dyDescent="0.35">
      <c r="A2" s="428"/>
    </row>
    <row r="3" spans="1:29" ht="23.25" customHeight="1" x14ac:dyDescent="0.35">
      <c r="A3" s="428" t="s">
        <v>573</v>
      </c>
    </row>
    <row r="4" spans="1:29" ht="23.25" customHeight="1" x14ac:dyDescent="0.25">
      <c r="A4" s="431" t="s">
        <v>557</v>
      </c>
    </row>
    <row r="5" spans="1:29" ht="23.25" customHeight="1" x14ac:dyDescent="0.25">
      <c r="A5" s="431" t="s">
        <v>524</v>
      </c>
    </row>
    <row r="6" spans="1:29" ht="23.25" customHeight="1" x14ac:dyDescent="0.25">
      <c r="A6" s="431"/>
    </row>
    <row r="7" spans="1:29" ht="23.25" customHeight="1" x14ac:dyDescent="0.25">
      <c r="A7" s="431" t="s">
        <v>571</v>
      </c>
      <c r="B7" s="432"/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3"/>
      <c r="P7" s="433"/>
      <c r="Q7" s="432"/>
      <c r="R7" s="432"/>
      <c r="S7" s="432"/>
      <c r="T7" s="432"/>
      <c r="U7" s="432"/>
      <c r="V7" s="432"/>
      <c r="W7" s="432"/>
      <c r="X7" s="432"/>
      <c r="Y7" s="432"/>
      <c r="Z7" s="433"/>
      <c r="AA7" s="432"/>
      <c r="AB7" s="432"/>
      <c r="AC7" s="432"/>
    </row>
    <row r="8" spans="1:29" ht="23.25" customHeight="1" thickBot="1" x14ac:dyDescent="0.3">
      <c r="A8" s="133" t="s">
        <v>525</v>
      </c>
      <c r="B8" s="433"/>
      <c r="C8" s="434"/>
      <c r="D8" s="434"/>
      <c r="E8" s="434"/>
      <c r="F8" s="434"/>
      <c r="G8" s="434"/>
      <c r="H8" s="435"/>
      <c r="I8" s="435"/>
      <c r="J8" s="435"/>
      <c r="K8" s="434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6"/>
      <c r="Z8" s="436"/>
      <c r="AA8" s="436"/>
      <c r="AB8" s="436"/>
      <c r="AC8" s="436"/>
    </row>
    <row r="9" spans="1:29" s="437" customFormat="1" ht="23.25" customHeight="1" thickBot="1" x14ac:dyDescent="0.3">
      <c r="A9" s="612" t="s">
        <v>320</v>
      </c>
      <c r="B9" s="609" t="s">
        <v>321</v>
      </c>
      <c r="C9" s="609" t="s">
        <v>467</v>
      </c>
      <c r="D9" s="615" t="s">
        <v>323</v>
      </c>
      <c r="E9" s="609" t="s">
        <v>322</v>
      </c>
      <c r="F9" s="615" t="s">
        <v>323</v>
      </c>
      <c r="G9" s="609" t="s">
        <v>324</v>
      </c>
      <c r="H9" s="609" t="s">
        <v>325</v>
      </c>
      <c r="I9" s="597" t="s">
        <v>326</v>
      </c>
      <c r="J9" s="597" t="s">
        <v>330</v>
      </c>
      <c r="K9" s="600" t="s">
        <v>327</v>
      </c>
      <c r="L9" s="601"/>
      <c r="M9" s="601"/>
      <c r="N9" s="601"/>
      <c r="O9" s="601"/>
      <c r="P9" s="601"/>
      <c r="Q9" s="601"/>
      <c r="R9" s="601"/>
      <c r="S9" s="601"/>
      <c r="T9" s="601"/>
      <c r="U9" s="602"/>
      <c r="V9" s="600" t="s">
        <v>328</v>
      </c>
      <c r="W9" s="601"/>
      <c r="X9" s="601"/>
      <c r="Y9" s="602"/>
      <c r="Z9" s="594" t="s">
        <v>334</v>
      </c>
      <c r="AA9" s="594" t="s">
        <v>109</v>
      </c>
      <c r="AB9" s="594" t="s">
        <v>329</v>
      </c>
      <c r="AC9" s="585" t="s">
        <v>4</v>
      </c>
    </row>
    <row r="10" spans="1:29" s="437" customFormat="1" ht="34.5" customHeight="1" x14ac:dyDescent="0.25">
      <c r="A10" s="613"/>
      <c r="B10" s="610"/>
      <c r="C10" s="610"/>
      <c r="D10" s="616"/>
      <c r="E10" s="610"/>
      <c r="F10" s="616"/>
      <c r="G10" s="610"/>
      <c r="H10" s="610"/>
      <c r="I10" s="598"/>
      <c r="J10" s="598"/>
      <c r="K10" s="588" t="s">
        <v>331</v>
      </c>
      <c r="L10" s="585" t="s">
        <v>75</v>
      </c>
      <c r="M10" s="590" t="s">
        <v>332</v>
      </c>
      <c r="N10" s="542" t="s">
        <v>526</v>
      </c>
      <c r="O10" s="590" t="s">
        <v>80</v>
      </c>
      <c r="P10" s="585" t="s">
        <v>335</v>
      </c>
      <c r="Q10" s="592" t="s">
        <v>336</v>
      </c>
      <c r="R10" s="588" t="s">
        <v>337</v>
      </c>
      <c r="S10" s="594" t="s">
        <v>92</v>
      </c>
      <c r="T10" s="594" t="s">
        <v>338</v>
      </c>
      <c r="U10" s="594" t="s">
        <v>301</v>
      </c>
      <c r="V10" s="603" t="s">
        <v>527</v>
      </c>
      <c r="W10" s="605" t="s">
        <v>340</v>
      </c>
      <c r="X10" s="605" t="s">
        <v>341</v>
      </c>
      <c r="Y10" s="607" t="s">
        <v>528</v>
      </c>
      <c r="Z10" s="596"/>
      <c r="AA10" s="596"/>
      <c r="AB10" s="596"/>
      <c r="AC10" s="586"/>
    </row>
    <row r="11" spans="1:29" s="437" customFormat="1" ht="23.25" customHeight="1" thickBot="1" x14ac:dyDescent="0.3">
      <c r="A11" s="614"/>
      <c r="B11" s="611"/>
      <c r="C11" s="611"/>
      <c r="D11" s="606"/>
      <c r="E11" s="611"/>
      <c r="F11" s="606"/>
      <c r="G11" s="611"/>
      <c r="H11" s="611"/>
      <c r="I11" s="599"/>
      <c r="J11" s="599"/>
      <c r="K11" s="589"/>
      <c r="L11" s="587"/>
      <c r="M11" s="591"/>
      <c r="N11" s="543"/>
      <c r="O11" s="591"/>
      <c r="P11" s="587"/>
      <c r="Q11" s="593"/>
      <c r="R11" s="589"/>
      <c r="S11" s="595"/>
      <c r="T11" s="595"/>
      <c r="U11" s="595"/>
      <c r="V11" s="604"/>
      <c r="W11" s="606"/>
      <c r="X11" s="606"/>
      <c r="Y11" s="608"/>
      <c r="Z11" s="595"/>
      <c r="AA11" s="595"/>
      <c r="AB11" s="595"/>
      <c r="AC11" s="587"/>
    </row>
    <row r="12" spans="1:29" s="443" customFormat="1" ht="23.25" customHeight="1" x14ac:dyDescent="0.25">
      <c r="A12" s="438"/>
      <c r="B12" s="439"/>
      <c r="C12" s="439"/>
      <c r="D12" s="440"/>
      <c r="E12" s="439"/>
      <c r="F12" s="440"/>
      <c r="G12" s="439"/>
      <c r="H12" s="439"/>
      <c r="I12" s="439"/>
      <c r="J12" s="439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1"/>
      <c r="AB12" s="441"/>
      <c r="AC12" s="442"/>
    </row>
    <row r="13" spans="1:29" s="443" customFormat="1" ht="23.25" customHeight="1" x14ac:dyDescent="0.25">
      <c r="A13" s="438" t="s">
        <v>529</v>
      </c>
      <c r="B13" s="439"/>
      <c r="C13" s="439"/>
      <c r="D13" s="440"/>
      <c r="E13" s="439"/>
      <c r="F13" s="440"/>
      <c r="G13" s="439"/>
      <c r="H13" s="439"/>
      <c r="I13" s="439"/>
      <c r="J13" s="439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440"/>
      <c r="X13" s="440"/>
      <c r="Y13" s="440"/>
      <c r="Z13" s="440"/>
      <c r="AA13" s="441"/>
      <c r="AB13" s="441"/>
      <c r="AC13" s="442"/>
    </row>
    <row r="14" spans="1:29" s="443" customFormat="1" ht="23.25" customHeight="1" x14ac:dyDescent="0.25">
      <c r="A14" s="438"/>
      <c r="B14" s="439"/>
      <c r="C14" s="439"/>
      <c r="D14" s="440"/>
      <c r="E14" s="439"/>
      <c r="F14" s="440"/>
      <c r="G14" s="439"/>
      <c r="H14" s="439"/>
      <c r="I14" s="439"/>
      <c r="J14" s="439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/>
      <c r="V14" s="440"/>
      <c r="W14" s="440"/>
      <c r="X14" s="440"/>
      <c r="Y14" s="440"/>
      <c r="Z14" s="440"/>
      <c r="AA14" s="441"/>
      <c r="AB14" s="441"/>
      <c r="AC14" s="442"/>
    </row>
    <row r="15" spans="1:29" ht="23.25" customHeight="1" x14ac:dyDescent="0.25">
      <c r="A15" s="444"/>
      <c r="B15" s="445" t="s">
        <v>530</v>
      </c>
      <c r="C15" s="445"/>
      <c r="D15" s="445"/>
      <c r="E15" s="445"/>
      <c r="F15" s="445"/>
      <c r="G15" s="445"/>
      <c r="H15" s="446"/>
      <c r="I15" s="445"/>
      <c r="J15" s="445"/>
      <c r="K15" s="445"/>
      <c r="L15" s="447"/>
      <c r="M15" s="447"/>
      <c r="N15" s="447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447"/>
      <c r="AA15" s="448"/>
      <c r="AB15" s="448"/>
      <c r="AC15" s="449"/>
    </row>
    <row r="16" spans="1:29" s="454" customFormat="1" ht="23.25" customHeight="1" x14ac:dyDescent="0.25">
      <c r="A16" s="450" t="s">
        <v>347</v>
      </c>
      <c r="B16" s="451" t="s">
        <v>531</v>
      </c>
      <c r="C16" s="452">
        <v>26</v>
      </c>
      <c r="D16" s="446">
        <v>7</v>
      </c>
      <c r="E16" s="452">
        <v>26</v>
      </c>
      <c r="F16" s="446">
        <v>7</v>
      </c>
      <c r="G16" s="515" t="s">
        <v>618</v>
      </c>
      <c r="H16" s="453">
        <v>0</v>
      </c>
      <c r="I16" s="453">
        <v>46784</v>
      </c>
      <c r="J16" s="453">
        <f>I16*12</f>
        <v>561408</v>
      </c>
      <c r="K16" s="445">
        <f>15000*12</f>
        <v>180000</v>
      </c>
      <c r="L16" s="447">
        <f>2000*12</f>
        <v>24000</v>
      </c>
      <c r="M16" s="447">
        <v>5000</v>
      </c>
      <c r="N16" s="447">
        <v>2000</v>
      </c>
      <c r="O16" s="447"/>
      <c r="P16" s="447">
        <f>200*12</f>
        <v>2400</v>
      </c>
      <c r="Q16" s="447">
        <f>(30*H16)*12</f>
        <v>0</v>
      </c>
      <c r="R16" s="447">
        <f>(3*22)*12</f>
        <v>792</v>
      </c>
      <c r="S16" s="447"/>
      <c r="T16" s="447">
        <v>5000</v>
      </c>
      <c r="U16" s="447">
        <f>I16*2</f>
        <v>93568</v>
      </c>
      <c r="V16" s="447">
        <f>J16*0.12</f>
        <v>67368.959999999992</v>
      </c>
      <c r="W16" s="447">
        <f>100*12</f>
        <v>1200</v>
      </c>
      <c r="X16" s="447">
        <f>550*12</f>
        <v>6600</v>
      </c>
      <c r="Y16" s="447">
        <f>100*12</f>
        <v>1200</v>
      </c>
      <c r="Z16" s="447"/>
      <c r="AA16" s="448"/>
      <c r="AB16" s="448"/>
      <c r="AC16" s="449">
        <f>SUM(J16:AB16)</f>
        <v>950536.96</v>
      </c>
    </row>
    <row r="17" spans="1:29" s="454" customFormat="1" ht="23.25" customHeight="1" x14ac:dyDescent="0.25">
      <c r="A17" s="455" t="s">
        <v>349</v>
      </c>
      <c r="B17" s="451" t="s">
        <v>350</v>
      </c>
      <c r="C17" s="456">
        <v>9</v>
      </c>
      <c r="D17" s="446">
        <v>1</v>
      </c>
      <c r="E17" s="456">
        <v>9</v>
      </c>
      <c r="F17" s="446">
        <v>1</v>
      </c>
      <c r="G17" s="515" t="s">
        <v>619</v>
      </c>
      <c r="H17" s="453">
        <v>0</v>
      </c>
      <c r="I17" s="453">
        <v>13663</v>
      </c>
      <c r="J17" s="453">
        <f>I17*12</f>
        <v>163956</v>
      </c>
      <c r="K17" s="445">
        <f>15000*12</f>
        <v>180000</v>
      </c>
      <c r="L17" s="447">
        <f>2000*12</f>
        <v>24000</v>
      </c>
      <c r="M17" s="447">
        <v>5000</v>
      </c>
      <c r="N17" s="447">
        <v>2000</v>
      </c>
      <c r="O17" s="447"/>
      <c r="P17" s="447">
        <f>200*12</f>
        <v>2400</v>
      </c>
      <c r="Q17" s="447">
        <f>(30*H17)*12</f>
        <v>0</v>
      </c>
      <c r="R17" s="447">
        <f>(3*22)*12</f>
        <v>792</v>
      </c>
      <c r="S17" s="447"/>
      <c r="T17" s="447">
        <v>5000</v>
      </c>
      <c r="U17" s="447">
        <f>I17*2</f>
        <v>27326</v>
      </c>
      <c r="V17" s="447">
        <f>J17*0.12</f>
        <v>19674.719999999998</v>
      </c>
      <c r="W17" s="447">
        <f>100*12</f>
        <v>1200</v>
      </c>
      <c r="X17" s="165">
        <f>((I17*0.0275)/2)*12</f>
        <v>2254.395</v>
      </c>
      <c r="Y17" s="447">
        <f>100*12</f>
        <v>1200</v>
      </c>
      <c r="Z17" s="447"/>
      <c r="AA17" s="448"/>
      <c r="AB17" s="448"/>
      <c r="AC17" s="449">
        <f>SUM(J17:AB17)</f>
        <v>434803.11499999999</v>
      </c>
    </row>
    <row r="18" spans="1:29" ht="23.25" customHeight="1" x14ac:dyDescent="0.25">
      <c r="A18" s="455"/>
      <c r="B18" s="451"/>
      <c r="C18" s="456"/>
      <c r="D18" s="446"/>
      <c r="E18" s="456"/>
      <c r="F18" s="446"/>
      <c r="G18" s="445"/>
      <c r="H18" s="453"/>
      <c r="I18" s="453"/>
      <c r="J18" s="453"/>
      <c r="K18" s="445"/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8"/>
      <c r="AB18" s="448"/>
      <c r="AC18" s="449"/>
    </row>
    <row r="19" spans="1:29" ht="23.25" customHeight="1" x14ac:dyDescent="0.25">
      <c r="A19" s="455"/>
      <c r="B19" s="451" t="s">
        <v>351</v>
      </c>
      <c r="C19" s="452"/>
      <c r="D19" s="446"/>
      <c r="E19" s="452"/>
      <c r="F19" s="446"/>
      <c r="G19" s="445"/>
      <c r="H19" s="446"/>
      <c r="I19" s="445"/>
      <c r="J19" s="445"/>
      <c r="K19" s="445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8"/>
      <c r="AB19" s="448"/>
      <c r="AC19" s="449"/>
    </row>
    <row r="20" spans="1:29" s="454" customFormat="1" ht="23.25" customHeight="1" x14ac:dyDescent="0.25">
      <c r="A20" s="450" t="s">
        <v>352</v>
      </c>
      <c r="B20" s="451" t="s">
        <v>353</v>
      </c>
      <c r="C20" s="452">
        <v>7</v>
      </c>
      <c r="D20" s="446">
        <v>6</v>
      </c>
      <c r="E20" s="452">
        <v>7</v>
      </c>
      <c r="F20" s="446">
        <v>6</v>
      </c>
      <c r="G20" s="515" t="s">
        <v>620</v>
      </c>
      <c r="H20" s="453">
        <v>2</v>
      </c>
      <c r="I20" s="453">
        <v>12870</v>
      </c>
      <c r="J20" s="453">
        <f>I20*12</f>
        <v>154440</v>
      </c>
      <c r="K20" s="445">
        <f>15000*12</f>
        <v>180000</v>
      </c>
      <c r="L20" s="447">
        <f>2000*12</f>
        <v>24000</v>
      </c>
      <c r="M20" s="447">
        <v>5000</v>
      </c>
      <c r="N20" s="447">
        <v>2000</v>
      </c>
      <c r="O20" s="447"/>
      <c r="P20" s="447">
        <f>200*12</f>
        <v>2400</v>
      </c>
      <c r="Q20" s="447">
        <f>(30*H20)*12</f>
        <v>720</v>
      </c>
      <c r="R20" s="447">
        <f>(3*22)*12</f>
        <v>792</v>
      </c>
      <c r="S20" s="447"/>
      <c r="T20" s="447">
        <v>5000</v>
      </c>
      <c r="U20" s="447">
        <f>I20*2</f>
        <v>25740</v>
      </c>
      <c r="V20" s="447">
        <f>J20*0.12</f>
        <v>18532.8</v>
      </c>
      <c r="W20" s="447">
        <f>100*12</f>
        <v>1200</v>
      </c>
      <c r="X20" s="165">
        <f>((I20*0.0275)/2)*12</f>
        <v>2123.5500000000002</v>
      </c>
      <c r="Y20" s="447">
        <f>100*12</f>
        <v>1200</v>
      </c>
      <c r="Z20" s="447"/>
      <c r="AA20" s="448"/>
      <c r="AB20" s="448"/>
      <c r="AC20" s="449">
        <f>SUM(J20:AB20)</f>
        <v>423148.35</v>
      </c>
    </row>
    <row r="21" spans="1:29" ht="23.25" customHeight="1" x14ac:dyDescent="0.25">
      <c r="A21" s="450"/>
      <c r="B21" s="451"/>
      <c r="C21" s="452"/>
      <c r="D21" s="446"/>
      <c r="E21" s="452"/>
      <c r="F21" s="446"/>
      <c r="G21" s="445"/>
      <c r="H21" s="453"/>
      <c r="I21" s="453"/>
      <c r="J21" s="453"/>
      <c r="K21" s="445"/>
      <c r="L21" s="447"/>
      <c r="M21" s="447"/>
      <c r="N21" s="447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448"/>
      <c r="AB21" s="448"/>
      <c r="AC21" s="449"/>
    </row>
    <row r="22" spans="1:29" ht="23.25" customHeight="1" x14ac:dyDescent="0.25">
      <c r="A22" s="455"/>
      <c r="B22" s="451" t="s">
        <v>354</v>
      </c>
      <c r="C22" s="456"/>
      <c r="D22" s="446"/>
      <c r="E22" s="456"/>
      <c r="F22" s="446"/>
      <c r="G22" s="445"/>
      <c r="H22" s="453"/>
      <c r="I22" s="453"/>
      <c r="J22" s="453"/>
      <c r="K22" s="445"/>
      <c r="L22" s="447"/>
      <c r="M22" s="447"/>
      <c r="N22" s="447"/>
      <c r="O22" s="447"/>
      <c r="P22" s="447"/>
      <c r="Q22" s="447"/>
      <c r="R22" s="447"/>
      <c r="S22" s="447"/>
      <c r="T22" s="447"/>
      <c r="U22" s="447"/>
      <c r="V22" s="447"/>
      <c r="W22" s="447"/>
      <c r="X22" s="447"/>
      <c r="Y22" s="447"/>
      <c r="Z22" s="447"/>
      <c r="AA22" s="448"/>
      <c r="AB22" s="448"/>
      <c r="AC22" s="449"/>
    </row>
    <row r="23" spans="1:29" s="454" customFormat="1" ht="23.25" customHeight="1" x14ac:dyDescent="0.25">
      <c r="A23" s="450" t="s">
        <v>355</v>
      </c>
      <c r="B23" s="451" t="s">
        <v>356</v>
      </c>
      <c r="C23" s="452">
        <v>20</v>
      </c>
      <c r="D23" s="446">
        <v>1</v>
      </c>
      <c r="E23" s="452">
        <v>20</v>
      </c>
      <c r="F23" s="446">
        <v>1</v>
      </c>
      <c r="G23" s="515" t="s">
        <v>621</v>
      </c>
      <c r="H23" s="453">
        <v>0</v>
      </c>
      <c r="I23" s="453">
        <v>29052</v>
      </c>
      <c r="J23" s="453">
        <f>I23*12</f>
        <v>348624</v>
      </c>
      <c r="K23" s="445">
        <f>15000*12</f>
        <v>180000</v>
      </c>
      <c r="L23" s="447">
        <f>2000*12</f>
        <v>24000</v>
      </c>
      <c r="M23" s="447">
        <v>5000</v>
      </c>
      <c r="N23" s="447">
        <v>2000</v>
      </c>
      <c r="O23" s="447"/>
      <c r="P23" s="447">
        <f>200*12</f>
        <v>2400</v>
      </c>
      <c r="Q23" s="447">
        <f>(30*H23)*12</f>
        <v>0</v>
      </c>
      <c r="R23" s="447">
        <f>(3*22)*12</f>
        <v>792</v>
      </c>
      <c r="S23" s="447"/>
      <c r="T23" s="447">
        <v>5000</v>
      </c>
      <c r="U23" s="447">
        <f>I23*2</f>
        <v>58104</v>
      </c>
      <c r="V23" s="447">
        <f>J23*0.12</f>
        <v>41834.879999999997</v>
      </c>
      <c r="W23" s="447">
        <f>100*12</f>
        <v>1200</v>
      </c>
      <c r="X23" s="165">
        <f>((I23*0.0275)/2)*12</f>
        <v>4793.58</v>
      </c>
      <c r="Y23" s="447">
        <f>100*12</f>
        <v>1200</v>
      </c>
      <c r="Z23" s="447"/>
      <c r="AA23" s="448"/>
      <c r="AB23" s="448"/>
      <c r="AC23" s="449">
        <f>SUM(J23:AB23)</f>
        <v>674948.46</v>
      </c>
    </row>
    <row r="24" spans="1:29" s="454" customFormat="1" ht="23.25" customHeight="1" x14ac:dyDescent="0.25">
      <c r="A24" s="450" t="s">
        <v>357</v>
      </c>
      <c r="B24" s="451" t="s">
        <v>358</v>
      </c>
      <c r="C24" s="452">
        <v>18</v>
      </c>
      <c r="D24" s="446">
        <v>1</v>
      </c>
      <c r="E24" s="452">
        <v>18</v>
      </c>
      <c r="F24" s="446">
        <v>1</v>
      </c>
      <c r="G24" s="515" t="s">
        <v>622</v>
      </c>
      <c r="H24" s="453">
        <v>1</v>
      </c>
      <c r="I24" s="453">
        <v>25259</v>
      </c>
      <c r="J24" s="453">
        <f>I24*12</f>
        <v>303108</v>
      </c>
      <c r="K24" s="445">
        <f>15000*12</f>
        <v>180000</v>
      </c>
      <c r="L24" s="447">
        <f>2000*12</f>
        <v>24000</v>
      </c>
      <c r="M24" s="447">
        <v>5000</v>
      </c>
      <c r="N24" s="447">
        <v>2000</v>
      </c>
      <c r="O24" s="447"/>
      <c r="P24" s="447">
        <f>200*12</f>
        <v>2400</v>
      </c>
      <c r="Q24" s="447">
        <f>(30*H24)*12</f>
        <v>360</v>
      </c>
      <c r="R24" s="447">
        <f>(3*22)*12</f>
        <v>792</v>
      </c>
      <c r="S24" s="447"/>
      <c r="T24" s="447">
        <v>5000</v>
      </c>
      <c r="U24" s="447">
        <f>I24*2</f>
        <v>50518</v>
      </c>
      <c r="V24" s="447">
        <f>J24*0.12</f>
        <v>36372.959999999999</v>
      </c>
      <c r="W24" s="447">
        <f>100*12</f>
        <v>1200</v>
      </c>
      <c r="X24" s="165">
        <f>((I24*0.0275)/2)*12</f>
        <v>4167.7350000000006</v>
      </c>
      <c r="Y24" s="447">
        <f>100*12</f>
        <v>1200</v>
      </c>
      <c r="Z24" s="447"/>
      <c r="AA24" s="448"/>
      <c r="AB24" s="448"/>
      <c r="AC24" s="449">
        <f>SUM(J24:AB24)</f>
        <v>616118.69499999995</v>
      </c>
    </row>
    <row r="25" spans="1:29" s="464" customFormat="1" ht="23.25" customHeight="1" x14ac:dyDescent="0.25">
      <c r="A25" s="457"/>
      <c r="B25" s="458"/>
      <c r="C25" s="459"/>
      <c r="D25" s="460"/>
      <c r="E25" s="459"/>
      <c r="F25" s="460"/>
      <c r="G25" s="461"/>
      <c r="H25" s="460"/>
      <c r="I25" s="460"/>
      <c r="J25" s="460"/>
      <c r="K25" s="460"/>
      <c r="L25" s="460"/>
      <c r="M25" s="460"/>
      <c r="N25" s="460"/>
      <c r="O25" s="460"/>
      <c r="P25" s="460"/>
      <c r="Q25" s="460"/>
      <c r="R25" s="460"/>
      <c r="S25" s="460"/>
      <c r="T25" s="460"/>
      <c r="U25" s="460"/>
      <c r="V25" s="460"/>
      <c r="W25" s="460"/>
      <c r="X25" s="460"/>
      <c r="Y25" s="460"/>
      <c r="Z25" s="460"/>
      <c r="AA25" s="462"/>
      <c r="AB25" s="462"/>
      <c r="AC25" s="463"/>
    </row>
    <row r="26" spans="1:29" ht="23.25" customHeight="1" thickBot="1" x14ac:dyDescent="0.3">
      <c r="A26" s="465"/>
      <c r="B26" s="466"/>
      <c r="C26" s="467"/>
      <c r="D26" s="468"/>
      <c r="E26" s="467"/>
      <c r="F26" s="468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  <c r="S26" s="469"/>
      <c r="T26" s="469"/>
      <c r="U26" s="469"/>
      <c r="V26" s="469"/>
      <c r="W26" s="469"/>
      <c r="X26" s="469"/>
      <c r="Y26" s="469"/>
      <c r="Z26" s="469"/>
      <c r="AA26" s="470"/>
      <c r="AB26" s="470"/>
      <c r="AC26" s="471"/>
    </row>
    <row r="27" spans="1:29" ht="23.25" customHeight="1" thickBot="1" x14ac:dyDescent="0.3">
      <c r="A27" s="472"/>
      <c r="B27" s="473" t="s">
        <v>532</v>
      </c>
      <c r="C27" s="474"/>
      <c r="D27" s="475"/>
      <c r="E27" s="474"/>
      <c r="F27" s="475"/>
      <c r="G27" s="476"/>
      <c r="H27" s="476">
        <f>+H16+H17+H20+H23+H24</f>
        <v>3</v>
      </c>
      <c r="I27" s="476">
        <f>+I16+I17+I20+I23+I24</f>
        <v>127628</v>
      </c>
      <c r="J27" s="476">
        <f>+J16+J17+J20+J23+J24</f>
        <v>1531536</v>
      </c>
      <c r="K27" s="476">
        <f t="shared" ref="K27:AC27" si="0">+K16+K17+K20+K23+K24</f>
        <v>900000</v>
      </c>
      <c r="L27" s="476">
        <f t="shared" si="0"/>
        <v>120000</v>
      </c>
      <c r="M27" s="476">
        <f t="shared" si="0"/>
        <v>25000</v>
      </c>
      <c r="N27" s="476">
        <f t="shared" si="0"/>
        <v>10000</v>
      </c>
      <c r="O27" s="476">
        <f t="shared" si="0"/>
        <v>0</v>
      </c>
      <c r="P27" s="476">
        <f t="shared" si="0"/>
        <v>12000</v>
      </c>
      <c r="Q27" s="476">
        <f t="shared" si="0"/>
        <v>1080</v>
      </c>
      <c r="R27" s="476">
        <f t="shared" si="0"/>
        <v>3960</v>
      </c>
      <c r="S27" s="476">
        <f t="shared" si="0"/>
        <v>0</v>
      </c>
      <c r="T27" s="476">
        <f t="shared" si="0"/>
        <v>25000</v>
      </c>
      <c r="U27" s="476">
        <f t="shared" si="0"/>
        <v>255256</v>
      </c>
      <c r="V27" s="476">
        <f t="shared" si="0"/>
        <v>183784.31999999998</v>
      </c>
      <c r="W27" s="476">
        <f t="shared" si="0"/>
        <v>6000</v>
      </c>
      <c r="X27" s="476">
        <f t="shared" si="0"/>
        <v>19939.260000000002</v>
      </c>
      <c r="Y27" s="476">
        <f t="shared" si="0"/>
        <v>6000</v>
      </c>
      <c r="Z27" s="476">
        <f t="shared" ref="Z27" si="1">+Z16+Z17+Z20+Z23+Z24</f>
        <v>0</v>
      </c>
      <c r="AA27" s="476">
        <f t="shared" si="0"/>
        <v>0</v>
      </c>
      <c r="AB27" s="476">
        <f t="shared" si="0"/>
        <v>0</v>
      </c>
      <c r="AC27" s="476">
        <f t="shared" si="0"/>
        <v>3099555.5799999996</v>
      </c>
    </row>
  </sheetData>
  <mergeCells count="31">
    <mergeCell ref="H9:H11"/>
    <mergeCell ref="A9:A11"/>
    <mergeCell ref="B9:B11"/>
    <mergeCell ref="E9:E11"/>
    <mergeCell ref="F9:F11"/>
    <mergeCell ref="G9:G11"/>
    <mergeCell ref="C9:C11"/>
    <mergeCell ref="D9:D11"/>
    <mergeCell ref="I9:I11"/>
    <mergeCell ref="J9:J11"/>
    <mergeCell ref="K9:U9"/>
    <mergeCell ref="V9:Y9"/>
    <mergeCell ref="AA9:AA11"/>
    <mergeCell ref="T10:T11"/>
    <mergeCell ref="U10:U11"/>
    <mergeCell ref="V10:V11"/>
    <mergeCell ref="W10:W11"/>
    <mergeCell ref="X10:X11"/>
    <mergeCell ref="Y10:Y11"/>
    <mergeCell ref="Z9:Z11"/>
    <mergeCell ref="AC9:AC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B9:AB11"/>
  </mergeCells>
  <pageMargins left="0.25" right="1.5" top="0.5" bottom="0.25" header="0" footer="0"/>
  <pageSetup paperSize="14" scale="54" fitToHeight="0" orientation="landscape" horizontalDpi="180" verticalDpi="180" r:id="rId1"/>
  <headerFooter>
    <oddFooter>Page &amp;P of &amp;N</oddFooter>
  </headerFooter>
  <colBreaks count="1" manualBreakCount="1">
    <brk id="18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SUMMARY - COB</vt:lpstr>
      <vt:lpstr>COB plantilla</vt:lpstr>
      <vt:lpstr>daily</vt:lpstr>
      <vt:lpstr>SCHED II - RETIREES 2024</vt:lpstr>
      <vt:lpstr>CAPITAL OUTLAY</vt:lpstr>
      <vt:lpstr>DETAILED PROJECTION COB </vt:lpstr>
      <vt:lpstr>CONTRACTUAL &amp; JO-COB</vt:lpstr>
      <vt:lpstr>SUMMARY - PROJECT </vt:lpstr>
      <vt:lpstr>PLANTILLA Project Charged</vt:lpstr>
      <vt:lpstr>Daily Project Charged</vt:lpstr>
      <vt:lpstr>SCHED II - RETIREES2024 PROJECT</vt:lpstr>
      <vt:lpstr>CAPITAL OUTLAY - PROJECT </vt:lpstr>
      <vt:lpstr>DETAILED PROJECTION PROJECTS </vt:lpstr>
      <vt:lpstr>CONTRACTUAL &amp; JO (project)</vt:lpstr>
      <vt:lpstr>'CAPITAL OUTLAY'!Print_Area</vt:lpstr>
      <vt:lpstr>'CAPITAL OUTLAY - PROJECT '!Print_Area</vt:lpstr>
      <vt:lpstr>'CONTRACTUAL &amp; JO (project)'!Print_Area</vt:lpstr>
      <vt:lpstr>'CONTRACTUAL &amp; JO-COB'!Print_Area</vt:lpstr>
      <vt:lpstr>'DETAILED PROJECTION COB '!Print_Area</vt:lpstr>
      <vt:lpstr>'DETAILED PROJECTION PROJECTS '!Print_Area</vt:lpstr>
      <vt:lpstr>'SCHED II - RETIREES 2024'!Print_Area</vt:lpstr>
      <vt:lpstr>'SCHED II - RETIREES2024 PROJECT'!Print_Area</vt:lpstr>
      <vt:lpstr>'SUMMARY - COB'!Print_Area</vt:lpstr>
      <vt:lpstr>'SUMMARY - PROJECT '!Print_Area</vt:lpstr>
      <vt:lpstr>'COB plantilla'!Print_Titles</vt:lpstr>
      <vt:lpstr>'CONTRACTUAL &amp; JO (project)'!Print_Titles</vt:lpstr>
      <vt:lpstr>'CONTRACTUAL &amp; JO-COB'!Print_Titles</vt:lpstr>
      <vt:lpstr>daily!Print_Titles</vt:lpstr>
      <vt:lpstr>'Daily Project Charged'!Print_Titles</vt:lpstr>
      <vt:lpstr>'DETAILED PROJECTION COB '!Print_Titles</vt:lpstr>
      <vt:lpstr>'DETAILED PROJECTION PROJECTS '!Print_Titles</vt:lpstr>
      <vt:lpstr>'PLANTILLA Project Charged'!Print_Titles</vt:lpstr>
      <vt:lpstr>'SUMMARY - COB'!Print_Titles</vt:lpstr>
      <vt:lpstr>'SUMMARY - PROJECT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BUDGET-COMPUTER</dc:creator>
  <cp:lastModifiedBy>MID</cp:lastModifiedBy>
  <cp:lastPrinted>2023-11-06T03:09:40Z</cp:lastPrinted>
  <dcterms:created xsi:type="dcterms:W3CDTF">2023-08-17T08:51:44Z</dcterms:created>
  <dcterms:modified xsi:type="dcterms:W3CDTF">2024-11-06T05:28:47Z</dcterms:modified>
</cp:coreProperties>
</file>