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reynol/Documents/Projects/DHFRTSEpi/DHFRTSSatMut/2021_AnalysiswTNN/dhfr-tyms-epistasis/Tables/"/>
    </mc:Choice>
  </mc:AlternateContent>
  <xr:revisionPtr revIDLastSave="0" documentId="13_ncr:1_{D2E0E657-C481-C74F-AC66-2292C80EB71C}" xr6:coauthVersionLast="47" xr6:coauthVersionMax="47" xr10:uidLastSave="{00000000-0000-0000-0000-000000000000}"/>
  <bookViews>
    <workbookView xWindow="36220" yWindow="10500" windowWidth="26980" windowHeight="16340" xr2:uid="{3C75B9B6-7487-2945-B4A5-C560ADF88E59}"/>
  </bookViews>
  <sheets>
    <sheet name="kinetics_dhfr" sheetId="2" r:id="rId1"/>
  </sheets>
  <definedNames>
    <definedName name="ExternalData_1" localSheetId="0" hidden="1">kinetics_dhfr!$A$1:$F$23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2" l="1"/>
  <c r="D29" i="2"/>
  <c r="D40" i="2"/>
  <c r="D30" i="2"/>
  <c r="D37" i="2"/>
  <c r="D36" i="2"/>
  <c r="D44" i="2"/>
  <c r="D43" i="2"/>
  <c r="D42" i="2"/>
  <c r="D34" i="2"/>
  <c r="D31" i="2"/>
  <c r="D28" i="2"/>
  <c r="D27" i="2"/>
  <c r="D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F59F2A-AA8F-7B42-BF12-CBDD06901A7C}" keepAlive="1" name="Query - kinetics_dhfr" description="Connection to the 'kinetics_dhfr' query in the workbook." type="5" refreshedVersion="7" background="1" saveData="1">
    <dbPr connection="Provider=Microsoft.Mashup.OleDb.1;Data Source=$Workbook$;Location=kinetics_dhfr;Extended Properties=&quot;&quot;" command="SELECT * FROM [kinetics_dhfr]"/>
  </connection>
</connections>
</file>

<file path=xl/sharedStrings.xml><?xml version="1.0" encoding="utf-8"?>
<sst xmlns="http://schemas.openxmlformats.org/spreadsheetml/2006/main" count="96" uniqueCount="58">
  <si>
    <t>WT</t>
  </si>
  <si>
    <t>M42F</t>
  </si>
  <si>
    <t>L54I</t>
  </si>
  <si>
    <t>W22H</t>
  </si>
  <si>
    <t>F31V</t>
  </si>
  <si>
    <t>G121V</t>
  </si>
  <si>
    <t>F31Y.L54I</t>
  </si>
  <si>
    <t>M42F.G121V</t>
  </si>
  <si>
    <t>F31Y.G121V</t>
  </si>
  <si>
    <t>D27N</t>
  </si>
  <si>
    <t>L28F</t>
  </si>
  <si>
    <t>L28Y</t>
  </si>
  <si>
    <t>T113V</t>
  </si>
  <si>
    <t>F31Y</t>
  </si>
  <si>
    <t>L54F</t>
  </si>
  <si>
    <t>Km</t>
  </si>
  <si>
    <t>kcat_std</t>
  </si>
  <si>
    <t>Km_std</t>
  </si>
  <si>
    <t>DHFR mutation</t>
  </si>
  <si>
    <t>Reference</t>
  </si>
  <si>
    <t xml:space="preserve"> Reynolds et al. Cell 2011</t>
  </si>
  <si>
    <t>kcat</t>
  </si>
  <si>
    <t xml:space="preserve"> Fierke and Benkovic Biochemistry 1989</t>
  </si>
  <si>
    <t xml:space="preserve"> Huang et al. Biochemistry 1994</t>
  </si>
  <si>
    <t>Thompson et al. Elife 2020</t>
  </si>
  <si>
    <t>E17V</t>
  </si>
  <si>
    <t>I5K</t>
  </si>
  <si>
    <t>V13H</t>
  </si>
  <si>
    <t>M20Q</t>
  </si>
  <si>
    <t>This work</t>
  </si>
  <si>
    <t>I5F</t>
  </si>
  <si>
    <t>M20I</t>
  </si>
  <si>
    <t>P21L</t>
  </si>
  <si>
    <t>A26T</t>
  </si>
  <si>
    <t>D27E</t>
  </si>
  <si>
    <t>L28R</t>
  </si>
  <si>
    <t>W30G</t>
  </si>
  <si>
    <t>W30R</t>
  </si>
  <si>
    <t>I94L</t>
  </si>
  <si>
    <t>R98P</t>
  </si>
  <si>
    <t>F153S</t>
  </si>
  <si>
    <t xml:space="preserve">Tamer et al. MBE 2019 </t>
  </si>
  <si>
    <t>V40A</t>
  </si>
  <si>
    <t>I61V</t>
  </si>
  <si>
    <t>V75H</t>
  </si>
  <si>
    <t>V75I</t>
  </si>
  <si>
    <t>I91V</t>
  </si>
  <si>
    <t>L112V</t>
  </si>
  <si>
    <t>W133F</t>
  </si>
  <si>
    <t>I155T</t>
  </si>
  <si>
    <t>I155L</t>
  </si>
  <si>
    <t>I155A</t>
  </si>
  <si>
    <t>I115V</t>
  </si>
  <si>
    <t>I115A</t>
  </si>
  <si>
    <t>V88I</t>
  </si>
  <si>
    <t>A145T</t>
  </si>
  <si>
    <t>DHFR position</t>
  </si>
  <si>
    <t>Bershtein et al. PNAS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</si>
</sst>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2" fontId="2" fillId="0" borderId="0" xfId="0" applyNumberFormat="1" applyFont="1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4078F-2132-DF45-8B57-ED40E9880731}" name="Table1" displayName="Table1" ref="A1:G45" totalsRowShown="0" headerRowDxfId="8" dataDxfId="7">
  <autoFilter ref="A1:G45" xr:uid="{B154078F-2132-DF45-8B57-ED40E9880731}"/>
  <tableColumns count="7">
    <tableColumn id="1" xr3:uid="{F501015F-021F-0640-8105-ADB2582EA416}" name="DHFR mutation" dataDxfId="6"/>
    <tableColumn id="2" xr3:uid="{E1FA3F32-3B24-EB4E-B5F2-F7A5C528A5ED}" name="DHFR position" dataDxfId="5"/>
    <tableColumn id="3" xr3:uid="{B0302F88-BE7B-DF40-A019-4656AA518D15}" name="kcat" dataDxfId="4"/>
    <tableColumn id="4" xr3:uid="{032D02D3-1D0D-ED45-8213-08DC2D9A3E93}" name="Km" dataDxfId="3"/>
    <tableColumn id="5" xr3:uid="{5E6B4CF6-80A4-EE43-B98E-B77469FFE8AD}" name="kcat_std" dataDxfId="2"/>
    <tableColumn id="6" xr3:uid="{26211B0C-3B31-9449-BAF0-78F70443F827}" name="Km_std" dataDxfId="1"/>
    <tableColumn id="7" xr3:uid="{24B51098-CCB1-D444-A22E-04DA99267340}" name="Referen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9AB2-C6CF-D745-93CC-A8704EA72593}">
  <dimension ref="A1:G45"/>
  <sheetViews>
    <sheetView tabSelected="1" workbookViewId="0">
      <selection activeCell="F35" sqref="F35"/>
    </sheetView>
  </sheetViews>
  <sheetFormatPr baseColWidth="10" defaultRowHeight="16" x14ac:dyDescent="0.2"/>
  <cols>
    <col min="1" max="1" width="17.5" customWidth="1"/>
    <col min="2" max="2" width="16.83203125" customWidth="1"/>
    <col min="3" max="3" width="11.5" customWidth="1"/>
    <col min="4" max="4" width="13.6640625" customWidth="1"/>
    <col min="5" max="5" width="16.33203125" customWidth="1"/>
    <col min="6" max="6" width="18.1640625" customWidth="1"/>
    <col min="7" max="7" width="48.33203125" customWidth="1"/>
  </cols>
  <sheetData>
    <row r="1" spans="1:7" ht="20" customHeight="1" x14ac:dyDescent="0.2">
      <c r="A1" s="1" t="s">
        <v>18</v>
      </c>
      <c r="B1" s="1" t="s">
        <v>56</v>
      </c>
      <c r="C1" s="1" t="s">
        <v>21</v>
      </c>
      <c r="D1" s="1" t="s">
        <v>15</v>
      </c>
      <c r="E1" s="1" t="s">
        <v>16</v>
      </c>
      <c r="F1" s="1" t="s">
        <v>17</v>
      </c>
      <c r="G1" s="1" t="s">
        <v>19</v>
      </c>
    </row>
    <row r="2" spans="1:7" x14ac:dyDescent="0.2">
      <c r="A2" s="1" t="s">
        <v>26</v>
      </c>
      <c r="B2" s="3">
        <v>5</v>
      </c>
      <c r="C2" s="4">
        <v>2.1</v>
      </c>
      <c r="D2" s="4">
        <v>62</v>
      </c>
      <c r="E2" s="4">
        <v>0.32</v>
      </c>
      <c r="F2" s="4">
        <v>1.4</v>
      </c>
      <c r="G2" s="1" t="s">
        <v>29</v>
      </c>
    </row>
    <row r="3" spans="1:7" x14ac:dyDescent="0.2">
      <c r="A3" s="1" t="s">
        <v>30</v>
      </c>
      <c r="B3" s="3">
        <v>5</v>
      </c>
      <c r="C3" s="5">
        <v>3.78</v>
      </c>
      <c r="D3" s="4">
        <v>7.6</v>
      </c>
      <c r="E3" s="4">
        <v>0.54</v>
      </c>
      <c r="F3" s="4">
        <v>1.04</v>
      </c>
      <c r="G3" s="1" t="s">
        <v>41</v>
      </c>
    </row>
    <row r="4" spans="1:7" x14ac:dyDescent="0.2">
      <c r="A4" s="1" t="s">
        <v>27</v>
      </c>
      <c r="B4" s="3">
        <v>13</v>
      </c>
      <c r="C4" s="4">
        <v>0.7</v>
      </c>
      <c r="D4" s="4">
        <v>1.9</v>
      </c>
      <c r="E4" s="4">
        <v>0.05</v>
      </c>
      <c r="F4" s="4">
        <v>0.1</v>
      </c>
      <c r="G4" s="1" t="s">
        <v>29</v>
      </c>
    </row>
    <row r="5" spans="1:7" x14ac:dyDescent="0.2">
      <c r="A5" s="1" t="s">
        <v>25</v>
      </c>
      <c r="B5" s="3">
        <v>17</v>
      </c>
      <c r="C5" s="4">
        <v>0.4</v>
      </c>
      <c r="D5" s="4">
        <v>1.2</v>
      </c>
      <c r="E5" s="4">
        <v>0.1</v>
      </c>
      <c r="F5" s="4">
        <v>0.57999999999999996</v>
      </c>
      <c r="G5" s="1" t="s">
        <v>29</v>
      </c>
    </row>
    <row r="6" spans="1:7" x14ac:dyDescent="0.2">
      <c r="A6" s="1" t="s">
        <v>28</v>
      </c>
      <c r="B6" s="3">
        <v>20</v>
      </c>
      <c r="C6" s="4">
        <v>2.85</v>
      </c>
      <c r="D6" s="4">
        <v>3</v>
      </c>
      <c r="E6" s="4">
        <v>0.68</v>
      </c>
      <c r="F6" s="4">
        <v>0.56999999999999995</v>
      </c>
      <c r="G6" s="1" t="s">
        <v>29</v>
      </c>
    </row>
    <row r="7" spans="1:7" x14ac:dyDescent="0.2">
      <c r="A7" s="1" t="s">
        <v>31</v>
      </c>
      <c r="B7" s="3">
        <v>20</v>
      </c>
      <c r="C7" s="5">
        <v>7.69</v>
      </c>
      <c r="D7" s="4">
        <v>3.57</v>
      </c>
      <c r="E7" s="4">
        <v>1.21</v>
      </c>
      <c r="F7" s="4">
        <v>0.19</v>
      </c>
      <c r="G7" s="1" t="s">
        <v>41</v>
      </c>
    </row>
    <row r="8" spans="1:7" x14ac:dyDescent="0.2">
      <c r="A8" s="1" t="s">
        <v>32</v>
      </c>
      <c r="B8" s="3">
        <v>21</v>
      </c>
      <c r="C8" s="5">
        <v>3.19</v>
      </c>
      <c r="D8" s="5">
        <v>4.08</v>
      </c>
      <c r="E8" s="4">
        <v>0.56000000000000005</v>
      </c>
      <c r="F8" s="4">
        <v>0.49</v>
      </c>
      <c r="G8" s="1" t="s">
        <v>41</v>
      </c>
    </row>
    <row r="9" spans="1:7" x14ac:dyDescent="0.2">
      <c r="A9" s="1" t="s">
        <v>3</v>
      </c>
      <c r="B9" s="3">
        <v>22</v>
      </c>
      <c r="C9" s="4">
        <v>1.89</v>
      </c>
      <c r="D9" s="4">
        <v>18</v>
      </c>
      <c r="E9" s="4">
        <v>0.06</v>
      </c>
      <c r="F9" s="4">
        <v>1.2</v>
      </c>
      <c r="G9" s="1" t="s">
        <v>20</v>
      </c>
    </row>
    <row r="10" spans="1:7" x14ac:dyDescent="0.2">
      <c r="A10" t="s">
        <v>33</v>
      </c>
      <c r="B10" s="6">
        <v>26</v>
      </c>
      <c r="C10" s="5">
        <v>3.7</v>
      </c>
      <c r="D10" s="4">
        <v>7.65</v>
      </c>
      <c r="E10" s="5">
        <v>0.3</v>
      </c>
      <c r="F10" s="5">
        <v>1.1000000000000001</v>
      </c>
      <c r="G10" s="1" t="s">
        <v>41</v>
      </c>
    </row>
    <row r="11" spans="1:7" x14ac:dyDescent="0.2">
      <c r="A11" s="1" t="s">
        <v>9</v>
      </c>
      <c r="B11" s="3">
        <v>27</v>
      </c>
      <c r="C11" s="4">
        <v>0.05</v>
      </c>
      <c r="D11" s="4">
        <v>330</v>
      </c>
      <c r="E11" s="4">
        <v>0.01</v>
      </c>
      <c r="F11" s="4">
        <v>78.900000000000006</v>
      </c>
      <c r="G11" s="1" t="s">
        <v>20</v>
      </c>
    </row>
    <row r="12" spans="1:7" x14ac:dyDescent="0.2">
      <c r="A12" s="1" t="s">
        <v>34</v>
      </c>
      <c r="B12" s="3">
        <v>27</v>
      </c>
      <c r="C12" s="5">
        <v>14.31</v>
      </c>
      <c r="D12" s="4">
        <v>56.4</v>
      </c>
      <c r="E12" s="4">
        <v>1.49</v>
      </c>
      <c r="F12" s="4">
        <v>5.25</v>
      </c>
      <c r="G12" s="1" t="s">
        <v>41</v>
      </c>
    </row>
    <row r="13" spans="1:7" x14ac:dyDescent="0.2">
      <c r="A13" s="1" t="s">
        <v>10</v>
      </c>
      <c r="B13" s="3">
        <v>28</v>
      </c>
      <c r="C13" s="4">
        <v>18.5</v>
      </c>
      <c r="D13" s="4">
        <v>9.9</v>
      </c>
      <c r="E13" s="4">
        <v>0.62</v>
      </c>
      <c r="F13" s="4">
        <v>0.8</v>
      </c>
      <c r="G13" s="1" t="s">
        <v>24</v>
      </c>
    </row>
    <row r="14" spans="1:7" x14ac:dyDescent="0.2">
      <c r="A14" s="1" t="s">
        <v>11</v>
      </c>
      <c r="B14" s="3">
        <v>28</v>
      </c>
      <c r="C14" s="4">
        <v>19.2</v>
      </c>
      <c r="D14" s="4">
        <v>21.2</v>
      </c>
      <c r="E14" s="4">
        <v>0.75</v>
      </c>
      <c r="F14" s="4">
        <v>1.6</v>
      </c>
      <c r="G14" s="1" t="s">
        <v>24</v>
      </c>
    </row>
    <row r="15" spans="1:7" x14ac:dyDescent="0.2">
      <c r="A15" s="1" t="s">
        <v>35</v>
      </c>
      <c r="B15" s="3">
        <v>28</v>
      </c>
      <c r="C15" s="5">
        <v>1.1299999999999999</v>
      </c>
      <c r="D15" s="4">
        <v>0.95</v>
      </c>
      <c r="E15" s="4">
        <v>0.05</v>
      </c>
      <c r="F15" s="4">
        <v>0.09</v>
      </c>
      <c r="G15" s="1" t="s">
        <v>41</v>
      </c>
    </row>
    <row r="16" spans="1:7" x14ac:dyDescent="0.2">
      <c r="A16" s="1" t="s">
        <v>36</v>
      </c>
      <c r="B16" s="3">
        <v>30</v>
      </c>
      <c r="C16" s="5">
        <v>8.18</v>
      </c>
      <c r="D16" s="4">
        <v>9.49</v>
      </c>
      <c r="E16" s="4">
        <v>0.7</v>
      </c>
      <c r="F16" s="4">
        <v>2.12</v>
      </c>
      <c r="G16" s="1" t="s">
        <v>41</v>
      </c>
    </row>
    <row r="17" spans="1:7" x14ac:dyDescent="0.2">
      <c r="A17" s="1" t="s">
        <v>37</v>
      </c>
      <c r="B17" s="3">
        <v>30</v>
      </c>
      <c r="C17" s="5">
        <v>8.6199999999999992</v>
      </c>
      <c r="D17" s="4">
        <v>4.97</v>
      </c>
      <c r="E17" s="4">
        <v>1.05</v>
      </c>
      <c r="F17" s="4">
        <v>0.3</v>
      </c>
      <c r="G17" s="1" t="s">
        <v>41</v>
      </c>
    </row>
    <row r="18" spans="1:7" x14ac:dyDescent="0.2">
      <c r="A18" s="1" t="s">
        <v>4</v>
      </c>
      <c r="B18" s="3">
        <v>31</v>
      </c>
      <c r="C18" s="4">
        <v>8.65</v>
      </c>
      <c r="D18" s="4">
        <v>108</v>
      </c>
      <c r="E18" s="4">
        <v>0.28999999999999998</v>
      </c>
      <c r="F18" s="4">
        <v>6.8</v>
      </c>
      <c r="G18" s="1" t="s">
        <v>20</v>
      </c>
    </row>
    <row r="19" spans="1:7" x14ac:dyDescent="0.2">
      <c r="A19" s="1" t="s">
        <v>13</v>
      </c>
      <c r="B19" s="3">
        <v>31</v>
      </c>
      <c r="C19" s="4">
        <v>20.61</v>
      </c>
      <c r="D19" s="4">
        <v>80</v>
      </c>
      <c r="E19" s="4">
        <v>2.12</v>
      </c>
      <c r="F19" s="4">
        <v>14</v>
      </c>
      <c r="G19" s="1" t="s">
        <v>20</v>
      </c>
    </row>
    <row r="20" spans="1:7" x14ac:dyDescent="0.2">
      <c r="A20" s="1" t="s">
        <v>8</v>
      </c>
      <c r="B20" s="3">
        <v>31.120999999999999</v>
      </c>
      <c r="C20" s="4">
        <v>0.13</v>
      </c>
      <c r="D20" s="4">
        <v>90.6</v>
      </c>
      <c r="E20" s="4">
        <v>0.01</v>
      </c>
      <c r="F20" s="4">
        <v>7.4</v>
      </c>
      <c r="G20" s="1" t="s">
        <v>20</v>
      </c>
    </row>
    <row r="21" spans="1:7" x14ac:dyDescent="0.2">
      <c r="A21" s="1" t="s">
        <v>6</v>
      </c>
      <c r="B21" s="3">
        <v>31.54</v>
      </c>
      <c r="C21" s="4">
        <v>1.94</v>
      </c>
      <c r="D21" s="4">
        <v>168.3</v>
      </c>
      <c r="E21" s="4">
        <v>0.16</v>
      </c>
      <c r="F21" s="4">
        <v>21.4</v>
      </c>
      <c r="G21" s="1" t="s">
        <v>20</v>
      </c>
    </row>
    <row r="22" spans="1:7" x14ac:dyDescent="0.2">
      <c r="A22" s="1" t="s">
        <v>42</v>
      </c>
      <c r="B22" s="3">
        <v>40</v>
      </c>
      <c r="C22" s="4">
        <v>24.05</v>
      </c>
      <c r="D22" s="4">
        <f>#REF!/3.22</f>
        <v>7.4689440993788816</v>
      </c>
      <c r="E22" s="4"/>
      <c r="F22" s="4"/>
      <c r="G22" s="1" t="s">
        <v>57</v>
      </c>
    </row>
    <row r="23" spans="1:7" x14ac:dyDescent="0.2">
      <c r="A23" s="1" t="s">
        <v>1</v>
      </c>
      <c r="B23" s="3">
        <v>42</v>
      </c>
      <c r="C23" s="4">
        <v>79.2</v>
      </c>
      <c r="D23" s="4">
        <v>13</v>
      </c>
      <c r="E23" s="4">
        <v>1.72</v>
      </c>
      <c r="F23" s="4">
        <v>1</v>
      </c>
      <c r="G23" s="1" t="s">
        <v>20</v>
      </c>
    </row>
    <row r="24" spans="1:7" x14ac:dyDescent="0.2">
      <c r="A24" s="1" t="s">
        <v>7</v>
      </c>
      <c r="B24" s="3">
        <v>42.121000000000002</v>
      </c>
      <c r="C24" s="4">
        <v>0.4</v>
      </c>
      <c r="D24" s="4">
        <v>71.8</v>
      </c>
      <c r="E24" s="4">
        <v>0.04</v>
      </c>
      <c r="F24" s="4">
        <v>13.2</v>
      </c>
      <c r="G24" s="1" t="s">
        <v>20</v>
      </c>
    </row>
    <row r="25" spans="1:7" x14ac:dyDescent="0.2">
      <c r="A25" s="1" t="s">
        <v>2</v>
      </c>
      <c r="B25" s="3">
        <v>54</v>
      </c>
      <c r="C25" s="4">
        <v>7.88</v>
      </c>
      <c r="D25" s="4">
        <v>35</v>
      </c>
      <c r="E25" s="4">
        <v>0.28000000000000003</v>
      </c>
      <c r="F25" s="4">
        <v>3.4</v>
      </c>
      <c r="G25" s="1" t="s">
        <v>20</v>
      </c>
    </row>
    <row r="26" spans="1:7" x14ac:dyDescent="0.2">
      <c r="A26" s="1" t="s">
        <v>14</v>
      </c>
      <c r="B26" s="3">
        <v>54</v>
      </c>
      <c r="C26" s="4">
        <v>6.3</v>
      </c>
      <c r="D26" s="4">
        <v>0.7</v>
      </c>
      <c r="E26" s="4">
        <v>0.1</v>
      </c>
      <c r="F26" s="4">
        <v>0.1</v>
      </c>
      <c r="G26" s="1" t="s">
        <v>23</v>
      </c>
    </row>
    <row r="27" spans="1:7" x14ac:dyDescent="0.2">
      <c r="A27" s="1" t="s">
        <v>43</v>
      </c>
      <c r="B27" s="3">
        <v>61</v>
      </c>
      <c r="C27" s="4">
        <v>8.99</v>
      </c>
      <c r="D27" s="4">
        <f>#REF!/3.7</f>
        <v>2.4297297297297296</v>
      </c>
      <c r="E27" s="5"/>
      <c r="F27" s="4"/>
      <c r="G27" s="1" t="s">
        <v>57</v>
      </c>
    </row>
    <row r="28" spans="1:7" x14ac:dyDescent="0.2">
      <c r="A28" s="1" t="s">
        <v>44</v>
      </c>
      <c r="B28" s="3">
        <v>75</v>
      </c>
      <c r="C28" s="4">
        <v>15.5</v>
      </c>
      <c r="D28" s="4">
        <f>#REF!/4.57</f>
        <v>3.3916849015317285</v>
      </c>
      <c r="E28" s="4"/>
      <c r="F28" s="4"/>
      <c r="G28" s="1" t="s">
        <v>57</v>
      </c>
    </row>
    <row r="29" spans="1:7" x14ac:dyDescent="0.2">
      <c r="A29" s="1" t="s">
        <v>45</v>
      </c>
      <c r="B29" s="3">
        <v>75</v>
      </c>
      <c r="C29" s="4">
        <v>18.25</v>
      </c>
      <c r="D29" s="4">
        <f>#REF!/5.51</f>
        <v>3.3121597096188751</v>
      </c>
      <c r="E29" s="4"/>
      <c r="F29" s="4"/>
      <c r="G29" s="1" t="s">
        <v>57</v>
      </c>
    </row>
    <row r="30" spans="1:7" x14ac:dyDescent="0.2">
      <c r="A30" s="1" t="s">
        <v>54</v>
      </c>
      <c r="B30" s="3">
        <v>88</v>
      </c>
      <c r="C30" s="4">
        <v>13.8</v>
      </c>
      <c r="D30" s="4">
        <f>#REF!/3.12</f>
        <v>4.4230769230769234</v>
      </c>
      <c r="E30" s="4"/>
      <c r="F30" s="4"/>
      <c r="G30" s="1" t="s">
        <v>57</v>
      </c>
    </row>
    <row r="31" spans="1:7" x14ac:dyDescent="0.2">
      <c r="A31" s="1" t="s">
        <v>46</v>
      </c>
      <c r="B31" s="3">
        <v>91</v>
      </c>
      <c r="C31" s="4">
        <v>17.87</v>
      </c>
      <c r="D31" s="4">
        <f>#REF!/5.13</f>
        <v>3.4834307992202733</v>
      </c>
      <c r="E31" s="4"/>
      <c r="F31" s="4"/>
      <c r="G31" s="1" t="s">
        <v>57</v>
      </c>
    </row>
    <row r="32" spans="1:7" x14ac:dyDescent="0.2">
      <c r="A32" s="1" t="s">
        <v>38</v>
      </c>
      <c r="B32" s="3">
        <v>94</v>
      </c>
      <c r="C32" s="5">
        <v>7.71</v>
      </c>
      <c r="D32" s="4">
        <v>14.87</v>
      </c>
      <c r="E32" s="4">
        <v>1.45</v>
      </c>
      <c r="F32" s="4">
        <v>1.44</v>
      </c>
      <c r="G32" s="1" t="s">
        <v>41</v>
      </c>
    </row>
    <row r="33" spans="1:7" x14ac:dyDescent="0.2">
      <c r="A33" s="1" t="s">
        <v>39</v>
      </c>
      <c r="B33" s="3">
        <v>98</v>
      </c>
      <c r="C33" s="5">
        <v>2.82</v>
      </c>
      <c r="D33" s="4">
        <v>34.93</v>
      </c>
      <c r="E33" s="4">
        <v>0.41</v>
      </c>
      <c r="F33" s="4">
        <v>4.6500000000000004</v>
      </c>
      <c r="G33" s="1" t="s">
        <v>41</v>
      </c>
    </row>
    <row r="34" spans="1:7" x14ac:dyDescent="0.2">
      <c r="A34" s="1" t="s">
        <v>47</v>
      </c>
      <c r="B34" s="3">
        <v>112</v>
      </c>
      <c r="C34" s="4">
        <v>11.45</v>
      </c>
      <c r="D34" s="4">
        <f>#REF!/2.34</f>
        <v>4.8931623931623935</v>
      </c>
      <c r="E34" s="4"/>
      <c r="F34" s="4"/>
      <c r="G34" s="1" t="s">
        <v>57</v>
      </c>
    </row>
    <row r="35" spans="1:7" x14ac:dyDescent="0.2">
      <c r="A35" s="1" t="s">
        <v>12</v>
      </c>
      <c r="B35" s="3">
        <v>113</v>
      </c>
      <c r="C35" s="4">
        <v>32.9</v>
      </c>
      <c r="D35" s="4">
        <v>21.4</v>
      </c>
      <c r="E35" s="4">
        <v>0.5</v>
      </c>
      <c r="F35" s="4">
        <v>1.1000000000000001</v>
      </c>
      <c r="G35" s="2" t="s">
        <v>22</v>
      </c>
    </row>
    <row r="36" spans="1:7" x14ac:dyDescent="0.2">
      <c r="A36" s="1" t="s">
        <v>52</v>
      </c>
      <c r="B36" s="3">
        <v>115</v>
      </c>
      <c r="C36" s="4">
        <v>10.26</v>
      </c>
      <c r="D36" s="4">
        <f>#REF!/2.08</f>
        <v>4.9326923076923075</v>
      </c>
      <c r="E36" s="4"/>
      <c r="F36" s="4"/>
      <c r="G36" s="1" t="s">
        <v>57</v>
      </c>
    </row>
    <row r="37" spans="1:7" x14ac:dyDescent="0.2">
      <c r="A37" s="1" t="s">
        <v>53</v>
      </c>
      <c r="B37" s="3">
        <v>115</v>
      </c>
      <c r="C37" s="4">
        <v>7.59</v>
      </c>
      <c r="D37" s="4">
        <f>#REF!/0.5</f>
        <v>15.18</v>
      </c>
      <c r="E37" s="4"/>
      <c r="F37" s="4"/>
      <c r="G37" s="1" t="s">
        <v>57</v>
      </c>
    </row>
    <row r="38" spans="1:7" x14ac:dyDescent="0.2">
      <c r="A38" s="1" t="s">
        <v>5</v>
      </c>
      <c r="B38" s="3">
        <v>121</v>
      </c>
      <c r="C38" s="4">
        <v>0.3</v>
      </c>
      <c r="D38" s="4">
        <v>6.1</v>
      </c>
      <c r="E38" s="4">
        <v>0.01</v>
      </c>
      <c r="F38" s="4">
        <v>0.6</v>
      </c>
      <c r="G38" s="1" t="s">
        <v>20</v>
      </c>
    </row>
    <row r="39" spans="1:7" x14ac:dyDescent="0.2">
      <c r="A39" s="1" t="s">
        <v>48</v>
      </c>
      <c r="B39" s="3">
        <v>133</v>
      </c>
      <c r="C39" s="4">
        <v>13.45</v>
      </c>
      <c r="D39" s="5">
        <f>#REF!/6.79</f>
        <v>1.9808541973490426</v>
      </c>
      <c r="E39" s="4"/>
      <c r="F39" s="4"/>
      <c r="G39" s="1" t="s">
        <v>57</v>
      </c>
    </row>
    <row r="40" spans="1:7" x14ac:dyDescent="0.2">
      <c r="A40" s="1" t="s">
        <v>55</v>
      </c>
      <c r="B40" s="3">
        <v>145</v>
      </c>
      <c r="C40" s="5">
        <v>10</v>
      </c>
      <c r="D40" s="5">
        <f>#REF!/3.6</f>
        <v>2.7777777777777777</v>
      </c>
      <c r="E40" s="4"/>
      <c r="F40" s="4"/>
      <c r="G40" s="1" t="s">
        <v>57</v>
      </c>
    </row>
    <row r="41" spans="1:7" x14ac:dyDescent="0.2">
      <c r="A41" s="1" t="s">
        <v>40</v>
      </c>
      <c r="B41" s="3">
        <v>153</v>
      </c>
      <c r="C41" s="4">
        <v>5.62</v>
      </c>
      <c r="D41" s="4">
        <v>11.32</v>
      </c>
      <c r="E41" s="4">
        <v>1.22</v>
      </c>
      <c r="F41" s="4">
        <v>3.29</v>
      </c>
      <c r="G41" s="1" t="s">
        <v>41</v>
      </c>
    </row>
    <row r="42" spans="1:7" x14ac:dyDescent="0.2">
      <c r="A42" s="1" t="s">
        <v>49</v>
      </c>
      <c r="B42" s="3">
        <v>155</v>
      </c>
      <c r="C42" s="4">
        <v>11.27</v>
      </c>
      <c r="D42" s="4">
        <f>#REF!/2.72</f>
        <v>4.1433823529411757</v>
      </c>
      <c r="E42" s="4"/>
      <c r="F42" s="4"/>
      <c r="G42" s="1" t="s">
        <v>57</v>
      </c>
    </row>
    <row r="43" spans="1:7" x14ac:dyDescent="0.2">
      <c r="A43" s="1" t="s">
        <v>50</v>
      </c>
      <c r="B43" s="3">
        <v>155</v>
      </c>
      <c r="C43" s="4">
        <v>12.9</v>
      </c>
      <c r="D43" s="4">
        <f>#REF!/5.12</f>
        <v>2.51953125</v>
      </c>
      <c r="E43" s="4"/>
      <c r="F43" s="4"/>
      <c r="G43" s="1" t="s">
        <v>57</v>
      </c>
    </row>
    <row r="44" spans="1:7" x14ac:dyDescent="0.2">
      <c r="A44" s="1" t="s">
        <v>51</v>
      </c>
      <c r="B44" s="3">
        <v>155</v>
      </c>
      <c r="C44" s="4">
        <v>11.95</v>
      </c>
      <c r="D44" s="4">
        <f>#REF!/2.71</f>
        <v>4.4095940959409594</v>
      </c>
      <c r="E44" s="4"/>
      <c r="F44" s="4"/>
      <c r="G44" s="1" t="s">
        <v>57</v>
      </c>
    </row>
    <row r="45" spans="1:7" x14ac:dyDescent="0.2">
      <c r="A45" s="1" t="s">
        <v>0</v>
      </c>
      <c r="B45" s="3" t="s">
        <v>0</v>
      </c>
      <c r="C45" s="4">
        <v>7.95</v>
      </c>
      <c r="D45" s="4">
        <v>1.1000000000000001</v>
      </c>
      <c r="E45" s="4">
        <v>0.38</v>
      </c>
      <c r="F45" s="4">
        <v>0.2</v>
      </c>
      <c r="G45" s="1" t="s">
        <v>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D A A B Q S w M E F A A A C A g A b n 6 N V K 2 5 / a + m A A A A 9 w A A A B I A A A B D b 2 5 m a W c v U G F j a 2 F n Z S 5 4 b W y F j 0 E O g j A U R K 9 C u q c t I M a Q T 1 m 4 l c S E a N w 2 W K E R P o Y W y 9 1 c e C S v I I m i 7 l z O 5 E 3 y 5 n G 7 Q z a 2 j X d V v d E d p i S g n H g K y + 6 o s U r J Y E / + i m Q C t r I 8 y 0 p 5 E 4 w m G Y 1 O S W 3 t J W H M O U d d R L u + Y i H n A T v k m 6 K s V S t 9 j c Z K L B X 5 r I 7 / V 0 T A / i U j Q h r w B V 3 G M a c R s L m F X O O X C C d h y o H 9 l L A e G j v 0 S i j 0 d w W w O Q J 7 n x B P U E s D B B Q A A A g I A G 5 + j V Q 0 p J 7 e J w E A A A g C A A A T A A A A R m 9 y b X V s Y X M v U 2 V j d G l v b j E u b X V P 0 W r C M B R 9 L / g P I X u p U M w U 9 i R 7 k D p x j M l Y u y c Z J a Z x z U w T y b 3 d F P H f d 9 X K G H R P u f e c k 3 P P A a 3 Q e M e y y z s c 9 6 J e B J U M u m Q b 4 z Q a B U V Z r Q O 7 Z 1 Z j x F j m m 6 A 0 r S l 8 D a Z e N b V 2 G M + M 1 Y P U O 6 Q F Y i 7 e Q A c Q G 1 M H v X f e i q s Q x E v w n 3 Q M x H Q + e 8 2 z h 6 1 p p 0 z i c 4 N i d D s a F h M n 7 R 4 M f O e L B d F 5 V p D u C o p H t y X h n 3 g D 3 C H v J + w u Y Z x e y n n D 6 V L t k Y p U W p Y U h 1 P o X K 4 o a M v M L 3 h 8 q Z S w Z Y t P r M 2 U t D I A / c D Q 6 P f W M a 2 k + y B D 5 W 1 T O 4 b 7 r f 4 1 z Y N 0 s P a h T s 9 s T i T E H S k S d j j w U 2 W a T g 4 M 9 Q 6 P h P K N k n g F X V O v d D j D T 3 U H e N I W g G W n v o M 4 9 i P j / i 0 x / g F Q S w M E F A A A C A g A b n 6 N V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u f o 1 U r b n 9 r 6 Y A A A D 3 A A A A E g A A A A A A A A A A A A A A A A A A A A A A Q 2 9 u Z m l n L 1 B h Y 2 t h Z 2 U u e G 1 s U E s B A h Q D F A A A C A g A b n 6 N V D S k n t 4 n A Q A A C A I A A B M A A A A A A A A A A A A A A A A A 1 g A A A E Z v c m 1 1 b G F z L 1 N l Y 3 R p b 2 4 x L m 1 Q S w E C F A M U A A A I C A B u f o 1 U D 8 r p q 6 Q A A A D p A A A A E w A A A A A A A A A A A A A A A A A u A g A A W 0 N v b n R l b n R f V H l w Z X N d L n h t b F B L B Q Y A A A A A A w A D A M I A A A A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C g A A A A A A A K A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l u Z X R p Y 3 N f Z G h m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t p b m V 0 a W N z X 2 R o Z n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N U M j A 6 N T E 6 M j k u N j M 1 M D g 2 M F o i I C 8 + P E V u d H J 5 I F R 5 c G U 9 I k Z p b G x D b 2 x 1 b W 5 U e X B l c y I g V m F s d W U 9 I n N C Z 1 V G Q l F V P S I g L z 4 8 R W 5 0 c n k g V H l w Z T 0 i R m l s b E N v b H V t b k 5 h b W V z I i B W Y W x 1 Z T 0 i c 1 s m c X V v d D t E S E Z S J n F 1 b 3 Q 7 L C Z x d W 9 0 O 2 t j Y X Q m c X V v d D s s J n F 1 b 3 Q 7 S 2 0 m c X V v d D s s J n F 1 b 3 Q 7 a 2 N h d F 9 z d G Q m c X V v d D s s J n F 1 b 3 Q 7 S 2 1 f c 3 R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l u Z X R p Y 3 N f Z G h m c i 9 B d X R v U m V t b 3 Z l Z E N v b H V t b n M x L n t E S E Z S L D B 9 J n F 1 b 3 Q 7 L C Z x d W 9 0 O 1 N l Y 3 R p b 2 4 x L 2 t p b m V 0 a W N z X 2 R o Z n I v Q X V 0 b 1 J l b W 9 2 Z W R D b 2 x 1 b W 5 z M S 5 7 a 2 N h d C w x f S Z x d W 9 0 O y w m c X V v d D t T Z W N 0 a W 9 u M S 9 r a W 5 l d G l j c 1 9 k a G Z y L 0 F 1 d G 9 S Z W 1 v d m V k Q 2 9 s d W 1 u c z E u e 0 t t L D J 9 J n F 1 b 3 Q 7 L C Z x d W 9 0 O 1 N l Y 3 R p b 2 4 x L 2 t p b m V 0 a W N z X 2 R o Z n I v Q X V 0 b 1 J l b W 9 2 Z W R D b 2 x 1 b W 5 z M S 5 7 a 2 N h d F 9 z d G Q s M 3 0 m c X V v d D s s J n F 1 b 3 Q 7 U 2 V j d G l v b j E v a 2 l u Z X R p Y 3 N f Z G h m c i 9 B d X R v U m V t b 3 Z l Z E N v b H V t b n M x L n t L b V 9 z d G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2 l u Z X R p Y 3 N f Z G h m c i 9 B d X R v U m V t b 3 Z l Z E N v b H V t b n M x L n t E S E Z S L D B 9 J n F 1 b 3 Q 7 L C Z x d W 9 0 O 1 N l Y 3 R p b 2 4 x L 2 t p b m V 0 a W N z X 2 R o Z n I v Q X V 0 b 1 J l b W 9 2 Z W R D b 2 x 1 b W 5 z M S 5 7 a 2 N h d C w x f S Z x d W 9 0 O y w m c X V v d D t T Z W N 0 a W 9 u M S 9 r a W 5 l d G l j c 1 9 k a G Z y L 0 F 1 d G 9 S Z W 1 v d m V k Q 2 9 s d W 1 u c z E u e 0 t t L D J 9 J n F 1 b 3 Q 7 L C Z x d W 9 0 O 1 N l Y 3 R p b 2 4 x L 2 t p b m V 0 a W N z X 2 R o Z n I v Q X V 0 b 1 J l b W 9 2 Z W R D b 2 x 1 b W 5 z M S 5 7 a 2 N h d F 9 z d G Q s M 3 0 m c X V v d D s s J n F 1 b 3 Q 7 U 2 V j d G l v b j E v a 2 l u Z X R p Y 3 N f Z G h m c i 9 B d X R v U m V t b 3 Z l Z E N v b H V t b n M x L n t L b V 9 z d G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p b m V 0 a W N z X 2 R o Z n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l u Z X R p Y 3 N f Z G h m c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W 5 l d G l j c 1 9 k a G Z y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L B + v 6 q h k H + J M A 0 G C S q G S I b 3 D Q E B A Q U A B I I C A G Z 3 m K 6 L z m D h m 3 7 A 2 r k q x r a d N w z 0 L T f 5 9 1 Y a N 3 W Y Z s W b N y U g U 1 j 1 X l E P u H 1 a w q T u u x 7 u + / 5 R F I g f n m e b 5 Z w o o x O c B j 2 n H Q 6 e b u o w r L F X 4 6 t f B + z W h d a U i A s P T j 8 k N Q i n r t y 4 X R y Z E M f L M r X 4 K F w q 3 i Q a n e B u 0 G H h Q x c Q 3 / 9 R 5 k D M I f 9 v X H V J N U R S Q z E 0 l H M 1 C G d F Y s V T S v c g G J B F 3 1 p 1 q g P + X C a C w Z S Z X L D B N v 8 / 4 F B s U W K I X 3 1 R 5 l t f I j z p h 3 y O x 9 H T Y t B S A N R R R 7 g X i q N l N 9 3 r 7 H 8 4 V H N C 1 j t R X 5 I a M v 3 Y O f d H M t G R k J i O u v N 5 q 7 k d w x 4 r N v u a M 6 P C g c B s h V Y 0 q i n B + F q o N u Z v Y 6 3 L m l U + F P R W O x b 2 z 7 4 b r f y J P E K g P y r Z b q B f K J E K q 5 d E 1 v D + k 2 5 0 D h i 7 i T c N 5 9 6 c Q F x K H b G K 9 s F c l l 9 R J V u d k t O r q 6 v h j d F F t n z X / 5 S P 9 i L 3 g r W N g K E a m P W 9 b S y p E s L X 0 C F j w R W 4 s M c q 3 / L x t k d O K 1 V A 6 U z 9 n C A R N j l A s q H x p m V z H A 1 2 u a a O 7 W 1 R o y E y K u w f p i I l S E 7 X R x w C y Y Q g a s Z M N M O G S c O 3 H y u C r w P J u 5 J f I Z y a W 1 T N s P m k g U L n G g s y s 3 y Q u N c 0 y 3 s F v R r j 8 y P 0 S T X 1 m p e 5 i N Q u o 7 z 0 2 A k m g 1 M B 3 4 F E Z 3 8 Z a 4 H 5 l r e t B O 8 w d m A Y u U p 5 2 I T t s l i k M H w G C S q G S I b 3 D Q E H A T A d B g l g h k g B Z Q M E A S o E E E k V 4 8 a Z Y Q w R e H 1 n C G I E F z i A U F Q s U I H U i d D N O C F 8 9 9 G 4 p C 2 J I D S 3 A V X z b p w 9 G v j k w w f H 4 t p a Z 2 j 5 p P b d o S w w y H H h 7 a x j S m B H d K a j f Y L Q n l Y / L j l z 0 V + P R 5 m g Y T c o h 9 e q t + z i < / D a t a M a s h u p > 
</file>

<file path=customXml/itemProps1.xml><?xml version="1.0" encoding="utf-8"?>
<ds:datastoreItem xmlns:ds="http://schemas.openxmlformats.org/officeDocument/2006/customXml" ds:itemID="{186846CA-C399-064A-BE13-D74BFFF489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kinetics_dhfr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Reynolds</dc:creator>
  <cp:lastModifiedBy>Kim Reynolds</cp:lastModifiedBy>
  <dcterms:created xsi:type="dcterms:W3CDTF">2022-04-13T20:48:01Z</dcterms:created>
  <dcterms:modified xsi:type="dcterms:W3CDTF">2023-04-18T03:05:53Z</dcterms:modified>
</cp:coreProperties>
</file>