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<sst xmlns="http://schemas.openxmlformats.org/spreadsheetml/2006/main" count="1" uniqueCount="1">
  <si>
    <t>yhat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</si>
</sst>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#,##0.00;(#,##0.00)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  <xf borderId="0" fillId="0" fontId="2" numFmtId="165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Actual Stock Price vs Predicted</a:t>
            </a:r>
          </a:p>
        </c:rich>
      </c:tx>
      <c:overlay val="0"/>
    </c:title>
    <c:plotArea>
      <c:layout/>
      <c:lineChart>
        <c:ser>
          <c:idx val="0"/>
          <c:order val="0"/>
          <c:tx>
            <c:v>Actual Close Price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Sheet1!$A$2:$A$618</c:f>
            </c:strRef>
          </c:cat>
          <c:val>
            <c:numRef>
              <c:f>Sheet1!$B$2:$B$618</c:f>
              <c:numCache/>
            </c:numRef>
          </c:val>
          <c:smooth val="0"/>
        </c:ser>
        <c:ser>
          <c:idx val="1"/>
          <c:order val="1"/>
          <c:tx>
            <c:v>Prophet Predicted Price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Sheet1!$A$2:$A$618</c:f>
            </c:strRef>
          </c:cat>
          <c:val>
            <c:numRef>
              <c:f>Sheet1!$C$2:$C$618</c:f>
              <c:numCache/>
            </c:numRef>
          </c:val>
          <c:smooth val="0"/>
        </c:ser>
        <c:axId val="663410233"/>
        <c:axId val="606242392"/>
      </c:lineChart>
      <c:catAx>
        <c:axId val="6634102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6242392"/>
      </c:catAx>
      <c:valAx>
        <c:axId val="606242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34102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Predicted Stock Price over next 300 days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10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10.0"/>
          </c:errBars>
          <c:val>
            <c:numRef>
              <c:f>Sheet1!$C$253:$C$618</c:f>
              <c:numCache/>
            </c:numRef>
          </c:val>
          <c:smooth val="0"/>
        </c:ser>
        <c:axId val="17487913"/>
        <c:axId val="1417529116"/>
      </c:lineChart>
      <c:catAx>
        <c:axId val="17487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7529116"/>
      </c:catAx>
      <c:valAx>
        <c:axId val="14175291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yhat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879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219075</xdr:colOff>
      <xdr:row>0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219075</xdr:colOff>
      <xdr:row>18</xdr:row>
      <xdr:rowOff>133350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IFERROR(__xludf.DUMMYFUNCTION("GOOGLEFINANCE(""TSLA"", ""price"", DATE(2022,8,24), DATE(2023,8,24))"),"Date")</f>
        <v>Date</v>
      </c>
      <c r="B1" s="2" t="str">
        <f>IFERROR(__xludf.DUMMYFUNCTION("""COMPUTED_VALUE"""),"Close")</f>
        <v>Close</v>
      </c>
      <c r="C1" s="3" t="s">
        <v>0</v>
      </c>
    </row>
    <row r="2">
      <c r="A2" s="1">
        <f>IFERROR(__xludf.DUMMYFUNCTION("""COMPUTED_VALUE"""),44797.66666666667)</f>
        <v>44797.66667</v>
      </c>
      <c r="B2" s="2">
        <f>IFERROR(__xludf.DUMMYFUNCTION("""COMPUTED_VALUE"""),297.1)</f>
        <v>297.1</v>
      </c>
      <c r="C2" s="4">
        <v>298.937654001357</v>
      </c>
    </row>
    <row r="3">
      <c r="A3" s="1">
        <f>IFERROR(__xludf.DUMMYFUNCTION("""COMPUTED_VALUE"""),44798.66666666667)</f>
        <v>44798.66667</v>
      </c>
      <c r="B3" s="2">
        <f>IFERROR(__xludf.DUMMYFUNCTION("""COMPUTED_VALUE"""),296.07)</f>
        <v>296.07</v>
      </c>
      <c r="C3" s="4">
        <v>296.892924685607</v>
      </c>
    </row>
    <row r="4">
      <c r="A4" s="1">
        <f>IFERROR(__xludf.DUMMYFUNCTION("""COMPUTED_VALUE"""),44799.66666666667)</f>
        <v>44799.66667</v>
      </c>
      <c r="B4" s="2">
        <f>IFERROR(__xludf.DUMMYFUNCTION("""COMPUTED_VALUE"""),288.09)</f>
        <v>288.09</v>
      </c>
      <c r="C4" s="4">
        <v>296.759209976726</v>
      </c>
    </row>
    <row r="5">
      <c r="A5" s="1">
        <f>IFERROR(__xludf.DUMMYFUNCTION("""COMPUTED_VALUE"""),44802.66666666667)</f>
        <v>44802.66667</v>
      </c>
      <c r="B5" s="2">
        <f>IFERROR(__xludf.DUMMYFUNCTION("""COMPUTED_VALUE"""),284.82)</f>
        <v>284.82</v>
      </c>
      <c r="C5" s="4">
        <v>294.328754837941</v>
      </c>
    </row>
    <row r="6">
      <c r="A6" s="1">
        <f>IFERROR(__xludf.DUMMYFUNCTION("""COMPUTED_VALUE"""),44803.66666666667)</f>
        <v>44803.66667</v>
      </c>
      <c r="B6" s="2">
        <f>IFERROR(__xludf.DUMMYFUNCTION("""COMPUTED_VALUE"""),277.7)</f>
        <v>277.7</v>
      </c>
      <c r="C6" s="4">
        <v>291.140825817824</v>
      </c>
    </row>
    <row r="7">
      <c r="A7" s="1">
        <f>IFERROR(__xludf.DUMMYFUNCTION("""COMPUTED_VALUE"""),44804.66666666667)</f>
        <v>44804.66667</v>
      </c>
      <c r="B7" s="2">
        <f>IFERROR(__xludf.DUMMYFUNCTION("""COMPUTED_VALUE"""),275.61)</f>
        <v>275.61</v>
      </c>
      <c r="C7" s="4">
        <v>290.234437360681</v>
      </c>
    </row>
    <row r="8">
      <c r="A8" s="1">
        <f>IFERROR(__xludf.DUMMYFUNCTION("""COMPUTED_VALUE"""),44805.66666666667)</f>
        <v>44805.66667</v>
      </c>
      <c r="B8" s="2">
        <f>IFERROR(__xludf.DUMMYFUNCTION("""COMPUTED_VALUE"""),277.16)</f>
        <v>277.16</v>
      </c>
      <c r="C8" s="4">
        <v>288.189708044936</v>
      </c>
    </row>
    <row r="9">
      <c r="A9" s="1">
        <f>IFERROR(__xludf.DUMMYFUNCTION("""COMPUTED_VALUE"""),44806.66666666667)</f>
        <v>44806.66667</v>
      </c>
      <c r="B9" s="2">
        <f>IFERROR(__xludf.DUMMYFUNCTION("""COMPUTED_VALUE"""),270.21)</f>
        <v>270.21</v>
      </c>
      <c r="C9" s="4">
        <v>288.055993336052</v>
      </c>
    </row>
    <row r="10">
      <c r="A10" s="1">
        <f>IFERROR(__xludf.DUMMYFUNCTION("""COMPUTED_VALUE"""),44810.66666666667)</f>
        <v>44810.66667</v>
      </c>
      <c r="B10" s="2">
        <f>IFERROR(__xludf.DUMMYFUNCTION("""COMPUTED_VALUE"""),274.42)</f>
        <v>274.42</v>
      </c>
      <c r="C10" s="4">
        <v>282.437609177146</v>
      </c>
    </row>
    <row r="11">
      <c r="A11" s="1">
        <f>IFERROR(__xludf.DUMMYFUNCTION("""COMPUTED_VALUE"""),44811.66666666667)</f>
        <v>44811.66667</v>
      </c>
      <c r="B11" s="2">
        <f>IFERROR(__xludf.DUMMYFUNCTION("""COMPUTED_VALUE"""),283.7)</f>
        <v>283.7</v>
      </c>
      <c r="C11" s="4">
        <v>281.531220722888</v>
      </c>
    </row>
    <row r="12">
      <c r="A12" s="1">
        <f>IFERROR(__xludf.DUMMYFUNCTION("""COMPUTED_VALUE"""),44812.66666666667)</f>
        <v>44812.66667</v>
      </c>
      <c r="B12" s="2">
        <f>IFERROR(__xludf.DUMMYFUNCTION("""COMPUTED_VALUE"""),289.26)</f>
        <v>289.26</v>
      </c>
      <c r="C12" s="4">
        <v>279.48649141003</v>
      </c>
    </row>
    <row r="13">
      <c r="A13" s="1">
        <f>IFERROR(__xludf.DUMMYFUNCTION("""COMPUTED_VALUE"""),44813.66666666667)</f>
        <v>44813.66667</v>
      </c>
      <c r="B13" s="2">
        <f>IFERROR(__xludf.DUMMYFUNCTION("""COMPUTED_VALUE"""),299.68)</f>
        <v>299.68</v>
      </c>
      <c r="C13" s="4">
        <v>279.352776704027</v>
      </c>
    </row>
    <row r="14">
      <c r="A14" s="1">
        <f>IFERROR(__xludf.DUMMYFUNCTION("""COMPUTED_VALUE"""),44816.66666666667)</f>
        <v>44816.66667</v>
      </c>
      <c r="B14" s="2">
        <f>IFERROR(__xludf.DUMMYFUNCTION("""COMPUTED_VALUE"""),304.42)</f>
        <v>304.42</v>
      </c>
      <c r="C14" s="4">
        <v>276.922321573907</v>
      </c>
    </row>
    <row r="15">
      <c r="A15" s="1">
        <f>IFERROR(__xludf.DUMMYFUNCTION("""COMPUTED_VALUE"""),44817.66666666667)</f>
        <v>44817.66667</v>
      </c>
      <c r="B15" s="2">
        <f>IFERROR(__xludf.DUMMYFUNCTION("""COMPUTED_VALUE"""),292.13)</f>
        <v>292.13</v>
      </c>
      <c r="C15" s="4">
        <v>273.734392556676</v>
      </c>
    </row>
    <row r="16">
      <c r="A16" s="1">
        <f>IFERROR(__xludf.DUMMYFUNCTION("""COMPUTED_VALUE"""),44818.66666666667)</f>
        <v>44818.66667</v>
      </c>
      <c r="B16" s="2">
        <f>IFERROR(__xludf.DUMMYFUNCTION("""COMPUTED_VALUE"""),302.61)</f>
        <v>302.61</v>
      </c>
      <c r="C16" s="4">
        <v>272.828004102421</v>
      </c>
    </row>
    <row r="17">
      <c r="A17" s="1">
        <f>IFERROR(__xludf.DUMMYFUNCTION("""COMPUTED_VALUE"""),44819.66666666667)</f>
        <v>44819.66667</v>
      </c>
      <c r="B17" s="2">
        <f>IFERROR(__xludf.DUMMYFUNCTION("""COMPUTED_VALUE"""),303.75)</f>
        <v>303.75</v>
      </c>
      <c r="C17" s="4">
        <v>270.783274789562</v>
      </c>
    </row>
    <row r="18">
      <c r="A18" s="1">
        <f>IFERROR(__xludf.DUMMYFUNCTION("""COMPUTED_VALUE"""),44820.66666666667)</f>
        <v>44820.66667</v>
      </c>
      <c r="B18" s="2">
        <f>IFERROR(__xludf.DUMMYFUNCTION("""COMPUTED_VALUE"""),303.35)</f>
        <v>303.35</v>
      </c>
      <c r="C18" s="4">
        <v>270.649560083561</v>
      </c>
    </row>
    <row r="19">
      <c r="A19" s="1">
        <f>IFERROR(__xludf.DUMMYFUNCTION("""COMPUTED_VALUE"""),44823.66666666667)</f>
        <v>44823.66667</v>
      </c>
      <c r="B19" s="2">
        <f>IFERROR(__xludf.DUMMYFUNCTION("""COMPUTED_VALUE"""),309.07)</f>
        <v>309.07</v>
      </c>
      <c r="C19" s="4">
        <v>268.219104983698</v>
      </c>
    </row>
    <row r="20">
      <c r="A20" s="1">
        <f>IFERROR(__xludf.DUMMYFUNCTION("""COMPUTED_VALUE"""),44824.66666666667)</f>
        <v>44824.66667</v>
      </c>
      <c r="B20" s="2">
        <f>IFERROR(__xludf.DUMMYFUNCTION("""COMPUTED_VALUE"""),308.73)</f>
        <v>308.73</v>
      </c>
      <c r="C20" s="4">
        <v>265.031175976556</v>
      </c>
    </row>
    <row r="21">
      <c r="A21" s="1">
        <f>IFERROR(__xludf.DUMMYFUNCTION("""COMPUTED_VALUE"""),44825.66666666667)</f>
        <v>44825.66667</v>
      </c>
      <c r="B21" s="2">
        <f>IFERROR(__xludf.DUMMYFUNCTION("""COMPUTED_VALUE"""),300.8)</f>
        <v>300.8</v>
      </c>
      <c r="C21" s="4">
        <v>264.124787532391</v>
      </c>
    </row>
    <row r="22">
      <c r="A22" s="1">
        <f>IFERROR(__xludf.DUMMYFUNCTION("""COMPUTED_VALUE"""),44826.66666666667)</f>
        <v>44826.66667</v>
      </c>
      <c r="B22" s="2">
        <f>IFERROR(__xludf.DUMMYFUNCTION("""COMPUTED_VALUE"""),288.59)</f>
        <v>288.59</v>
      </c>
      <c r="C22" s="4">
        <v>262.080058229617</v>
      </c>
    </row>
    <row r="23">
      <c r="A23" s="1">
        <f>IFERROR(__xludf.DUMMYFUNCTION("""COMPUTED_VALUE"""),44827.66666666667)</f>
        <v>44827.66667</v>
      </c>
      <c r="B23" s="2">
        <f>IFERROR(__xludf.DUMMYFUNCTION("""COMPUTED_VALUE"""),275.33)</f>
        <v>275.33</v>
      </c>
      <c r="C23" s="4">
        <v>261.946343533705</v>
      </c>
    </row>
    <row r="24">
      <c r="A24" s="1">
        <f>IFERROR(__xludf.DUMMYFUNCTION("""COMPUTED_VALUE"""),44830.66666666667)</f>
        <v>44830.66667</v>
      </c>
      <c r="B24" s="2">
        <f>IFERROR(__xludf.DUMMYFUNCTION("""COMPUTED_VALUE"""),276.01)</f>
        <v>276.01</v>
      </c>
      <c r="C24" s="4">
        <v>259.515888433846</v>
      </c>
    </row>
    <row r="25">
      <c r="A25" s="1">
        <f>IFERROR(__xludf.DUMMYFUNCTION("""COMPUTED_VALUE"""),44831.66666666667)</f>
        <v>44831.66667</v>
      </c>
      <c r="B25" s="2">
        <f>IFERROR(__xludf.DUMMYFUNCTION("""COMPUTED_VALUE"""),282.94)</f>
        <v>282.94</v>
      </c>
      <c r="C25" s="4">
        <v>256.327959426701</v>
      </c>
    </row>
    <row r="26">
      <c r="A26" s="1">
        <f>IFERROR(__xludf.DUMMYFUNCTION("""COMPUTED_VALUE"""),44832.66666666667)</f>
        <v>44832.66667</v>
      </c>
      <c r="B26" s="2">
        <f>IFERROR(__xludf.DUMMYFUNCTION("""COMPUTED_VALUE"""),287.81)</f>
        <v>287.81</v>
      </c>
      <c r="C26" s="4">
        <v>255.421570982538</v>
      </c>
    </row>
    <row r="27">
      <c r="A27" s="1">
        <f>IFERROR(__xludf.DUMMYFUNCTION("""COMPUTED_VALUE"""),44833.66666666667)</f>
        <v>44833.66667</v>
      </c>
      <c r="B27" s="2">
        <f>IFERROR(__xludf.DUMMYFUNCTION("""COMPUTED_VALUE"""),268.21)</f>
        <v>268.21</v>
      </c>
      <c r="C27" s="4">
        <v>253.376841675441</v>
      </c>
    </row>
    <row r="28">
      <c r="A28" s="1">
        <f>IFERROR(__xludf.DUMMYFUNCTION("""COMPUTED_VALUE"""),44834.66666666667)</f>
        <v>44834.66667</v>
      </c>
      <c r="B28" s="2">
        <f>IFERROR(__xludf.DUMMYFUNCTION("""COMPUTED_VALUE"""),265.25)</f>
        <v>265.25</v>
      </c>
      <c r="C28" s="4">
        <v>253.243126975205</v>
      </c>
    </row>
    <row r="29">
      <c r="A29" s="1">
        <f>IFERROR(__xludf.DUMMYFUNCTION("""COMPUTED_VALUE"""),44837.66666666667)</f>
        <v>44837.66667</v>
      </c>
      <c r="B29" s="2">
        <f>IFERROR(__xludf.DUMMYFUNCTION("""COMPUTED_VALUE"""),242.4)</f>
        <v>242.4</v>
      </c>
      <c r="C29" s="4">
        <v>250.812671862368</v>
      </c>
    </row>
    <row r="30">
      <c r="A30" s="1">
        <f>IFERROR(__xludf.DUMMYFUNCTION("""COMPUTED_VALUE"""),44838.66666666667)</f>
        <v>44838.66667</v>
      </c>
      <c r="B30" s="2">
        <f>IFERROR(__xludf.DUMMYFUNCTION("""COMPUTED_VALUE"""),249.44)</f>
        <v>249.44</v>
      </c>
      <c r="C30" s="4">
        <v>247.624742850899</v>
      </c>
    </row>
    <row r="31">
      <c r="A31" s="1">
        <f>IFERROR(__xludf.DUMMYFUNCTION("""COMPUTED_VALUE"""),44839.66666666667)</f>
        <v>44839.66667</v>
      </c>
      <c r="B31" s="2">
        <f>IFERROR(__xludf.DUMMYFUNCTION("""COMPUTED_VALUE"""),240.81)</f>
        <v>240.81</v>
      </c>
      <c r="C31" s="4">
        <v>246.718354402412</v>
      </c>
    </row>
    <row r="32">
      <c r="A32" s="1">
        <f>IFERROR(__xludf.DUMMYFUNCTION("""COMPUTED_VALUE"""),44840.66666666667)</f>
        <v>44840.66667</v>
      </c>
      <c r="B32" s="2">
        <f>IFERROR(__xludf.DUMMYFUNCTION("""COMPUTED_VALUE"""),238.13)</f>
        <v>238.13</v>
      </c>
      <c r="C32" s="4">
        <v>244.673625095313</v>
      </c>
    </row>
    <row r="33">
      <c r="A33" s="1">
        <f>IFERROR(__xludf.DUMMYFUNCTION("""COMPUTED_VALUE"""),44841.66666666667)</f>
        <v>44841.66667</v>
      </c>
      <c r="B33" s="2">
        <f>IFERROR(__xludf.DUMMYFUNCTION("""COMPUTED_VALUE"""),223.07)</f>
        <v>223.07</v>
      </c>
      <c r="C33" s="4">
        <v>244.539910395077</v>
      </c>
    </row>
    <row r="34">
      <c r="A34" s="1">
        <f>IFERROR(__xludf.DUMMYFUNCTION("""COMPUTED_VALUE"""),44844.66666666667)</f>
        <v>44844.66667</v>
      </c>
      <c r="B34" s="2">
        <f>IFERROR(__xludf.DUMMYFUNCTION("""COMPUTED_VALUE"""),222.96)</f>
        <v>222.96</v>
      </c>
      <c r="C34" s="4">
        <v>242.109455282245</v>
      </c>
    </row>
    <row r="35">
      <c r="A35" s="1">
        <f>IFERROR(__xludf.DUMMYFUNCTION("""COMPUTED_VALUE"""),44845.66666666667)</f>
        <v>44845.66667</v>
      </c>
      <c r="B35" s="2">
        <f>IFERROR(__xludf.DUMMYFUNCTION("""COMPUTED_VALUE"""),216.5)</f>
        <v>216.5</v>
      </c>
      <c r="C35" s="4">
        <v>238.92152626932</v>
      </c>
    </row>
    <row r="36">
      <c r="A36" s="1">
        <f>IFERROR(__xludf.DUMMYFUNCTION("""COMPUTED_VALUE"""),44846.66666666667)</f>
        <v>44846.66667</v>
      </c>
      <c r="B36" s="2">
        <f>IFERROR(__xludf.DUMMYFUNCTION("""COMPUTED_VALUE"""),217.24)</f>
        <v>217.24</v>
      </c>
      <c r="C36" s="4">
        <v>238.015137819366</v>
      </c>
    </row>
    <row r="37">
      <c r="A37" s="1">
        <f>IFERROR(__xludf.DUMMYFUNCTION("""COMPUTED_VALUE"""),44847.66666666667)</f>
        <v>44847.66667</v>
      </c>
      <c r="B37" s="2">
        <f>IFERROR(__xludf.DUMMYFUNCTION("""COMPUTED_VALUE"""),221.72)</f>
        <v>221.72</v>
      </c>
      <c r="C37" s="4">
        <v>235.970408510814</v>
      </c>
    </row>
    <row r="38">
      <c r="A38" s="1">
        <f>IFERROR(__xludf.DUMMYFUNCTION("""COMPUTED_VALUE"""),44848.66666666667)</f>
        <v>44848.66667</v>
      </c>
      <c r="B38" s="2">
        <f>IFERROR(__xludf.DUMMYFUNCTION("""COMPUTED_VALUE"""),204.99)</f>
        <v>204.99</v>
      </c>
      <c r="C38" s="4">
        <v>235.836693809116</v>
      </c>
    </row>
    <row r="39">
      <c r="A39" s="1">
        <f>IFERROR(__xludf.DUMMYFUNCTION("""COMPUTED_VALUE"""),44851.66666666667)</f>
        <v>44851.66667</v>
      </c>
      <c r="B39" s="2">
        <f>IFERROR(__xludf.DUMMYFUNCTION("""COMPUTED_VALUE"""),219.35)</f>
        <v>219.35</v>
      </c>
      <c r="C39" s="4">
        <v>233.406238691897</v>
      </c>
    </row>
    <row r="40">
      <c r="A40" s="1">
        <f>IFERROR(__xludf.DUMMYFUNCTION("""COMPUTED_VALUE"""),44852.66666666667)</f>
        <v>44852.66667</v>
      </c>
      <c r="B40" s="2">
        <f>IFERROR(__xludf.DUMMYFUNCTION("""COMPUTED_VALUE"""),220.19)</f>
        <v>220.19</v>
      </c>
      <c r="C40" s="4">
        <v>230.218309678972</v>
      </c>
    </row>
    <row r="41">
      <c r="A41" s="1">
        <f>IFERROR(__xludf.DUMMYFUNCTION("""COMPUTED_VALUE"""),44853.66666666667)</f>
        <v>44853.66667</v>
      </c>
      <c r="B41" s="2">
        <f>IFERROR(__xludf.DUMMYFUNCTION("""COMPUTED_VALUE"""),222.04)</f>
        <v>222.04</v>
      </c>
      <c r="C41" s="4">
        <v>229.311921229019</v>
      </c>
    </row>
    <row r="42">
      <c r="A42" s="1">
        <f>IFERROR(__xludf.DUMMYFUNCTION("""COMPUTED_VALUE"""),44854.66666666667)</f>
        <v>44854.66667</v>
      </c>
      <c r="B42" s="2">
        <f>IFERROR(__xludf.DUMMYFUNCTION("""COMPUTED_VALUE"""),207.28)</f>
        <v>207.28</v>
      </c>
      <c r="C42" s="4">
        <v>227.267191920466</v>
      </c>
    </row>
    <row r="43">
      <c r="A43" s="1">
        <f>IFERROR(__xludf.DUMMYFUNCTION("""COMPUTED_VALUE"""),44855.66666666667)</f>
        <v>44855.66667</v>
      </c>
      <c r="B43" s="2">
        <f>IFERROR(__xludf.DUMMYFUNCTION("""COMPUTED_VALUE"""),214.44)</f>
        <v>214.44</v>
      </c>
      <c r="C43" s="4">
        <v>227.133477209512</v>
      </c>
    </row>
    <row r="44">
      <c r="A44" s="1">
        <f>IFERROR(__xludf.DUMMYFUNCTION("""COMPUTED_VALUE"""),44858.66666666667)</f>
        <v>44858.66667</v>
      </c>
      <c r="B44" s="2">
        <f>IFERROR(__xludf.DUMMYFUNCTION("""COMPUTED_VALUE"""),211.25)</f>
        <v>211.25</v>
      </c>
      <c r="C44" s="4">
        <v>224.703022064536</v>
      </c>
    </row>
    <row r="45">
      <c r="A45" s="1">
        <f>IFERROR(__xludf.DUMMYFUNCTION("""COMPUTED_VALUE"""),44859.66666666667)</f>
        <v>44859.66667</v>
      </c>
      <c r="B45" s="2">
        <f>IFERROR(__xludf.DUMMYFUNCTION("""COMPUTED_VALUE"""),222.42)</f>
        <v>222.42</v>
      </c>
      <c r="C45" s="4">
        <v>221.51509304235</v>
      </c>
    </row>
    <row r="46">
      <c r="A46" s="1">
        <f>IFERROR(__xludf.DUMMYFUNCTION("""COMPUTED_VALUE"""),44860.66666666667)</f>
        <v>44860.66667</v>
      </c>
      <c r="B46" s="2">
        <f>IFERROR(__xludf.DUMMYFUNCTION("""COMPUTED_VALUE"""),224.64)</f>
        <v>224.64</v>
      </c>
      <c r="C46" s="4">
        <v>220.608704583144</v>
      </c>
    </row>
    <row r="47">
      <c r="A47" s="1">
        <f>IFERROR(__xludf.DUMMYFUNCTION("""COMPUTED_VALUE"""),44861.66666666667)</f>
        <v>44861.66667</v>
      </c>
      <c r="B47" s="2">
        <f>IFERROR(__xludf.DUMMYFUNCTION("""COMPUTED_VALUE"""),225.09)</f>
        <v>225.09</v>
      </c>
      <c r="C47" s="4">
        <v>218.563975265331</v>
      </c>
    </row>
    <row r="48">
      <c r="A48" s="1">
        <f>IFERROR(__xludf.DUMMYFUNCTION("""COMPUTED_VALUE"""),44862.66666666667)</f>
        <v>44862.66667</v>
      </c>
      <c r="B48" s="2">
        <f>IFERROR(__xludf.DUMMYFUNCTION("""COMPUTED_VALUE"""),228.52)</f>
        <v>228.52</v>
      </c>
      <c r="C48" s="4">
        <v>218.430260554384</v>
      </c>
    </row>
    <row r="49">
      <c r="A49" s="1">
        <f>IFERROR(__xludf.DUMMYFUNCTION("""COMPUTED_VALUE"""),44865.66666666667)</f>
        <v>44865.66667</v>
      </c>
      <c r="B49" s="2">
        <f>IFERROR(__xludf.DUMMYFUNCTION("""COMPUTED_VALUE"""),227.54)</f>
        <v>227.54</v>
      </c>
      <c r="C49" s="4">
        <v>215.999805409402</v>
      </c>
    </row>
    <row r="50">
      <c r="A50" s="1">
        <f>IFERROR(__xludf.DUMMYFUNCTION("""COMPUTED_VALUE"""),44866.66666666667)</f>
        <v>44866.66667</v>
      </c>
      <c r="B50" s="2">
        <f>IFERROR(__xludf.DUMMYFUNCTION("""COMPUTED_VALUE"""),227.82)</f>
        <v>227.82</v>
      </c>
      <c r="C50" s="4">
        <v>212.811876387222</v>
      </c>
    </row>
    <row r="51">
      <c r="A51" s="1">
        <f>IFERROR(__xludf.DUMMYFUNCTION("""COMPUTED_VALUE"""),44867.66666666667)</f>
        <v>44867.66667</v>
      </c>
      <c r="B51" s="2">
        <f>IFERROR(__xludf.DUMMYFUNCTION("""COMPUTED_VALUE"""),214.98)</f>
        <v>214.98</v>
      </c>
      <c r="C51" s="4">
        <v>211.905723276779</v>
      </c>
    </row>
    <row r="52">
      <c r="A52" s="1">
        <f>IFERROR(__xludf.DUMMYFUNCTION("""COMPUTED_VALUE"""),44868.66666666667)</f>
        <v>44868.66667</v>
      </c>
      <c r="B52" s="2">
        <f>IFERROR(__xludf.DUMMYFUNCTION("""COMPUTED_VALUE"""),215.31)</f>
        <v>215.31</v>
      </c>
      <c r="C52" s="4">
        <v>209.861229307733</v>
      </c>
    </row>
    <row r="53">
      <c r="A53" s="1">
        <f>IFERROR(__xludf.DUMMYFUNCTION("""COMPUTED_VALUE"""),44869.66666666667)</f>
        <v>44869.66667</v>
      </c>
      <c r="B53" s="2">
        <f>IFERROR(__xludf.DUMMYFUNCTION("""COMPUTED_VALUE"""),207.47)</f>
        <v>207.47</v>
      </c>
      <c r="C53" s="4">
        <v>209.727749945542</v>
      </c>
    </row>
    <row r="54">
      <c r="A54" s="1">
        <f>IFERROR(__xludf.DUMMYFUNCTION("""COMPUTED_VALUE"""),44872.66666666667)</f>
        <v>44872.66667</v>
      </c>
      <c r="B54" s="2">
        <f>IFERROR(__xludf.DUMMYFUNCTION("""COMPUTED_VALUE"""),197.08)</f>
        <v>197.08</v>
      </c>
      <c r="C54" s="4">
        <v>207.298000846863</v>
      </c>
    </row>
    <row r="55">
      <c r="A55" s="1">
        <f>IFERROR(__xludf.DUMMYFUNCTION("""COMPUTED_VALUE"""),44873.66666666667)</f>
        <v>44873.66667</v>
      </c>
      <c r="B55" s="2">
        <f>IFERROR(__xludf.DUMMYFUNCTION("""COMPUTED_VALUE"""),191.3)</f>
        <v>191.3</v>
      </c>
      <c r="C55" s="4">
        <v>204.110307173452</v>
      </c>
    </row>
    <row r="56">
      <c r="A56" s="1">
        <f>IFERROR(__xludf.DUMMYFUNCTION("""COMPUTED_VALUE"""),44874.66666666667)</f>
        <v>44874.66667</v>
      </c>
      <c r="B56" s="2">
        <f>IFERROR(__xludf.DUMMYFUNCTION("""COMPUTED_VALUE"""),177.59)</f>
        <v>177.59</v>
      </c>
      <c r="C56" s="4">
        <v>203.204154063008</v>
      </c>
    </row>
    <row r="57">
      <c r="A57" s="1">
        <f>IFERROR(__xludf.DUMMYFUNCTION("""COMPUTED_VALUE"""),44875.66666666667)</f>
        <v>44875.66667</v>
      </c>
      <c r="B57" s="2">
        <f>IFERROR(__xludf.DUMMYFUNCTION("""COMPUTED_VALUE"""),190.72)</f>
        <v>190.72</v>
      </c>
      <c r="C57" s="4">
        <v>201.159660093965</v>
      </c>
    </row>
    <row r="58">
      <c r="A58" s="1">
        <f>IFERROR(__xludf.DUMMYFUNCTION("""COMPUTED_VALUE"""),44876.66666666667)</f>
        <v>44876.66667</v>
      </c>
      <c r="B58" s="2">
        <f>IFERROR(__xludf.DUMMYFUNCTION("""COMPUTED_VALUE"""),195.97)</f>
        <v>195.97</v>
      </c>
      <c r="C58" s="4">
        <v>201.026180731776</v>
      </c>
    </row>
    <row r="59">
      <c r="A59" s="1">
        <f>IFERROR(__xludf.DUMMYFUNCTION("""COMPUTED_VALUE"""),44879.66666666667)</f>
        <v>44879.66667</v>
      </c>
      <c r="B59" s="2">
        <f>IFERROR(__xludf.DUMMYFUNCTION("""COMPUTED_VALUE"""),190.95)</f>
        <v>190.95</v>
      </c>
      <c r="C59" s="4">
        <v>198.603654700771</v>
      </c>
    </row>
    <row r="60">
      <c r="A60" s="1">
        <f>IFERROR(__xludf.DUMMYFUNCTION("""COMPUTED_VALUE"""),44880.66666666667)</f>
        <v>44880.66667</v>
      </c>
      <c r="B60" s="2">
        <f>IFERROR(__xludf.DUMMYFUNCTION("""COMPUTED_VALUE"""),194.42)</f>
        <v>194.42</v>
      </c>
      <c r="C60" s="4">
        <v>195.418368716581</v>
      </c>
    </row>
    <row r="61">
      <c r="A61" s="1">
        <f>IFERROR(__xludf.DUMMYFUNCTION("""COMPUTED_VALUE"""),44881.66666666667)</f>
        <v>44881.66667</v>
      </c>
      <c r="B61" s="2">
        <f>IFERROR(__xludf.DUMMYFUNCTION("""COMPUTED_VALUE"""),186.92)</f>
        <v>186.92</v>
      </c>
      <c r="C61" s="4">
        <v>194.514623295364</v>
      </c>
    </row>
    <row r="62">
      <c r="A62" s="1">
        <f>IFERROR(__xludf.DUMMYFUNCTION("""COMPUTED_VALUE"""),44882.66666666667)</f>
        <v>44882.66667</v>
      </c>
      <c r="B62" s="2">
        <f>IFERROR(__xludf.DUMMYFUNCTION("""COMPUTED_VALUE"""),183.17)</f>
        <v>183.17</v>
      </c>
      <c r="C62" s="4">
        <v>192.472537015544</v>
      </c>
    </row>
    <row r="63">
      <c r="A63" s="1">
        <f>IFERROR(__xludf.DUMMYFUNCTION("""COMPUTED_VALUE"""),44883.66666666667)</f>
        <v>44883.66667</v>
      </c>
      <c r="B63" s="2">
        <f>IFERROR(__xludf.DUMMYFUNCTION("""COMPUTED_VALUE"""),180.19)</f>
        <v>180.19</v>
      </c>
      <c r="C63" s="4">
        <v>192.34146534258</v>
      </c>
    </row>
    <row r="64">
      <c r="A64" s="1">
        <f>IFERROR(__xludf.DUMMYFUNCTION("""COMPUTED_VALUE"""),44886.66666666667)</f>
        <v>44886.66667</v>
      </c>
      <c r="B64" s="2">
        <f>IFERROR(__xludf.DUMMYFUNCTION("""COMPUTED_VALUE"""),167.87)</f>
        <v>167.87</v>
      </c>
      <c r="C64" s="4">
        <v>189.918939311579</v>
      </c>
    </row>
    <row r="65">
      <c r="A65" s="1">
        <f>IFERROR(__xludf.DUMMYFUNCTION("""COMPUTED_VALUE"""),44887.66666666667)</f>
        <v>44887.66667</v>
      </c>
      <c r="B65" s="2">
        <f>IFERROR(__xludf.DUMMYFUNCTION("""COMPUTED_VALUE"""),169.91)</f>
        <v>169.91</v>
      </c>
      <c r="C65" s="4">
        <v>186.733653327387</v>
      </c>
    </row>
    <row r="66">
      <c r="A66" s="1">
        <f>IFERROR(__xludf.DUMMYFUNCTION("""COMPUTED_VALUE"""),44888.66666666667)</f>
        <v>44888.66667</v>
      </c>
      <c r="B66" s="2">
        <f>IFERROR(__xludf.DUMMYFUNCTION("""COMPUTED_VALUE"""),183.2)</f>
        <v>183.2</v>
      </c>
      <c r="C66" s="4">
        <v>185.829907906172</v>
      </c>
    </row>
    <row r="67">
      <c r="A67" s="1">
        <f>IFERROR(__xludf.DUMMYFUNCTION("""COMPUTED_VALUE"""),44890.54513888889)</f>
        <v>44890.54514</v>
      </c>
      <c r="B67" s="2">
        <f>IFERROR(__xludf.DUMMYFUNCTION("""COMPUTED_VALUE"""),182.86)</f>
        <v>182.86</v>
      </c>
      <c r="C67" s="4">
        <v>183.66475999798</v>
      </c>
    </row>
    <row r="68">
      <c r="A68" s="1">
        <f>IFERROR(__xludf.DUMMYFUNCTION("""COMPUTED_VALUE"""),44893.66666666667)</f>
        <v>44893.66667</v>
      </c>
      <c r="B68" s="2">
        <f>IFERROR(__xludf.DUMMYFUNCTION("""COMPUTED_VALUE"""),182.92)</f>
        <v>182.92</v>
      </c>
      <c r="C68" s="4">
        <v>181.254249033858</v>
      </c>
    </row>
    <row r="69">
      <c r="A69" s="1">
        <f>IFERROR(__xludf.DUMMYFUNCTION("""COMPUTED_VALUE"""),44894.66666666667)</f>
        <v>44894.66667</v>
      </c>
      <c r="B69" s="2">
        <f>IFERROR(__xludf.DUMMYFUNCTION("""COMPUTED_VALUE"""),180.83)</f>
        <v>180.83</v>
      </c>
      <c r="C69" s="4">
        <v>178.072968071963</v>
      </c>
    </row>
    <row r="70">
      <c r="A70" s="1">
        <f>IFERROR(__xludf.DUMMYFUNCTION("""COMPUTED_VALUE"""),44895.66666666667)</f>
        <v>44895.66667</v>
      </c>
      <c r="B70" s="2">
        <f>IFERROR(__xludf.DUMMYFUNCTION("""COMPUTED_VALUE"""),194.7)</f>
        <v>194.7</v>
      </c>
      <c r="C70" s="4">
        <v>177.173227673045</v>
      </c>
    </row>
    <row r="71">
      <c r="A71" s="1">
        <f>IFERROR(__xludf.DUMMYFUNCTION("""COMPUTED_VALUE"""),44896.66666666667)</f>
        <v>44896.66667</v>
      </c>
      <c r="B71" s="2">
        <f>IFERROR(__xludf.DUMMYFUNCTION("""COMPUTED_VALUE"""),194.7)</f>
        <v>194.7</v>
      </c>
      <c r="C71" s="4">
        <v>175.135146415518</v>
      </c>
    </row>
    <row r="72">
      <c r="A72" s="1">
        <f>IFERROR(__xludf.DUMMYFUNCTION("""COMPUTED_VALUE"""),44897.66666666667)</f>
        <v>44897.66667</v>
      </c>
      <c r="B72" s="2">
        <f>IFERROR(__xludf.DUMMYFUNCTION("""COMPUTED_VALUE"""),194.86)</f>
        <v>194.86</v>
      </c>
      <c r="C72" s="4">
        <v>175.008079764851</v>
      </c>
    </row>
    <row r="73">
      <c r="A73" s="1">
        <f>IFERROR(__xludf.DUMMYFUNCTION("""COMPUTED_VALUE"""),44900.66666666667)</f>
        <v>44900.66667</v>
      </c>
      <c r="B73" s="2">
        <f>IFERROR(__xludf.DUMMYFUNCTION("""COMPUTED_VALUE"""),182.45)</f>
        <v>182.45</v>
      </c>
      <c r="C73" s="4">
        <v>172.597568800732</v>
      </c>
    </row>
    <row r="74">
      <c r="A74" s="1">
        <f>IFERROR(__xludf.DUMMYFUNCTION("""COMPUTED_VALUE"""),44901.66666666667)</f>
        <v>44901.66667</v>
      </c>
      <c r="B74" s="2">
        <f>IFERROR(__xludf.DUMMYFUNCTION("""COMPUTED_VALUE"""),179.82)</f>
        <v>179.82</v>
      </c>
      <c r="C74" s="4">
        <v>169.416287838835</v>
      </c>
    </row>
    <row r="75">
      <c r="A75" s="1">
        <f>IFERROR(__xludf.DUMMYFUNCTION("""COMPUTED_VALUE"""),44902.66666666667)</f>
        <v>44902.66667</v>
      </c>
      <c r="B75" s="2">
        <f>IFERROR(__xludf.DUMMYFUNCTION("""COMPUTED_VALUE"""),174.04)</f>
        <v>174.04</v>
      </c>
      <c r="C75" s="4">
        <v>168.73801261189</v>
      </c>
    </row>
    <row r="76">
      <c r="A76" s="1">
        <f>IFERROR(__xludf.DUMMYFUNCTION("""COMPUTED_VALUE"""),44903.66666666667)</f>
        <v>44903.66667</v>
      </c>
      <c r="B76" s="2">
        <f>IFERROR(__xludf.DUMMYFUNCTION("""COMPUTED_VALUE"""),173.44)</f>
        <v>173.44</v>
      </c>
      <c r="C76" s="4">
        <v>166.921396526341</v>
      </c>
    </row>
    <row r="77">
      <c r="A77" s="1">
        <f>IFERROR(__xludf.DUMMYFUNCTION("""COMPUTED_VALUE"""),44904.66666666667)</f>
        <v>44904.66667</v>
      </c>
      <c r="B77" s="2">
        <f>IFERROR(__xludf.DUMMYFUNCTION("""COMPUTED_VALUE"""),179.05)</f>
        <v>179.05</v>
      </c>
      <c r="C77" s="4">
        <v>167.01579504765</v>
      </c>
    </row>
    <row r="78">
      <c r="A78" s="1">
        <f>IFERROR(__xludf.DUMMYFUNCTION("""COMPUTED_VALUE"""),44907.66666666667)</f>
        <v>44907.66667</v>
      </c>
      <c r="B78" s="2">
        <f>IFERROR(__xludf.DUMMYFUNCTION("""COMPUTED_VALUE"""),167.82)</f>
        <v>167.82</v>
      </c>
      <c r="C78" s="4">
        <v>165.269679599451</v>
      </c>
    </row>
    <row r="79">
      <c r="A79" s="1">
        <f>IFERROR(__xludf.DUMMYFUNCTION("""COMPUTED_VALUE"""),44908.66666666667)</f>
        <v>44908.66667</v>
      </c>
      <c r="B79" s="2">
        <f>IFERROR(__xludf.DUMMYFUNCTION("""COMPUTED_VALUE"""),160.95)</f>
        <v>160.95</v>
      </c>
      <c r="C79" s="4">
        <v>162.30986380953</v>
      </c>
    </row>
    <row r="80">
      <c r="A80" s="1">
        <f>IFERROR(__xludf.DUMMYFUNCTION("""COMPUTED_VALUE"""),44909.66666666667)</f>
        <v>44909.66667</v>
      </c>
      <c r="B80" s="2">
        <f>IFERROR(__xludf.DUMMYFUNCTION("""COMPUTED_VALUE"""),156.8)</f>
        <v>156.8</v>
      </c>
      <c r="C80" s="4">
        <v>161.631588582587</v>
      </c>
    </row>
    <row r="81">
      <c r="A81" s="1">
        <f>IFERROR(__xludf.DUMMYFUNCTION("""COMPUTED_VALUE"""),44910.66666666667)</f>
        <v>44910.66667</v>
      </c>
      <c r="B81" s="2">
        <f>IFERROR(__xludf.DUMMYFUNCTION("""COMPUTED_VALUE"""),157.67)</f>
        <v>157.67</v>
      </c>
      <c r="C81" s="4">
        <v>159.814972497039</v>
      </c>
    </row>
    <row r="82">
      <c r="A82" s="1">
        <f>IFERROR(__xludf.DUMMYFUNCTION("""COMPUTED_VALUE"""),44911.66666666667)</f>
        <v>44911.66667</v>
      </c>
      <c r="B82" s="2">
        <f>IFERROR(__xludf.DUMMYFUNCTION("""COMPUTED_VALUE"""),150.23)</f>
        <v>150.23</v>
      </c>
      <c r="C82" s="4">
        <v>159.909371018343</v>
      </c>
    </row>
    <row r="83">
      <c r="A83" s="1">
        <f>IFERROR(__xludf.DUMMYFUNCTION("""COMPUTED_VALUE"""),44914.66666666667)</f>
        <v>44914.66667</v>
      </c>
      <c r="B83" s="2">
        <f>IFERROR(__xludf.DUMMYFUNCTION("""COMPUTED_VALUE"""),149.87)</f>
        <v>149.87</v>
      </c>
      <c r="C83" s="4">
        <v>159.456101336804</v>
      </c>
    </row>
    <row r="84">
      <c r="A84" s="1">
        <f>IFERROR(__xludf.DUMMYFUNCTION("""COMPUTED_VALUE"""),44915.66666666667)</f>
        <v>44915.66667</v>
      </c>
      <c r="B84" s="2">
        <f>IFERROR(__xludf.DUMMYFUNCTION("""COMPUTED_VALUE"""),137.8)</f>
        <v>137.8</v>
      </c>
      <c r="C84" s="4">
        <v>156.927234135765</v>
      </c>
    </row>
    <row r="85">
      <c r="A85" s="1">
        <f>IFERROR(__xludf.DUMMYFUNCTION("""COMPUTED_VALUE"""),44916.66666666667)</f>
        <v>44916.66667</v>
      </c>
      <c r="B85" s="2">
        <f>IFERROR(__xludf.DUMMYFUNCTION("""COMPUTED_VALUE"""),137.57)</f>
        <v>137.57</v>
      </c>
      <c r="C85" s="4">
        <v>156.6799074977</v>
      </c>
    </row>
    <row r="86">
      <c r="A86" s="1">
        <f>IFERROR(__xludf.DUMMYFUNCTION("""COMPUTED_VALUE"""),44917.66666666667)</f>
        <v>44917.66667</v>
      </c>
      <c r="B86" s="2">
        <f>IFERROR(__xludf.DUMMYFUNCTION("""COMPUTED_VALUE"""),125.35)</f>
        <v>125.35</v>
      </c>
      <c r="C86" s="4">
        <v>155.294240001034</v>
      </c>
    </row>
    <row r="87">
      <c r="A87" s="1">
        <f>IFERROR(__xludf.DUMMYFUNCTION("""COMPUTED_VALUE"""),44918.66666666667)</f>
        <v>44918.66667</v>
      </c>
      <c r="B87" s="2">
        <f>IFERROR(__xludf.DUMMYFUNCTION("""COMPUTED_VALUE"""),123.15)</f>
        <v>123.15</v>
      </c>
      <c r="C87" s="4">
        <v>155.819587111229</v>
      </c>
    </row>
    <row r="88">
      <c r="A88" s="1">
        <f>IFERROR(__xludf.DUMMYFUNCTION("""COMPUTED_VALUE"""),44922.66666666667)</f>
        <v>44922.66667</v>
      </c>
      <c r="B88" s="2">
        <f>IFERROR(__xludf.DUMMYFUNCTION("""COMPUTED_VALUE"""),109.1)</f>
        <v>109.1</v>
      </c>
      <c r="C88" s="4">
        <v>152.837450228645</v>
      </c>
    </row>
    <row r="89">
      <c r="A89" s="1">
        <f>IFERROR(__xludf.DUMMYFUNCTION("""COMPUTED_VALUE"""),44923.66666666667)</f>
        <v>44923.66667</v>
      </c>
      <c r="B89" s="2">
        <f>IFERROR(__xludf.DUMMYFUNCTION("""COMPUTED_VALUE"""),112.71)</f>
        <v>112.71</v>
      </c>
      <c r="C89" s="4">
        <v>152.590123590583</v>
      </c>
    </row>
    <row r="90">
      <c r="A90" s="1">
        <f>IFERROR(__xludf.DUMMYFUNCTION("""COMPUTED_VALUE"""),44924.66666666667)</f>
        <v>44924.66667</v>
      </c>
      <c r="B90" s="2">
        <f>IFERROR(__xludf.DUMMYFUNCTION("""COMPUTED_VALUE"""),121.82)</f>
        <v>121.82</v>
      </c>
      <c r="C90" s="4">
        <v>151.204456093918</v>
      </c>
    </row>
    <row r="91">
      <c r="A91" s="1">
        <f>IFERROR(__xludf.DUMMYFUNCTION("""COMPUTED_VALUE"""),44925.66666666667)</f>
        <v>44925.66667</v>
      </c>
      <c r="B91" s="2">
        <f>IFERROR(__xludf.DUMMYFUNCTION("""COMPUTED_VALUE"""),123.18)</f>
        <v>123.18</v>
      </c>
      <c r="C91" s="4">
        <v>152.304432935254</v>
      </c>
    </row>
    <row r="92">
      <c r="A92" s="1">
        <f>IFERROR(__xludf.DUMMYFUNCTION("""COMPUTED_VALUE"""),44929.66666666667)</f>
        <v>44929.66667</v>
      </c>
      <c r="B92" s="2">
        <f>IFERROR(__xludf.DUMMYFUNCTION("""COMPUTED_VALUE"""),108.1)</f>
        <v>108.1</v>
      </c>
      <c r="C92" s="4">
        <v>151.620814977284</v>
      </c>
    </row>
    <row r="93">
      <c r="A93" s="1">
        <f>IFERROR(__xludf.DUMMYFUNCTION("""COMPUTED_VALUE"""),44930.66666666667)</f>
        <v>44930.66667</v>
      </c>
      <c r="B93" s="2">
        <f>IFERROR(__xludf.DUMMYFUNCTION("""COMPUTED_VALUE"""),113.64)</f>
        <v>113.64</v>
      </c>
      <c r="C93" s="4">
        <v>151.948118070373</v>
      </c>
    </row>
    <row r="94">
      <c r="A94" s="1">
        <f>IFERROR(__xludf.DUMMYFUNCTION("""COMPUTED_VALUE"""),44931.66666666667)</f>
        <v>44931.66667</v>
      </c>
      <c r="B94" s="2">
        <f>IFERROR(__xludf.DUMMYFUNCTION("""COMPUTED_VALUE"""),110.34)</f>
        <v>110.34</v>
      </c>
      <c r="C94" s="4">
        <v>151.137080304853</v>
      </c>
    </row>
    <row r="95">
      <c r="A95" s="1">
        <f>IFERROR(__xludf.DUMMYFUNCTION("""COMPUTED_VALUE"""),44932.66666666667)</f>
        <v>44932.66667</v>
      </c>
      <c r="B95" s="2">
        <f>IFERROR(__xludf.DUMMYFUNCTION("""COMPUTED_VALUE"""),113.06)</f>
        <v>113.06</v>
      </c>
      <c r="C95" s="4">
        <v>152.2370571462</v>
      </c>
    </row>
    <row r="96">
      <c r="A96" s="1">
        <f>IFERROR(__xludf.DUMMYFUNCTION("""COMPUTED_VALUE"""),44935.66666666667)</f>
        <v>44935.66667</v>
      </c>
      <c r="B96" s="2">
        <f>IFERROR(__xludf.DUMMYFUNCTION("""COMPUTED_VALUE"""),119.77)</f>
        <v>119.77</v>
      </c>
      <c r="C96" s="4">
        <v>153.507676658113</v>
      </c>
    </row>
    <row r="97">
      <c r="A97" s="1">
        <f>IFERROR(__xludf.DUMMYFUNCTION("""COMPUTED_VALUE"""),44936.66666666667)</f>
        <v>44936.66667</v>
      </c>
      <c r="B97" s="2">
        <f>IFERROR(__xludf.DUMMYFUNCTION("""COMPUTED_VALUE"""),118.85)</f>
        <v>118.85</v>
      </c>
      <c r="C97" s="4">
        <v>151.553439188224</v>
      </c>
    </row>
    <row r="98">
      <c r="A98" s="1">
        <f>IFERROR(__xludf.DUMMYFUNCTION("""COMPUTED_VALUE"""),44937.66666666667)</f>
        <v>44937.66667</v>
      </c>
      <c r="B98" s="2">
        <f>IFERROR(__xludf.DUMMYFUNCTION("""COMPUTED_VALUE"""),123.22)</f>
        <v>123.22</v>
      </c>
      <c r="C98" s="4">
        <v>151.880742281315</v>
      </c>
    </row>
    <row r="99">
      <c r="A99" s="1">
        <f>IFERROR(__xludf.DUMMYFUNCTION("""COMPUTED_VALUE"""),44938.66666666667)</f>
        <v>44938.66667</v>
      </c>
      <c r="B99" s="2">
        <f>IFERROR(__xludf.DUMMYFUNCTION("""COMPUTED_VALUE"""),123.56)</f>
        <v>123.56</v>
      </c>
      <c r="C99" s="4">
        <v>151.496416728671</v>
      </c>
    </row>
    <row r="100">
      <c r="A100" s="1">
        <f>IFERROR(__xludf.DUMMYFUNCTION("""COMPUTED_VALUE"""),44939.66666666667)</f>
        <v>44939.66667</v>
      </c>
      <c r="B100" s="2">
        <f>IFERROR(__xludf.DUMMYFUNCTION("""COMPUTED_VALUE"""),122.4)</f>
        <v>122.4</v>
      </c>
      <c r="C100" s="4">
        <v>153.023105782886</v>
      </c>
    </row>
    <row r="101">
      <c r="A101" s="1">
        <f>IFERROR(__xludf.DUMMYFUNCTION("""COMPUTED_VALUE"""),44943.66666666667)</f>
        <v>44943.66667</v>
      </c>
      <c r="B101" s="2">
        <f>IFERROR(__xludf.DUMMYFUNCTION("""COMPUTED_VALUE"""),131.49)</f>
        <v>131.49</v>
      </c>
      <c r="C101" s="4">
        <v>154.046336676385</v>
      </c>
    </row>
    <row r="102">
      <c r="A102" s="1">
        <f>IFERROR(__xludf.DUMMYFUNCTION("""COMPUTED_VALUE"""),44944.66666666667)</f>
        <v>44944.66667</v>
      </c>
      <c r="B102" s="2">
        <f>IFERROR(__xludf.DUMMYFUNCTION("""COMPUTED_VALUE"""),128.78)</f>
        <v>128.78</v>
      </c>
      <c r="C102" s="4">
        <v>154.800351982346</v>
      </c>
    </row>
    <row r="103">
      <c r="A103" s="1">
        <f>IFERROR(__xludf.DUMMYFUNCTION("""COMPUTED_VALUE"""),44945.66666666667)</f>
        <v>44945.66667</v>
      </c>
      <c r="B103" s="2">
        <f>IFERROR(__xludf.DUMMYFUNCTION("""COMPUTED_VALUE"""),127.17)</f>
        <v>127.17</v>
      </c>
      <c r="C103" s="4">
        <v>154.4160264297</v>
      </c>
    </row>
    <row r="104">
      <c r="A104" s="1">
        <f>IFERROR(__xludf.DUMMYFUNCTION("""COMPUTED_VALUE"""),44946.66666666667)</f>
        <v>44946.66667</v>
      </c>
      <c r="B104" s="2">
        <f>IFERROR(__xludf.DUMMYFUNCTION("""COMPUTED_VALUE"""),133.42)</f>
        <v>133.42</v>
      </c>
      <c r="C104" s="4">
        <v>155.942715483915</v>
      </c>
    </row>
    <row r="105">
      <c r="A105" s="1">
        <f>IFERROR(__xludf.DUMMYFUNCTION("""COMPUTED_VALUE"""),44949.66666666667)</f>
        <v>44949.66667</v>
      </c>
      <c r="B105" s="2">
        <f>IFERROR(__xludf.DUMMYFUNCTION("""COMPUTED_VALUE"""),143.75)</f>
        <v>143.75</v>
      </c>
      <c r="C105" s="4">
        <v>158.493471634435</v>
      </c>
    </row>
    <row r="106">
      <c r="A106" s="1">
        <f>IFERROR(__xludf.DUMMYFUNCTION("""COMPUTED_VALUE"""),44950.66666666667)</f>
        <v>44950.66667</v>
      </c>
      <c r="B106" s="2">
        <f>IFERROR(__xludf.DUMMYFUNCTION("""COMPUTED_VALUE"""),143.89)</f>
        <v>143.89</v>
      </c>
      <c r="C106" s="4">
        <v>156.965946377417</v>
      </c>
    </row>
    <row r="107">
      <c r="A107" s="1">
        <f>IFERROR(__xludf.DUMMYFUNCTION("""COMPUTED_VALUE"""),44951.66666666667)</f>
        <v>44951.66667</v>
      </c>
      <c r="B107" s="2">
        <f>IFERROR(__xludf.DUMMYFUNCTION("""COMPUTED_VALUE"""),144.43)</f>
        <v>144.43</v>
      </c>
      <c r="C107" s="4">
        <v>157.719961948283</v>
      </c>
    </row>
    <row r="108">
      <c r="A108" s="1">
        <f>IFERROR(__xludf.DUMMYFUNCTION("""COMPUTED_VALUE"""),44952.66666666667)</f>
        <v>44952.66667</v>
      </c>
      <c r="B108" s="2">
        <f>IFERROR(__xludf.DUMMYFUNCTION("""COMPUTED_VALUE"""),160.27)</f>
        <v>160.27</v>
      </c>
      <c r="C108" s="4">
        <v>157.335636660542</v>
      </c>
    </row>
    <row r="109">
      <c r="A109" s="1">
        <f>IFERROR(__xludf.DUMMYFUNCTION("""COMPUTED_VALUE"""),44953.66666666667)</f>
        <v>44953.66667</v>
      </c>
      <c r="B109" s="2">
        <f>IFERROR(__xludf.DUMMYFUNCTION("""COMPUTED_VALUE"""),177.9)</f>
        <v>177.9</v>
      </c>
      <c r="C109" s="4">
        <v>158.862325979668</v>
      </c>
    </row>
    <row r="110">
      <c r="A110" s="1">
        <f>IFERROR(__xludf.DUMMYFUNCTION("""COMPUTED_VALUE"""),44956.66666666667)</f>
        <v>44956.66667</v>
      </c>
      <c r="B110" s="2">
        <f>IFERROR(__xludf.DUMMYFUNCTION("""COMPUTED_VALUE"""),166.66)</f>
        <v>166.66</v>
      </c>
      <c r="C110" s="4">
        <v>161.413082924891</v>
      </c>
    </row>
    <row r="111">
      <c r="A111" s="1">
        <f>IFERROR(__xludf.DUMMYFUNCTION("""COMPUTED_VALUE"""),44957.66666666667)</f>
        <v>44957.66667</v>
      </c>
      <c r="B111" s="2">
        <f>IFERROR(__xludf.DUMMYFUNCTION("""COMPUTED_VALUE"""),173.22)</f>
        <v>173.22</v>
      </c>
      <c r="C111" s="4">
        <v>159.885557932777</v>
      </c>
    </row>
    <row r="112">
      <c r="A112" s="1">
        <f>IFERROR(__xludf.DUMMYFUNCTION("""COMPUTED_VALUE"""),44958.66666666667)</f>
        <v>44958.66667</v>
      </c>
      <c r="B112" s="2">
        <f>IFERROR(__xludf.DUMMYFUNCTION("""COMPUTED_VALUE"""),181.41)</f>
        <v>181.41</v>
      </c>
      <c r="C112" s="4">
        <v>160.639573503645</v>
      </c>
    </row>
    <row r="113">
      <c r="A113" s="1">
        <f>IFERROR(__xludf.DUMMYFUNCTION("""COMPUTED_VALUE"""),44959.66666666667)</f>
        <v>44959.66667</v>
      </c>
      <c r="B113" s="2">
        <f>IFERROR(__xludf.DUMMYFUNCTION("""COMPUTED_VALUE"""),188.27)</f>
        <v>188.27</v>
      </c>
      <c r="C113" s="4">
        <v>160.255248215906</v>
      </c>
    </row>
    <row r="114">
      <c r="A114" s="1">
        <f>IFERROR(__xludf.DUMMYFUNCTION("""COMPUTED_VALUE"""),44960.66666666667)</f>
        <v>44960.66667</v>
      </c>
      <c r="B114" s="2">
        <f>IFERROR(__xludf.DUMMYFUNCTION("""COMPUTED_VALUE"""),189.98)</f>
        <v>189.98</v>
      </c>
      <c r="C114" s="4">
        <v>161.781937535022</v>
      </c>
    </row>
    <row r="115">
      <c r="A115" s="1">
        <f>IFERROR(__xludf.DUMMYFUNCTION("""COMPUTED_VALUE"""),44963.66666666667)</f>
        <v>44963.66667</v>
      </c>
      <c r="B115" s="2">
        <f>IFERROR(__xludf.DUMMYFUNCTION("""COMPUTED_VALUE"""),194.76)</f>
        <v>194.76</v>
      </c>
      <c r="C115" s="4">
        <v>164.332694522308</v>
      </c>
    </row>
    <row r="116">
      <c r="A116" s="1">
        <f>IFERROR(__xludf.DUMMYFUNCTION("""COMPUTED_VALUE"""),44964.66666666667)</f>
        <v>44964.66667</v>
      </c>
      <c r="B116" s="2">
        <f>IFERROR(__xludf.DUMMYFUNCTION("""COMPUTED_VALUE"""),196.81)</f>
        <v>196.81</v>
      </c>
      <c r="C116" s="4">
        <v>162.805169544216</v>
      </c>
    </row>
    <row r="117">
      <c r="A117" s="1">
        <f>IFERROR(__xludf.DUMMYFUNCTION("""COMPUTED_VALUE"""),44965.66666666667)</f>
        <v>44965.66667</v>
      </c>
      <c r="B117" s="2">
        <f>IFERROR(__xludf.DUMMYFUNCTION("""COMPUTED_VALUE"""),201.29)</f>
        <v>201.29</v>
      </c>
      <c r="C117" s="4">
        <v>163.559185129097</v>
      </c>
    </row>
    <row r="118">
      <c r="A118" s="1">
        <f>IFERROR(__xludf.DUMMYFUNCTION("""COMPUTED_VALUE"""),44966.66666666667)</f>
        <v>44966.66667</v>
      </c>
      <c r="B118" s="2">
        <f>IFERROR(__xludf.DUMMYFUNCTION("""COMPUTED_VALUE"""),207.32)</f>
        <v>207.32</v>
      </c>
      <c r="C118" s="4">
        <v>163.174859855376</v>
      </c>
    </row>
    <row r="119">
      <c r="A119" s="1">
        <f>IFERROR(__xludf.DUMMYFUNCTION("""COMPUTED_VALUE"""),44967.66666666667)</f>
        <v>44967.66667</v>
      </c>
      <c r="B119" s="2">
        <f>IFERROR(__xludf.DUMMYFUNCTION("""COMPUTED_VALUE"""),196.89)</f>
        <v>196.89</v>
      </c>
      <c r="C119" s="4">
        <v>164.701549188511</v>
      </c>
    </row>
    <row r="120">
      <c r="A120" s="1">
        <f>IFERROR(__xludf.DUMMYFUNCTION("""COMPUTED_VALUE"""),44970.66666666667)</f>
        <v>44970.66667</v>
      </c>
      <c r="B120" s="2">
        <f>IFERROR(__xludf.DUMMYFUNCTION("""COMPUTED_VALUE"""),194.64)</f>
        <v>194.64</v>
      </c>
      <c r="C120" s="4">
        <v>167.252306175795</v>
      </c>
    </row>
    <row r="121">
      <c r="A121" s="1">
        <f>IFERROR(__xludf.DUMMYFUNCTION("""COMPUTED_VALUE"""),44971.66666666667)</f>
        <v>44971.66667</v>
      </c>
      <c r="B121" s="2">
        <f>IFERROR(__xludf.DUMMYFUNCTION("""COMPUTED_VALUE"""),209.25)</f>
        <v>209.25</v>
      </c>
      <c r="C121" s="4">
        <v>165.724781197698</v>
      </c>
    </row>
    <row r="122">
      <c r="A122" s="1">
        <f>IFERROR(__xludf.DUMMYFUNCTION("""COMPUTED_VALUE"""),44972.66666666667)</f>
        <v>44972.66667</v>
      </c>
      <c r="B122" s="2">
        <f>IFERROR(__xludf.DUMMYFUNCTION("""COMPUTED_VALUE"""),214.24)</f>
        <v>214.24</v>
      </c>
      <c r="C122" s="4">
        <v>166.47879678258</v>
      </c>
    </row>
    <row r="123">
      <c r="A123" s="1">
        <f>IFERROR(__xludf.DUMMYFUNCTION("""COMPUTED_VALUE"""),44973.66666666667)</f>
        <v>44973.66667</v>
      </c>
      <c r="B123" s="2">
        <f>IFERROR(__xludf.DUMMYFUNCTION("""COMPUTED_VALUE"""),202.04)</f>
        <v>202.04</v>
      </c>
      <c r="C123" s="4">
        <v>166.094471502061</v>
      </c>
    </row>
    <row r="124">
      <c r="A124" s="1">
        <f>IFERROR(__xludf.DUMMYFUNCTION("""COMPUTED_VALUE"""),44974.66666666667)</f>
        <v>44974.66667</v>
      </c>
      <c r="B124" s="2">
        <f>IFERROR(__xludf.DUMMYFUNCTION("""COMPUTED_VALUE"""),208.31)</f>
        <v>208.31</v>
      </c>
      <c r="C124" s="4">
        <v>167.621160828398</v>
      </c>
    </row>
    <row r="125">
      <c r="A125" s="1">
        <f>IFERROR(__xludf.DUMMYFUNCTION("""COMPUTED_VALUE"""),44978.66666666667)</f>
        <v>44978.66667</v>
      </c>
      <c r="B125" s="2">
        <f>IFERROR(__xludf.DUMMYFUNCTION("""COMPUTED_VALUE"""),197.37)</f>
        <v>197.37</v>
      </c>
      <c r="C125" s="4">
        <v>168.644392810393</v>
      </c>
    </row>
    <row r="126">
      <c r="A126" s="1">
        <f>IFERROR(__xludf.DUMMYFUNCTION("""COMPUTED_VALUE"""),44979.66666666667)</f>
        <v>44979.66667</v>
      </c>
      <c r="B126" s="2">
        <f>IFERROR(__xludf.DUMMYFUNCTION("""COMPUTED_VALUE"""),200.86)</f>
        <v>200.86</v>
      </c>
      <c r="C126" s="4">
        <v>169.398408388478</v>
      </c>
    </row>
    <row r="127">
      <c r="A127" s="1">
        <f>IFERROR(__xludf.DUMMYFUNCTION("""COMPUTED_VALUE"""),44980.66666666667)</f>
        <v>44980.66667</v>
      </c>
      <c r="B127" s="2">
        <f>IFERROR(__xludf.DUMMYFUNCTION("""COMPUTED_VALUE"""),202.07)</f>
        <v>202.07</v>
      </c>
      <c r="C127" s="4">
        <v>169.014083107955</v>
      </c>
    </row>
    <row r="128">
      <c r="A128" s="1">
        <f>IFERROR(__xludf.DUMMYFUNCTION("""COMPUTED_VALUE"""),44981.66666666667)</f>
        <v>44981.66667</v>
      </c>
      <c r="B128" s="2">
        <f>IFERROR(__xludf.DUMMYFUNCTION("""COMPUTED_VALUE"""),196.88)</f>
        <v>196.88</v>
      </c>
      <c r="C128" s="4">
        <v>170.540772434298</v>
      </c>
    </row>
    <row r="129">
      <c r="A129" s="1">
        <f>IFERROR(__xludf.DUMMYFUNCTION("""COMPUTED_VALUE"""),44984.66666666667)</f>
        <v>44984.66667</v>
      </c>
      <c r="B129" s="2">
        <f>IFERROR(__xludf.DUMMYFUNCTION("""COMPUTED_VALUE"""),207.63)</f>
        <v>207.63</v>
      </c>
      <c r="C129" s="4">
        <v>173.091529401186</v>
      </c>
    </row>
    <row r="130">
      <c r="A130" s="1">
        <f>IFERROR(__xludf.DUMMYFUNCTION("""COMPUTED_VALUE"""),44985.66666666667)</f>
        <v>44985.66667</v>
      </c>
      <c r="B130" s="2">
        <f>IFERROR(__xludf.DUMMYFUNCTION("""COMPUTED_VALUE"""),205.71)</f>
        <v>205.71</v>
      </c>
      <c r="C130" s="4">
        <v>171.564004416296</v>
      </c>
    </row>
    <row r="131">
      <c r="A131" s="1">
        <f>IFERROR(__xludf.DUMMYFUNCTION("""COMPUTED_VALUE"""),44986.66666666667)</f>
        <v>44986.66667</v>
      </c>
      <c r="B131" s="2">
        <f>IFERROR(__xludf.DUMMYFUNCTION("""COMPUTED_VALUE"""),202.77)</f>
        <v>202.77</v>
      </c>
      <c r="C131" s="4">
        <v>172.318019993736</v>
      </c>
    </row>
    <row r="132">
      <c r="A132" s="1">
        <f>IFERROR(__xludf.DUMMYFUNCTION("""COMPUTED_VALUE"""),44987.66666666667)</f>
        <v>44987.66667</v>
      </c>
      <c r="B132" s="2">
        <f>IFERROR(__xludf.DUMMYFUNCTION("""COMPUTED_VALUE"""),190.9)</f>
        <v>190.9</v>
      </c>
      <c r="C132" s="4">
        <v>171.933694712568</v>
      </c>
    </row>
    <row r="133">
      <c r="A133" s="1">
        <f>IFERROR(__xludf.DUMMYFUNCTION("""COMPUTED_VALUE"""),44988.66666666667)</f>
        <v>44988.66667</v>
      </c>
      <c r="B133" s="2">
        <f>IFERROR(__xludf.DUMMYFUNCTION("""COMPUTED_VALUE"""),197.79)</f>
        <v>197.79</v>
      </c>
      <c r="C133" s="4">
        <v>173.46038403827</v>
      </c>
    </row>
    <row r="134">
      <c r="A134" s="1">
        <f>IFERROR(__xludf.DUMMYFUNCTION("""COMPUTED_VALUE"""),44991.66666666667)</f>
        <v>44991.66667</v>
      </c>
      <c r="B134" s="2">
        <f>IFERROR(__xludf.DUMMYFUNCTION("""COMPUTED_VALUE"""),193.81)</f>
        <v>193.81</v>
      </c>
      <c r="C134" s="4">
        <v>176.011141003233</v>
      </c>
    </row>
    <row r="135">
      <c r="A135" s="1">
        <f>IFERROR(__xludf.DUMMYFUNCTION("""COMPUTED_VALUE"""),44992.66666666667)</f>
        <v>44992.66667</v>
      </c>
      <c r="B135" s="2">
        <f>IFERROR(__xludf.DUMMYFUNCTION("""COMPUTED_VALUE"""),187.71)</f>
        <v>187.71</v>
      </c>
      <c r="C135" s="4">
        <v>174.483616017705</v>
      </c>
    </row>
    <row r="136">
      <c r="A136" s="1">
        <f>IFERROR(__xludf.DUMMYFUNCTION("""COMPUTED_VALUE"""),44993.66666666667)</f>
        <v>44993.66667</v>
      </c>
      <c r="B136" s="2">
        <f>IFERROR(__xludf.DUMMYFUNCTION("""COMPUTED_VALUE"""),182.0)</f>
        <v>182</v>
      </c>
      <c r="C136" s="4">
        <v>175.237631595143</v>
      </c>
    </row>
    <row r="137">
      <c r="A137" s="1">
        <f>IFERROR(__xludf.DUMMYFUNCTION("""COMPUTED_VALUE"""),44994.66666666667)</f>
        <v>44994.66667</v>
      </c>
      <c r="B137" s="2">
        <f>IFERROR(__xludf.DUMMYFUNCTION("""COMPUTED_VALUE"""),172.92)</f>
        <v>172.92</v>
      </c>
      <c r="C137" s="4">
        <v>174.853306313983</v>
      </c>
    </row>
    <row r="138">
      <c r="A138" s="1">
        <f>IFERROR(__xludf.DUMMYFUNCTION("""COMPUTED_VALUE"""),44995.66666666667)</f>
        <v>44995.66667</v>
      </c>
      <c r="B138" s="2">
        <f>IFERROR(__xludf.DUMMYFUNCTION("""COMPUTED_VALUE"""),173.44)</f>
        <v>173.44</v>
      </c>
      <c r="C138" s="4">
        <v>176.379995639677</v>
      </c>
    </row>
    <row r="139">
      <c r="A139" s="1">
        <f>IFERROR(__xludf.DUMMYFUNCTION("""COMPUTED_VALUE"""),44998.66666666667)</f>
        <v>44998.66667</v>
      </c>
      <c r="B139" s="2">
        <f>IFERROR(__xludf.DUMMYFUNCTION("""COMPUTED_VALUE"""),174.48)</f>
        <v>174.48</v>
      </c>
      <c r="C139" s="4">
        <v>178.930752595841</v>
      </c>
    </row>
    <row r="140">
      <c r="A140" s="1">
        <f>IFERROR(__xludf.DUMMYFUNCTION("""COMPUTED_VALUE"""),44999.66666666667)</f>
        <v>44999.66667</v>
      </c>
      <c r="B140" s="2">
        <f>IFERROR(__xludf.DUMMYFUNCTION("""COMPUTED_VALUE"""),183.26)</f>
        <v>183.26</v>
      </c>
      <c r="C140" s="4">
        <v>177.403227607375</v>
      </c>
    </row>
    <row r="141">
      <c r="A141" s="1">
        <f>IFERROR(__xludf.DUMMYFUNCTION("""COMPUTED_VALUE"""),45000.66666666667)</f>
        <v>45000.66667</v>
      </c>
      <c r="B141" s="2">
        <f>IFERROR(__xludf.DUMMYFUNCTION("""COMPUTED_VALUE"""),180.45)</f>
        <v>180.45</v>
      </c>
      <c r="C141" s="4">
        <v>178.157243181881</v>
      </c>
    </row>
    <row r="142">
      <c r="A142" s="1">
        <f>IFERROR(__xludf.DUMMYFUNCTION("""COMPUTED_VALUE"""),45001.66666666667)</f>
        <v>45001.66667</v>
      </c>
      <c r="B142" s="2">
        <f>IFERROR(__xludf.DUMMYFUNCTION("""COMPUTED_VALUE"""),184.13)</f>
        <v>184.13</v>
      </c>
      <c r="C142" s="4">
        <v>177.772917897783</v>
      </c>
    </row>
    <row r="143">
      <c r="A143" s="1">
        <f>IFERROR(__xludf.DUMMYFUNCTION("""COMPUTED_VALUE"""),45002.66666666667)</f>
        <v>45002.66667</v>
      </c>
      <c r="B143" s="2">
        <f>IFERROR(__xludf.DUMMYFUNCTION("""COMPUTED_VALUE"""),180.13)</f>
        <v>180.13</v>
      </c>
      <c r="C143" s="4">
        <v>179.299607220543</v>
      </c>
    </row>
    <row r="144">
      <c r="A144" s="1">
        <f>IFERROR(__xludf.DUMMYFUNCTION("""COMPUTED_VALUE"""),45005.66666666667)</f>
        <v>45005.66667</v>
      </c>
      <c r="B144" s="2">
        <f>IFERROR(__xludf.DUMMYFUNCTION("""COMPUTED_VALUE"""),183.25)</f>
        <v>183.25</v>
      </c>
      <c r="C144" s="4">
        <v>181.850364176714</v>
      </c>
    </row>
    <row r="145">
      <c r="A145" s="1">
        <f>IFERROR(__xludf.DUMMYFUNCTION("""COMPUTED_VALUE"""),45006.66666666667)</f>
        <v>45006.66667</v>
      </c>
      <c r="B145" s="2">
        <f>IFERROR(__xludf.DUMMYFUNCTION("""COMPUTED_VALUE"""),197.58)</f>
        <v>197.58</v>
      </c>
      <c r="C145" s="4">
        <v>180.322839188242</v>
      </c>
    </row>
    <row r="146">
      <c r="A146" s="1">
        <f>IFERROR(__xludf.DUMMYFUNCTION("""COMPUTED_VALUE"""),45007.66666666667)</f>
        <v>45007.66667</v>
      </c>
      <c r="B146" s="2">
        <f>IFERROR(__xludf.DUMMYFUNCTION("""COMPUTED_VALUE"""),191.15)</f>
        <v>191.15</v>
      </c>
      <c r="C146" s="4">
        <v>181.07685476275</v>
      </c>
    </row>
    <row r="147">
      <c r="A147" s="1">
        <f>IFERROR(__xludf.DUMMYFUNCTION("""COMPUTED_VALUE"""),45008.66666666667)</f>
        <v>45008.66667</v>
      </c>
      <c r="B147" s="2">
        <f>IFERROR(__xludf.DUMMYFUNCTION("""COMPUTED_VALUE"""),192.22)</f>
        <v>192.22</v>
      </c>
      <c r="C147" s="4">
        <v>180.692529485171</v>
      </c>
    </row>
    <row r="148">
      <c r="A148" s="1">
        <f>IFERROR(__xludf.DUMMYFUNCTION("""COMPUTED_VALUE"""),45009.66666666667)</f>
        <v>45009.66667</v>
      </c>
      <c r="B148" s="2">
        <f>IFERROR(__xludf.DUMMYFUNCTION("""COMPUTED_VALUE"""),190.41)</f>
        <v>190.41</v>
      </c>
      <c r="C148" s="4">
        <v>182.219218814457</v>
      </c>
    </row>
    <row r="149">
      <c r="A149" s="1">
        <f>IFERROR(__xludf.DUMMYFUNCTION("""COMPUTED_VALUE"""),45012.66666666667)</f>
        <v>45012.66667</v>
      </c>
      <c r="B149" s="2">
        <f>IFERROR(__xludf.DUMMYFUNCTION("""COMPUTED_VALUE"""),191.81)</f>
        <v>191.81</v>
      </c>
      <c r="C149" s="4">
        <v>184.769975790183</v>
      </c>
    </row>
    <row r="150">
      <c r="A150" s="1">
        <f>IFERROR(__xludf.DUMMYFUNCTION("""COMPUTED_VALUE"""),45013.66666666667)</f>
        <v>45013.66667</v>
      </c>
      <c r="B150" s="2">
        <f>IFERROR(__xludf.DUMMYFUNCTION("""COMPUTED_VALUE"""),189.19)</f>
        <v>189.19</v>
      </c>
      <c r="C150" s="4">
        <v>183.242450808237</v>
      </c>
    </row>
    <row r="151">
      <c r="A151" s="1">
        <f>IFERROR(__xludf.DUMMYFUNCTION("""COMPUTED_VALUE"""),45014.66666666667)</f>
        <v>45014.66667</v>
      </c>
      <c r="B151" s="2">
        <f>IFERROR(__xludf.DUMMYFUNCTION("""COMPUTED_VALUE"""),193.88)</f>
        <v>193.88</v>
      </c>
      <c r="C151" s="4">
        <v>183.996466389269</v>
      </c>
    </row>
    <row r="152">
      <c r="A152" s="1">
        <f>IFERROR(__xludf.DUMMYFUNCTION("""COMPUTED_VALUE"""),45015.66666666667)</f>
        <v>45015.66667</v>
      </c>
      <c r="B152" s="2">
        <f>IFERROR(__xludf.DUMMYFUNCTION("""COMPUTED_VALUE"""),195.28)</f>
        <v>195.28</v>
      </c>
      <c r="C152" s="4">
        <v>183.612141111691</v>
      </c>
    </row>
    <row r="153">
      <c r="A153" s="1">
        <f>IFERROR(__xludf.DUMMYFUNCTION("""COMPUTED_VALUE"""),45016.66666666667)</f>
        <v>45016.66667</v>
      </c>
      <c r="B153" s="2">
        <f>IFERROR(__xludf.DUMMYFUNCTION("""COMPUTED_VALUE"""),207.46)</f>
        <v>207.46</v>
      </c>
      <c r="C153" s="4">
        <v>185.138830440968</v>
      </c>
    </row>
    <row r="154">
      <c r="A154" s="1">
        <f>IFERROR(__xludf.DUMMYFUNCTION("""COMPUTED_VALUE"""),45019.66666666667)</f>
        <v>45019.66667</v>
      </c>
      <c r="B154" s="2">
        <f>IFERROR(__xludf.DUMMYFUNCTION("""COMPUTED_VALUE"""),194.77)</f>
        <v>194.77</v>
      </c>
      <c r="C154" s="4">
        <v>187.689587416703</v>
      </c>
    </row>
    <row r="155">
      <c r="A155" s="1">
        <f>IFERROR(__xludf.DUMMYFUNCTION("""COMPUTED_VALUE"""),45020.66666666667)</f>
        <v>45020.66667</v>
      </c>
      <c r="B155" s="2">
        <f>IFERROR(__xludf.DUMMYFUNCTION("""COMPUTED_VALUE"""),192.58)</f>
        <v>192.58</v>
      </c>
      <c r="C155" s="4">
        <v>186.162062436525</v>
      </c>
    </row>
    <row r="156">
      <c r="A156" s="1">
        <f>IFERROR(__xludf.DUMMYFUNCTION("""COMPUTED_VALUE"""),45021.66666666667)</f>
        <v>45021.66667</v>
      </c>
      <c r="B156" s="2">
        <f>IFERROR(__xludf.DUMMYFUNCTION("""COMPUTED_VALUE"""),185.52)</f>
        <v>185.52</v>
      </c>
      <c r="C156" s="4">
        <v>186.916078019326</v>
      </c>
    </row>
    <row r="157">
      <c r="A157" s="1">
        <f>IFERROR(__xludf.DUMMYFUNCTION("""COMPUTED_VALUE"""),45022.66666666667)</f>
        <v>45022.66667</v>
      </c>
      <c r="B157" s="2">
        <f>IFERROR(__xludf.DUMMYFUNCTION("""COMPUTED_VALUE"""),185.06)</f>
        <v>185.06</v>
      </c>
      <c r="C157" s="4">
        <v>186.531752743516</v>
      </c>
    </row>
    <row r="158">
      <c r="A158" s="1">
        <f>IFERROR(__xludf.DUMMYFUNCTION("""COMPUTED_VALUE"""),45026.66666666667)</f>
        <v>45026.66667</v>
      </c>
      <c r="B158" s="2">
        <f>IFERROR(__xludf.DUMMYFUNCTION("""COMPUTED_VALUE"""),184.51)</f>
        <v>184.51</v>
      </c>
      <c r="C158" s="4">
        <v>190.609199055608</v>
      </c>
    </row>
    <row r="159">
      <c r="A159" s="1">
        <f>IFERROR(__xludf.DUMMYFUNCTION("""COMPUTED_VALUE"""),45027.66666666667)</f>
        <v>45027.66667</v>
      </c>
      <c r="B159" s="2">
        <f>IFERROR(__xludf.DUMMYFUNCTION("""COMPUTED_VALUE"""),186.79)</f>
        <v>186.79</v>
      </c>
      <c r="C159" s="4">
        <v>189.081674075429</v>
      </c>
    </row>
    <row r="160">
      <c r="A160" s="1">
        <f>IFERROR(__xludf.DUMMYFUNCTION("""COMPUTED_VALUE"""),45028.66666666667)</f>
        <v>45028.66667</v>
      </c>
      <c r="B160" s="2">
        <f>IFERROR(__xludf.DUMMYFUNCTION("""COMPUTED_VALUE"""),180.54)</f>
        <v>180.54</v>
      </c>
      <c r="C160" s="4">
        <v>189.835689658232</v>
      </c>
    </row>
    <row r="161">
      <c r="A161" s="1">
        <f>IFERROR(__xludf.DUMMYFUNCTION("""COMPUTED_VALUE"""),45029.66666666667)</f>
        <v>45029.66667</v>
      </c>
      <c r="B161" s="2">
        <f>IFERROR(__xludf.DUMMYFUNCTION("""COMPUTED_VALUE"""),185.9)</f>
        <v>185.9</v>
      </c>
      <c r="C161" s="4">
        <v>189.451364382428</v>
      </c>
    </row>
    <row r="162">
      <c r="A162" s="1">
        <f>IFERROR(__xludf.DUMMYFUNCTION("""COMPUTED_VALUE"""),45030.66666666667)</f>
        <v>45030.66667</v>
      </c>
      <c r="B162" s="2">
        <f>IFERROR(__xludf.DUMMYFUNCTION("""COMPUTED_VALUE"""),185.0)</f>
        <v>185</v>
      </c>
      <c r="C162" s="4">
        <v>190.978053713477</v>
      </c>
    </row>
    <row r="163">
      <c r="A163" s="1">
        <f>IFERROR(__xludf.DUMMYFUNCTION("""COMPUTED_VALUE"""),45033.66666666667)</f>
        <v>45033.66667</v>
      </c>
      <c r="B163" s="2">
        <f>IFERROR(__xludf.DUMMYFUNCTION("""COMPUTED_VALUE"""),187.04)</f>
        <v>187.04</v>
      </c>
      <c r="C163" s="4">
        <v>193.528810929996</v>
      </c>
    </row>
    <row r="164">
      <c r="A164" s="1">
        <f>IFERROR(__xludf.DUMMYFUNCTION("""COMPUTED_VALUE"""),45034.66666666667)</f>
        <v>45034.66667</v>
      </c>
      <c r="B164" s="2">
        <f>IFERROR(__xludf.DUMMYFUNCTION("""COMPUTED_VALUE"""),184.31)</f>
        <v>184.31</v>
      </c>
      <c r="C164" s="4">
        <v>192.001286028319</v>
      </c>
    </row>
    <row r="165">
      <c r="A165" s="1">
        <f>IFERROR(__xludf.DUMMYFUNCTION("""COMPUTED_VALUE"""),45035.66666666667)</f>
        <v>45035.66667</v>
      </c>
      <c r="B165" s="2">
        <f>IFERROR(__xludf.DUMMYFUNCTION("""COMPUTED_VALUE"""),180.59)</f>
        <v>180.59</v>
      </c>
      <c r="C165" s="4">
        <v>192.75530168961</v>
      </c>
    </row>
    <row r="166">
      <c r="A166" s="1">
        <f>IFERROR(__xludf.DUMMYFUNCTION("""COMPUTED_VALUE"""),45036.66666666667)</f>
        <v>45036.66667</v>
      </c>
      <c r="B166" s="2">
        <f>IFERROR(__xludf.DUMMYFUNCTION("""COMPUTED_VALUE"""),162.99)</f>
        <v>162.99</v>
      </c>
      <c r="C166" s="4">
        <v>192.370976492299</v>
      </c>
    </row>
    <row r="167">
      <c r="A167" s="1">
        <f>IFERROR(__xludf.DUMMYFUNCTION("""COMPUTED_VALUE"""),45037.66666666667)</f>
        <v>45037.66667</v>
      </c>
      <c r="B167" s="2">
        <f>IFERROR(__xludf.DUMMYFUNCTION("""COMPUTED_VALUE"""),165.08)</f>
        <v>165.08</v>
      </c>
      <c r="C167" s="4">
        <v>193.897665901849</v>
      </c>
    </row>
    <row r="168">
      <c r="A168" s="1">
        <f>IFERROR(__xludf.DUMMYFUNCTION("""COMPUTED_VALUE"""),45040.66666666667)</f>
        <v>45040.66667</v>
      </c>
      <c r="B168" s="2">
        <f>IFERROR(__xludf.DUMMYFUNCTION("""COMPUTED_VALUE"""),162.55)</f>
        <v>162.55</v>
      </c>
      <c r="C168" s="4">
        <v>196.448423118369</v>
      </c>
    </row>
    <row r="169">
      <c r="A169" s="1">
        <f>IFERROR(__xludf.DUMMYFUNCTION("""COMPUTED_VALUE"""),45041.66666666667)</f>
        <v>45041.66667</v>
      </c>
      <c r="B169" s="2">
        <f>IFERROR(__xludf.DUMMYFUNCTION("""COMPUTED_VALUE"""),160.67)</f>
        <v>160.67</v>
      </c>
      <c r="C169" s="4">
        <v>194.920898216686</v>
      </c>
    </row>
    <row r="170">
      <c r="A170" s="1">
        <f>IFERROR(__xludf.DUMMYFUNCTION("""COMPUTED_VALUE"""),45042.66666666667)</f>
        <v>45042.66667</v>
      </c>
      <c r="B170" s="2">
        <f>IFERROR(__xludf.DUMMYFUNCTION("""COMPUTED_VALUE"""),153.75)</f>
        <v>153.75</v>
      </c>
      <c r="C170" s="4">
        <v>195.674913877979</v>
      </c>
    </row>
    <row r="171">
      <c r="A171" s="1">
        <f>IFERROR(__xludf.DUMMYFUNCTION("""COMPUTED_VALUE"""),45043.66666666667)</f>
        <v>45043.66667</v>
      </c>
      <c r="B171" s="2">
        <f>IFERROR(__xludf.DUMMYFUNCTION("""COMPUTED_VALUE"""),160.19)</f>
        <v>160.19</v>
      </c>
      <c r="C171" s="4">
        <v>195.362749160429</v>
      </c>
    </row>
    <row r="172">
      <c r="A172" s="1">
        <f>IFERROR(__xludf.DUMMYFUNCTION("""COMPUTED_VALUE"""),45044.66666666667)</f>
        <v>45044.66667</v>
      </c>
      <c r="B172" s="2">
        <f>IFERROR(__xludf.DUMMYFUNCTION("""COMPUTED_VALUE"""),164.31)</f>
        <v>164.31</v>
      </c>
      <c r="C172" s="4">
        <v>196.961599049742</v>
      </c>
    </row>
    <row r="173">
      <c r="A173" s="1">
        <f>IFERROR(__xludf.DUMMYFUNCTION("""COMPUTED_VALUE"""),45047.66666666667)</f>
        <v>45047.66667</v>
      </c>
      <c r="B173" s="2">
        <f>IFERROR(__xludf.DUMMYFUNCTION("""COMPUTED_VALUE"""),161.83)</f>
        <v>161.83</v>
      </c>
      <c r="C173" s="4">
        <v>199.728837705537</v>
      </c>
    </row>
    <row r="174">
      <c r="A174" s="1">
        <f>IFERROR(__xludf.DUMMYFUNCTION("""COMPUTED_VALUE"""),45048.66666666667)</f>
        <v>45048.66667</v>
      </c>
      <c r="B174" s="2">
        <f>IFERROR(__xludf.DUMMYFUNCTION("""COMPUTED_VALUE"""),160.31)</f>
        <v>160.31</v>
      </c>
      <c r="C174" s="4">
        <v>198.273473283616</v>
      </c>
    </row>
    <row r="175">
      <c r="A175" s="1">
        <f>IFERROR(__xludf.DUMMYFUNCTION("""COMPUTED_VALUE"""),45049.66666666667)</f>
        <v>45049.66667</v>
      </c>
      <c r="B175" s="2">
        <f>IFERROR(__xludf.DUMMYFUNCTION("""COMPUTED_VALUE"""),160.61)</f>
        <v>160.61</v>
      </c>
      <c r="C175" s="4">
        <v>199.099649424669</v>
      </c>
    </row>
    <row r="176">
      <c r="A176" s="1">
        <f>IFERROR(__xludf.DUMMYFUNCTION("""COMPUTED_VALUE"""),45050.66666666667)</f>
        <v>45050.66667</v>
      </c>
      <c r="B176" s="2">
        <f>IFERROR(__xludf.DUMMYFUNCTION("""COMPUTED_VALUE"""),161.2)</f>
        <v>161.2</v>
      </c>
      <c r="C176" s="4">
        <v>198.787484707117</v>
      </c>
    </row>
    <row r="177">
      <c r="A177" s="1">
        <f>IFERROR(__xludf.DUMMYFUNCTION("""COMPUTED_VALUE"""),45051.66666666667)</f>
        <v>45051.66667</v>
      </c>
      <c r="B177" s="2">
        <f>IFERROR(__xludf.DUMMYFUNCTION("""COMPUTED_VALUE"""),170.06)</f>
        <v>170.06</v>
      </c>
      <c r="C177" s="4">
        <v>200.386334596424</v>
      </c>
    </row>
    <row r="178">
      <c r="A178" s="1">
        <f>IFERROR(__xludf.DUMMYFUNCTION("""COMPUTED_VALUE"""),45054.66666666667)</f>
        <v>45054.66667</v>
      </c>
      <c r="B178" s="2">
        <f>IFERROR(__xludf.DUMMYFUNCTION("""COMPUTED_VALUE"""),171.79)</f>
        <v>171.79</v>
      </c>
      <c r="C178" s="4">
        <v>203.153573252229</v>
      </c>
    </row>
    <row r="179">
      <c r="A179" s="1">
        <f>IFERROR(__xludf.DUMMYFUNCTION("""COMPUTED_VALUE"""),45055.66666666667)</f>
        <v>45055.66667</v>
      </c>
      <c r="B179" s="2">
        <f>IFERROR(__xludf.DUMMYFUNCTION("""COMPUTED_VALUE"""),169.15)</f>
        <v>169.15</v>
      </c>
      <c r="C179" s="4">
        <v>201.830922644545</v>
      </c>
    </row>
    <row r="180">
      <c r="A180" s="1">
        <f>IFERROR(__xludf.DUMMYFUNCTION("""COMPUTED_VALUE"""),45056.66666666667)</f>
        <v>45056.66667</v>
      </c>
      <c r="B180" s="2">
        <f>IFERROR(__xludf.DUMMYFUNCTION("""COMPUTED_VALUE"""),168.54)</f>
        <v>168.54</v>
      </c>
      <c r="C180" s="4">
        <v>202.789812599838</v>
      </c>
    </row>
    <row r="181">
      <c r="A181" s="1">
        <f>IFERROR(__xludf.DUMMYFUNCTION("""COMPUTED_VALUE"""),45057.66666666667)</f>
        <v>45057.66667</v>
      </c>
      <c r="B181" s="2">
        <f>IFERROR(__xludf.DUMMYFUNCTION("""COMPUTED_VALUE"""),172.08)</f>
        <v>172.08</v>
      </c>
      <c r="C181" s="4">
        <v>202.610361696525</v>
      </c>
    </row>
    <row r="182">
      <c r="A182" s="1">
        <f>IFERROR(__xludf.DUMMYFUNCTION("""COMPUTED_VALUE"""),45058.66666666667)</f>
        <v>45058.66667</v>
      </c>
      <c r="B182" s="2">
        <f>IFERROR(__xludf.DUMMYFUNCTION("""COMPUTED_VALUE"""),167.98)</f>
        <v>167.98</v>
      </c>
      <c r="C182" s="4">
        <v>204.341925400073</v>
      </c>
    </row>
    <row r="183">
      <c r="A183" s="1">
        <f>IFERROR(__xludf.DUMMYFUNCTION("""COMPUTED_VALUE"""),45061.66666666667)</f>
        <v>45061.66667</v>
      </c>
      <c r="B183" s="2">
        <f>IFERROR(__xludf.DUMMYFUNCTION("""COMPUTED_VALUE"""),166.35)</f>
        <v>166.35</v>
      </c>
      <c r="C183" s="4">
        <v>207.507305498587</v>
      </c>
    </row>
    <row r="184">
      <c r="A184" s="1">
        <f>IFERROR(__xludf.DUMMYFUNCTION("""COMPUTED_VALUE"""),45062.66666666667)</f>
        <v>45062.66667</v>
      </c>
      <c r="B184" s="2">
        <f>IFERROR(__xludf.DUMMYFUNCTION("""COMPUTED_VALUE"""),166.52)</f>
        <v>166.52</v>
      </c>
      <c r="C184" s="4">
        <v>206.184654890904</v>
      </c>
    </row>
    <row r="185">
      <c r="A185" s="1">
        <f>IFERROR(__xludf.DUMMYFUNCTION("""COMPUTED_VALUE"""),45063.66666666667)</f>
        <v>45063.66667</v>
      </c>
      <c r="B185" s="2">
        <f>IFERROR(__xludf.DUMMYFUNCTION("""COMPUTED_VALUE"""),173.86)</f>
        <v>173.86</v>
      </c>
      <c r="C185" s="4">
        <v>207.143544846197</v>
      </c>
    </row>
    <row r="186">
      <c r="A186" s="1">
        <f>IFERROR(__xludf.DUMMYFUNCTION("""COMPUTED_VALUE"""),45064.66666666667)</f>
        <v>45064.66667</v>
      </c>
      <c r="B186" s="2">
        <f>IFERROR(__xludf.DUMMYFUNCTION("""COMPUTED_VALUE"""),176.89)</f>
        <v>176.89</v>
      </c>
      <c r="C186" s="4">
        <v>206.964093942884</v>
      </c>
    </row>
    <row r="187">
      <c r="A187" s="1">
        <f>IFERROR(__xludf.DUMMYFUNCTION("""COMPUTED_VALUE"""),45065.66666666667)</f>
        <v>45065.66667</v>
      </c>
      <c r="B187" s="2">
        <f>IFERROR(__xludf.DUMMYFUNCTION("""COMPUTED_VALUE"""),180.14)</f>
        <v>180.14</v>
      </c>
      <c r="C187" s="4">
        <v>208.695660487124</v>
      </c>
    </row>
    <row r="188">
      <c r="A188" s="1">
        <f>IFERROR(__xludf.DUMMYFUNCTION("""COMPUTED_VALUE"""),45068.66666666667)</f>
        <v>45068.66667</v>
      </c>
      <c r="B188" s="2">
        <f>IFERROR(__xludf.DUMMYFUNCTION("""COMPUTED_VALUE"""),188.87)</f>
        <v>188.87</v>
      </c>
      <c r="C188" s="4">
        <v>211.861049107719</v>
      </c>
    </row>
    <row r="189">
      <c r="A189" s="1">
        <f>IFERROR(__xludf.DUMMYFUNCTION("""COMPUTED_VALUE"""),45069.66666666667)</f>
        <v>45069.66667</v>
      </c>
      <c r="B189" s="2">
        <f>IFERROR(__xludf.DUMMYFUNCTION("""COMPUTED_VALUE"""),185.77)</f>
        <v>185.77</v>
      </c>
      <c r="C189" s="4">
        <v>210.538401340725</v>
      </c>
    </row>
    <row r="190">
      <c r="A190" s="1">
        <f>IFERROR(__xludf.DUMMYFUNCTION("""COMPUTED_VALUE"""),45070.66666666667)</f>
        <v>45070.66667</v>
      </c>
      <c r="B190" s="2">
        <f>IFERROR(__xludf.DUMMYFUNCTION("""COMPUTED_VALUE"""),182.9)</f>
        <v>182.9</v>
      </c>
      <c r="C190" s="4">
        <v>211.497294136712</v>
      </c>
    </row>
    <row r="191">
      <c r="A191" s="1">
        <f>IFERROR(__xludf.DUMMYFUNCTION("""COMPUTED_VALUE"""),45071.66666666667)</f>
        <v>45071.66667</v>
      </c>
      <c r="B191" s="2">
        <f>IFERROR(__xludf.DUMMYFUNCTION("""COMPUTED_VALUE"""),184.47)</f>
        <v>184.47</v>
      </c>
      <c r="C191" s="4">
        <v>211.317846074092</v>
      </c>
    </row>
    <row r="192">
      <c r="A192" s="1">
        <f>IFERROR(__xludf.DUMMYFUNCTION("""COMPUTED_VALUE"""),45072.66666666667)</f>
        <v>45072.66667</v>
      </c>
      <c r="B192" s="2">
        <f>IFERROR(__xludf.DUMMYFUNCTION("""COMPUTED_VALUE"""),193.17)</f>
        <v>193.17</v>
      </c>
      <c r="C192" s="4">
        <v>213.049412618332</v>
      </c>
    </row>
    <row r="193">
      <c r="A193" s="1">
        <f>IFERROR(__xludf.DUMMYFUNCTION("""COMPUTED_VALUE"""),45076.66666666667)</f>
        <v>45076.66667</v>
      </c>
      <c r="B193" s="2">
        <f>IFERROR(__xludf.DUMMYFUNCTION("""COMPUTED_VALUE"""),201.16)</f>
        <v>201.16</v>
      </c>
      <c r="C193" s="4">
        <v>214.892153471935</v>
      </c>
    </row>
    <row r="194">
      <c r="A194" s="1">
        <f>IFERROR(__xludf.DUMMYFUNCTION("""COMPUTED_VALUE"""),45077.66666666667)</f>
        <v>45077.66667</v>
      </c>
      <c r="B194" s="2">
        <f>IFERROR(__xludf.DUMMYFUNCTION("""COMPUTED_VALUE"""),203.93)</f>
        <v>203.93</v>
      </c>
      <c r="C194" s="4">
        <v>215.851046267918</v>
      </c>
    </row>
    <row r="195">
      <c r="A195" s="1">
        <f>IFERROR(__xludf.DUMMYFUNCTION("""COMPUTED_VALUE"""),45078.66666666667)</f>
        <v>45078.66667</v>
      </c>
      <c r="B195" s="2">
        <f>IFERROR(__xludf.DUMMYFUNCTION("""COMPUTED_VALUE"""),207.52)</f>
        <v>207.52</v>
      </c>
      <c r="C195" s="4">
        <v>215.671598172417</v>
      </c>
    </row>
    <row r="196">
      <c r="A196" s="1">
        <f>IFERROR(__xludf.DUMMYFUNCTION("""COMPUTED_VALUE"""),45079.66666666667)</f>
        <v>45079.66667</v>
      </c>
      <c r="B196" s="2">
        <f>IFERROR(__xludf.DUMMYFUNCTION("""COMPUTED_VALUE"""),213.97)</f>
        <v>213.97</v>
      </c>
      <c r="C196" s="4">
        <v>217.40316468378</v>
      </c>
    </row>
    <row r="197">
      <c r="A197" s="1">
        <f>IFERROR(__xludf.DUMMYFUNCTION("""COMPUTED_VALUE"""),45082.66666666667)</f>
        <v>45082.66667</v>
      </c>
      <c r="B197" s="2">
        <f>IFERROR(__xludf.DUMMYFUNCTION("""COMPUTED_VALUE"""),217.61)</f>
        <v>217.61</v>
      </c>
      <c r="C197" s="4">
        <v>220.568553205739</v>
      </c>
    </row>
    <row r="198">
      <c r="A198" s="1">
        <f>IFERROR(__xludf.DUMMYFUNCTION("""COMPUTED_VALUE"""),45083.66666666667)</f>
        <v>45083.66667</v>
      </c>
      <c r="B198" s="2">
        <f>IFERROR(__xludf.DUMMYFUNCTION("""COMPUTED_VALUE"""),221.31)</f>
        <v>221.31</v>
      </c>
      <c r="C198" s="4">
        <v>219.245905405871</v>
      </c>
    </row>
    <row r="199">
      <c r="A199" s="1">
        <f>IFERROR(__xludf.DUMMYFUNCTION("""COMPUTED_VALUE"""),45084.66666666667)</f>
        <v>45084.66667</v>
      </c>
      <c r="B199" s="2">
        <f>IFERROR(__xludf.DUMMYFUNCTION("""COMPUTED_VALUE"""),224.57)</f>
        <v>224.57</v>
      </c>
      <c r="C199" s="4">
        <v>220.204798168977</v>
      </c>
    </row>
    <row r="200">
      <c r="A200" s="1">
        <f>IFERROR(__xludf.DUMMYFUNCTION("""COMPUTED_VALUE"""),45085.66666666667)</f>
        <v>45085.66667</v>
      </c>
      <c r="B200" s="2">
        <f>IFERROR(__xludf.DUMMYFUNCTION("""COMPUTED_VALUE"""),234.86)</f>
        <v>234.86</v>
      </c>
      <c r="C200" s="4">
        <v>220.025350073482</v>
      </c>
    </row>
    <row r="201">
      <c r="A201" s="1">
        <f>IFERROR(__xludf.DUMMYFUNCTION("""COMPUTED_VALUE"""),45086.66666666667)</f>
        <v>45086.66667</v>
      </c>
      <c r="B201" s="2">
        <f>IFERROR(__xludf.DUMMYFUNCTION("""COMPUTED_VALUE"""),244.4)</f>
        <v>244.4</v>
      </c>
      <c r="C201" s="4">
        <v>221.756916584837</v>
      </c>
    </row>
    <row r="202">
      <c r="A202" s="1">
        <f>IFERROR(__xludf.DUMMYFUNCTION("""COMPUTED_VALUE"""),45089.66666666667)</f>
        <v>45089.66667</v>
      </c>
      <c r="B202" s="2">
        <f>IFERROR(__xludf.DUMMYFUNCTION("""COMPUTED_VALUE"""),249.83)</f>
        <v>249.83</v>
      </c>
      <c r="C202" s="4">
        <v>224.922305106796</v>
      </c>
    </row>
    <row r="203">
      <c r="A203" s="1">
        <f>IFERROR(__xludf.DUMMYFUNCTION("""COMPUTED_VALUE"""),45090.66666666667)</f>
        <v>45090.66667</v>
      </c>
      <c r="B203" s="2">
        <f>IFERROR(__xludf.DUMMYFUNCTION("""COMPUTED_VALUE"""),258.71)</f>
        <v>258.71</v>
      </c>
      <c r="C203" s="4">
        <v>223.599657313723</v>
      </c>
    </row>
    <row r="204">
      <c r="A204" s="1">
        <f>IFERROR(__xludf.DUMMYFUNCTION("""COMPUTED_VALUE"""),45091.66666666667)</f>
        <v>45091.66667</v>
      </c>
      <c r="B204" s="2">
        <f>IFERROR(__xludf.DUMMYFUNCTION("""COMPUTED_VALUE"""),256.79)</f>
        <v>256.79</v>
      </c>
      <c r="C204" s="4">
        <v>224.558550083623</v>
      </c>
    </row>
    <row r="205">
      <c r="A205" s="1">
        <f>IFERROR(__xludf.DUMMYFUNCTION("""COMPUTED_VALUE"""),45092.66666666667)</f>
        <v>45092.66667</v>
      </c>
      <c r="B205" s="2">
        <f>IFERROR(__xludf.DUMMYFUNCTION("""COMPUTED_VALUE"""),255.9)</f>
        <v>255.9</v>
      </c>
      <c r="C205" s="4">
        <v>224.379101994921</v>
      </c>
    </row>
    <row r="206">
      <c r="A206" s="1">
        <f>IFERROR(__xludf.DUMMYFUNCTION("""COMPUTED_VALUE"""),45093.66666666667)</f>
        <v>45093.66667</v>
      </c>
      <c r="B206" s="2">
        <f>IFERROR(__xludf.DUMMYFUNCTION("""COMPUTED_VALUE"""),260.54)</f>
        <v>260.54</v>
      </c>
      <c r="C206" s="4">
        <v>226.110668513075</v>
      </c>
    </row>
    <row r="207">
      <c r="A207" s="1">
        <f>IFERROR(__xludf.DUMMYFUNCTION("""COMPUTED_VALUE"""),45097.66666666667)</f>
        <v>45097.66667</v>
      </c>
      <c r="B207" s="2">
        <f>IFERROR(__xludf.DUMMYFUNCTION("""COMPUTED_VALUE"""),274.45)</f>
        <v>274.45</v>
      </c>
      <c r="C207" s="4">
        <v>227.95340926234</v>
      </c>
    </row>
    <row r="208">
      <c r="A208" s="1">
        <f>IFERROR(__xludf.DUMMYFUNCTION("""COMPUTED_VALUE"""),45098.66666666667)</f>
        <v>45098.66667</v>
      </c>
      <c r="B208" s="2">
        <f>IFERROR(__xludf.DUMMYFUNCTION("""COMPUTED_VALUE"""),259.46)</f>
        <v>259.46</v>
      </c>
      <c r="C208" s="4">
        <v>228.912302032243</v>
      </c>
    </row>
    <row r="209">
      <c r="A209" s="1">
        <f>IFERROR(__xludf.DUMMYFUNCTION("""COMPUTED_VALUE"""),45099.66666666667)</f>
        <v>45099.66667</v>
      </c>
      <c r="B209" s="2">
        <f>IFERROR(__xludf.DUMMYFUNCTION("""COMPUTED_VALUE"""),264.61)</f>
        <v>264.61</v>
      </c>
      <c r="C209" s="4">
        <v>228.732853943537</v>
      </c>
    </row>
    <row r="210">
      <c r="A210" s="1">
        <f>IFERROR(__xludf.DUMMYFUNCTION("""COMPUTED_VALUE"""),45100.66666666667)</f>
        <v>45100.66667</v>
      </c>
      <c r="B210" s="2">
        <f>IFERROR(__xludf.DUMMYFUNCTION("""COMPUTED_VALUE"""),256.6)</f>
        <v>256.6</v>
      </c>
      <c r="C210" s="4">
        <v>230.464420461697</v>
      </c>
    </row>
    <row r="211">
      <c r="A211" s="1">
        <f>IFERROR(__xludf.DUMMYFUNCTION("""COMPUTED_VALUE"""),45103.66666666667)</f>
        <v>45103.66667</v>
      </c>
      <c r="B211" s="2">
        <f>IFERROR(__xludf.DUMMYFUNCTION("""COMPUTED_VALUE"""),241.05)</f>
        <v>241.05</v>
      </c>
      <c r="C211" s="4">
        <v>233.629809004036</v>
      </c>
    </row>
    <row r="212">
      <c r="A212" s="1">
        <f>IFERROR(__xludf.DUMMYFUNCTION("""COMPUTED_VALUE"""),45104.66666666667)</f>
        <v>45104.66667</v>
      </c>
      <c r="B212" s="2">
        <f>IFERROR(__xludf.DUMMYFUNCTION("""COMPUTED_VALUE"""),250.21)</f>
        <v>250.21</v>
      </c>
      <c r="C212" s="4">
        <v>232.307161210964</v>
      </c>
    </row>
    <row r="213">
      <c r="A213" s="1">
        <f>IFERROR(__xludf.DUMMYFUNCTION("""COMPUTED_VALUE"""),45105.66666666667)</f>
        <v>45105.66667</v>
      </c>
      <c r="B213" s="2">
        <f>IFERROR(__xludf.DUMMYFUNCTION("""COMPUTED_VALUE"""),256.24)</f>
        <v>256.24</v>
      </c>
      <c r="C213" s="4">
        <v>233.266053980863</v>
      </c>
    </row>
    <row r="214">
      <c r="A214" s="1">
        <f>IFERROR(__xludf.DUMMYFUNCTION("""COMPUTED_VALUE"""),45106.66666666667)</f>
        <v>45106.66667</v>
      </c>
      <c r="B214" s="2">
        <f>IFERROR(__xludf.DUMMYFUNCTION("""COMPUTED_VALUE"""),257.5)</f>
        <v>257.5</v>
      </c>
      <c r="C214" s="4">
        <v>233.086605892158</v>
      </c>
    </row>
    <row r="215">
      <c r="A215" s="1">
        <f>IFERROR(__xludf.DUMMYFUNCTION("""COMPUTED_VALUE"""),45107.66666666667)</f>
        <v>45107.66667</v>
      </c>
      <c r="B215" s="2">
        <f>IFERROR(__xludf.DUMMYFUNCTION("""COMPUTED_VALUE"""),261.77)</f>
        <v>261.77</v>
      </c>
      <c r="C215" s="4">
        <v>234.818172410308</v>
      </c>
    </row>
    <row r="216">
      <c r="A216" s="1">
        <f>IFERROR(__xludf.DUMMYFUNCTION("""COMPUTED_VALUE"""),45110.54513888889)</f>
        <v>45110.54514</v>
      </c>
      <c r="B216" s="2">
        <f>IFERROR(__xludf.DUMMYFUNCTION("""COMPUTED_VALUE"""),279.82)</f>
        <v>279.82</v>
      </c>
      <c r="C216" s="4">
        <v>237.983560952656</v>
      </c>
    </row>
    <row r="217">
      <c r="A217" s="1">
        <f>IFERROR(__xludf.DUMMYFUNCTION("""COMPUTED_VALUE"""),45112.66666666667)</f>
        <v>45112.66667</v>
      </c>
      <c r="B217" s="2">
        <f>IFERROR(__xludf.DUMMYFUNCTION("""COMPUTED_VALUE"""),282.48)</f>
        <v>282.48</v>
      </c>
      <c r="C217" s="4">
        <v>237.619805929481</v>
      </c>
    </row>
    <row r="218">
      <c r="A218" s="1">
        <f>IFERROR(__xludf.DUMMYFUNCTION("""COMPUTED_VALUE"""),45113.66666666667)</f>
        <v>45113.66667</v>
      </c>
      <c r="B218" s="2">
        <f>IFERROR(__xludf.DUMMYFUNCTION("""COMPUTED_VALUE"""),276.54)</f>
        <v>276.54</v>
      </c>
      <c r="C218" s="4">
        <v>237.440357840778</v>
      </c>
    </row>
    <row r="219">
      <c r="A219" s="1">
        <f>IFERROR(__xludf.DUMMYFUNCTION("""COMPUTED_VALUE"""),45114.66666666667)</f>
        <v>45114.66667</v>
      </c>
      <c r="B219" s="2">
        <f>IFERROR(__xludf.DUMMYFUNCTION("""COMPUTED_VALUE"""),274.43)</f>
        <v>274.43</v>
      </c>
      <c r="C219" s="4">
        <v>239.17192435893</v>
      </c>
    </row>
    <row r="220">
      <c r="A220" s="1">
        <f>IFERROR(__xludf.DUMMYFUNCTION("""COMPUTED_VALUE"""),45117.66666666667)</f>
        <v>45117.66667</v>
      </c>
      <c r="B220" s="2">
        <f>IFERROR(__xludf.DUMMYFUNCTION("""COMPUTED_VALUE"""),269.61)</f>
        <v>269.61</v>
      </c>
      <c r="C220" s="4">
        <v>242.337312901273</v>
      </c>
    </row>
    <row r="221">
      <c r="A221" s="1">
        <f>IFERROR(__xludf.DUMMYFUNCTION("""COMPUTED_VALUE"""),45118.66666666667)</f>
        <v>45118.66667</v>
      </c>
      <c r="B221" s="2">
        <f>IFERROR(__xludf.DUMMYFUNCTION("""COMPUTED_VALUE"""),269.79)</f>
        <v>269.79</v>
      </c>
      <c r="C221" s="4">
        <v>241.014665108199</v>
      </c>
    </row>
    <row r="222">
      <c r="A222" s="1">
        <f>IFERROR(__xludf.DUMMYFUNCTION("""COMPUTED_VALUE"""),45119.66666666667)</f>
        <v>45119.66667</v>
      </c>
      <c r="B222" s="2">
        <f>IFERROR(__xludf.DUMMYFUNCTION("""COMPUTED_VALUE"""),271.99)</f>
        <v>271.99</v>
      </c>
      <c r="C222" s="4">
        <v>241.973557878099</v>
      </c>
    </row>
    <row r="223">
      <c r="A223" s="1">
        <f>IFERROR(__xludf.DUMMYFUNCTION("""COMPUTED_VALUE"""),45120.66666666667)</f>
        <v>45120.66667</v>
      </c>
      <c r="B223" s="2">
        <f>IFERROR(__xludf.DUMMYFUNCTION("""COMPUTED_VALUE"""),277.9)</f>
        <v>277.9</v>
      </c>
      <c r="C223" s="4">
        <v>241.794109789394</v>
      </c>
    </row>
    <row r="224">
      <c r="A224" s="1">
        <f>IFERROR(__xludf.DUMMYFUNCTION("""COMPUTED_VALUE"""),45121.66666666667)</f>
        <v>45121.66667</v>
      </c>
      <c r="B224" s="2">
        <f>IFERROR(__xludf.DUMMYFUNCTION("""COMPUTED_VALUE"""),281.38)</f>
        <v>281.38</v>
      </c>
      <c r="C224" s="4">
        <v>243.525676307547</v>
      </c>
    </row>
    <row r="225">
      <c r="A225" s="1">
        <f>IFERROR(__xludf.DUMMYFUNCTION("""COMPUTED_VALUE"""),45124.66666666667)</f>
        <v>45124.66667</v>
      </c>
      <c r="B225" s="2">
        <f>IFERROR(__xludf.DUMMYFUNCTION("""COMPUTED_VALUE"""),290.38)</f>
        <v>290.38</v>
      </c>
      <c r="C225" s="4">
        <v>246.691064849893</v>
      </c>
    </row>
    <row r="226">
      <c r="A226" s="1">
        <f>IFERROR(__xludf.DUMMYFUNCTION("""COMPUTED_VALUE"""),45125.66666666667)</f>
        <v>45125.66667</v>
      </c>
      <c r="B226" s="2">
        <f>IFERROR(__xludf.DUMMYFUNCTION("""COMPUTED_VALUE"""),293.34)</f>
        <v>293.34</v>
      </c>
      <c r="C226" s="4">
        <v>245.368417056817</v>
      </c>
    </row>
    <row r="227">
      <c r="A227" s="1">
        <f>IFERROR(__xludf.DUMMYFUNCTION("""COMPUTED_VALUE"""),45126.66666666667)</f>
        <v>45126.66667</v>
      </c>
      <c r="B227" s="2">
        <f>IFERROR(__xludf.DUMMYFUNCTION("""COMPUTED_VALUE"""),291.26)</f>
        <v>291.26</v>
      </c>
      <c r="C227" s="4">
        <v>246.327309826718</v>
      </c>
    </row>
    <row r="228">
      <c r="A228" s="1">
        <f>IFERROR(__xludf.DUMMYFUNCTION("""COMPUTED_VALUE"""),45127.66666666667)</f>
        <v>45127.66667</v>
      </c>
      <c r="B228" s="2">
        <f>IFERROR(__xludf.DUMMYFUNCTION("""COMPUTED_VALUE"""),262.9)</f>
        <v>262.9</v>
      </c>
      <c r="C228" s="4">
        <v>246.147861738014</v>
      </c>
    </row>
    <row r="229">
      <c r="A229" s="1">
        <f>IFERROR(__xludf.DUMMYFUNCTION("""COMPUTED_VALUE"""),45128.66666666667)</f>
        <v>45128.66667</v>
      </c>
      <c r="B229" s="2">
        <f>IFERROR(__xludf.DUMMYFUNCTION("""COMPUTED_VALUE"""),260.02)</f>
        <v>260.02</v>
      </c>
      <c r="C229" s="4">
        <v>247.879428256169</v>
      </c>
    </row>
    <row r="230">
      <c r="A230" s="1">
        <f>IFERROR(__xludf.DUMMYFUNCTION("""COMPUTED_VALUE"""),45131.66666666667)</f>
        <v>45131.66667</v>
      </c>
      <c r="B230" s="2">
        <f>IFERROR(__xludf.DUMMYFUNCTION("""COMPUTED_VALUE"""),269.06)</f>
        <v>269.06</v>
      </c>
      <c r="C230" s="4">
        <v>251.044816798509</v>
      </c>
    </row>
    <row r="231">
      <c r="A231" s="1">
        <f>IFERROR(__xludf.DUMMYFUNCTION("""COMPUTED_VALUE"""),45132.66666666667)</f>
        <v>45132.66667</v>
      </c>
      <c r="B231" s="2">
        <f>IFERROR(__xludf.DUMMYFUNCTION("""COMPUTED_VALUE"""),265.28)</f>
        <v>265.28</v>
      </c>
      <c r="C231" s="4">
        <v>249.722169005434</v>
      </c>
    </row>
    <row r="232">
      <c r="A232" s="1">
        <f>IFERROR(__xludf.DUMMYFUNCTION("""COMPUTED_VALUE"""),45133.66666666667)</f>
        <v>45133.66667</v>
      </c>
      <c r="B232" s="2">
        <f>IFERROR(__xludf.DUMMYFUNCTION("""COMPUTED_VALUE"""),264.35)</f>
        <v>264.35</v>
      </c>
      <c r="C232" s="4">
        <v>250.681061775338</v>
      </c>
    </row>
    <row r="233">
      <c r="A233" s="1">
        <f>IFERROR(__xludf.DUMMYFUNCTION("""COMPUTED_VALUE"""),45134.66666666667)</f>
        <v>45134.66667</v>
      </c>
      <c r="B233" s="2">
        <f>IFERROR(__xludf.DUMMYFUNCTION("""COMPUTED_VALUE"""),255.71)</f>
        <v>255.71</v>
      </c>
      <c r="C233" s="4">
        <v>250.501613686631</v>
      </c>
    </row>
    <row r="234">
      <c r="A234" s="1">
        <f>IFERROR(__xludf.DUMMYFUNCTION("""COMPUTED_VALUE"""),45135.66666666667)</f>
        <v>45135.66667</v>
      </c>
      <c r="B234" s="2">
        <f>IFERROR(__xludf.DUMMYFUNCTION("""COMPUTED_VALUE"""),266.44)</f>
        <v>266.44</v>
      </c>
      <c r="C234" s="4">
        <v>252.233180204786</v>
      </c>
    </row>
    <row r="235">
      <c r="A235" s="1">
        <f>IFERROR(__xludf.DUMMYFUNCTION("""COMPUTED_VALUE"""),45138.66666666667)</f>
        <v>45138.66667</v>
      </c>
      <c r="B235" s="2">
        <f>IFERROR(__xludf.DUMMYFUNCTION("""COMPUTED_VALUE"""),267.43)</f>
        <v>267.43</v>
      </c>
      <c r="C235" s="4">
        <v>255.398568747129</v>
      </c>
    </row>
    <row r="236">
      <c r="A236" s="1">
        <f>IFERROR(__xludf.DUMMYFUNCTION("""COMPUTED_VALUE"""),45139.66666666667)</f>
        <v>45139.66667</v>
      </c>
      <c r="B236" s="2">
        <f>IFERROR(__xludf.DUMMYFUNCTION("""COMPUTED_VALUE"""),261.07)</f>
        <v>261.07</v>
      </c>
      <c r="C236" s="4">
        <v>254.075920954052</v>
      </c>
    </row>
    <row r="237">
      <c r="A237" s="1">
        <f>IFERROR(__xludf.DUMMYFUNCTION("""COMPUTED_VALUE"""),45140.66666666667)</f>
        <v>45140.66667</v>
      </c>
      <c r="B237" s="2">
        <f>IFERROR(__xludf.DUMMYFUNCTION("""COMPUTED_VALUE"""),254.11)</f>
        <v>254.11</v>
      </c>
      <c r="C237" s="4">
        <v>255.034813723954</v>
      </c>
    </row>
    <row r="238">
      <c r="A238" s="1">
        <f>IFERROR(__xludf.DUMMYFUNCTION("""COMPUTED_VALUE"""),45141.66666666667)</f>
        <v>45141.66667</v>
      </c>
      <c r="B238" s="2">
        <f>IFERROR(__xludf.DUMMYFUNCTION("""COMPUTED_VALUE"""),259.32)</f>
        <v>259.32</v>
      </c>
      <c r="C238" s="4">
        <v>254.855365635255</v>
      </c>
    </row>
    <row r="239">
      <c r="A239" s="1">
        <f>IFERROR(__xludf.DUMMYFUNCTION("""COMPUTED_VALUE"""),45142.66666666667)</f>
        <v>45142.66667</v>
      </c>
      <c r="B239" s="2">
        <f>IFERROR(__xludf.DUMMYFUNCTION("""COMPUTED_VALUE"""),253.86)</f>
        <v>253.86</v>
      </c>
      <c r="C239" s="4">
        <v>256.586932153407</v>
      </c>
    </row>
    <row r="240">
      <c r="A240" s="1">
        <f>IFERROR(__xludf.DUMMYFUNCTION("""COMPUTED_VALUE"""),45145.66666666667)</f>
        <v>45145.66667</v>
      </c>
      <c r="B240" s="2">
        <f>IFERROR(__xludf.DUMMYFUNCTION("""COMPUTED_VALUE"""),251.45)</f>
        <v>251.45</v>
      </c>
      <c r="C240" s="4">
        <v>259.752320695746</v>
      </c>
    </row>
    <row r="241">
      <c r="A241" s="1">
        <f>IFERROR(__xludf.DUMMYFUNCTION("""COMPUTED_VALUE"""),45146.66666666667)</f>
        <v>45146.66667</v>
      </c>
      <c r="B241" s="2">
        <f>IFERROR(__xludf.DUMMYFUNCTION("""COMPUTED_VALUE"""),249.7)</f>
        <v>249.7</v>
      </c>
      <c r="C241" s="4">
        <v>258.42967290267</v>
      </c>
    </row>
    <row r="242">
      <c r="A242" s="1">
        <f>IFERROR(__xludf.DUMMYFUNCTION("""COMPUTED_VALUE"""),45147.66666666667)</f>
        <v>45147.66667</v>
      </c>
      <c r="B242" s="2">
        <f>IFERROR(__xludf.DUMMYFUNCTION("""COMPUTED_VALUE"""),242.19)</f>
        <v>242.19</v>
      </c>
      <c r="C242" s="4">
        <v>259.388565672575</v>
      </c>
    </row>
    <row r="243">
      <c r="A243" s="1">
        <f>IFERROR(__xludf.DUMMYFUNCTION("""COMPUTED_VALUE"""),45148.66666666667)</f>
        <v>45148.66667</v>
      </c>
      <c r="B243" s="2">
        <f>IFERROR(__xludf.DUMMYFUNCTION("""COMPUTED_VALUE"""),245.34)</f>
        <v>245.34</v>
      </c>
      <c r="C243" s="4">
        <v>259.209117583872</v>
      </c>
    </row>
    <row r="244">
      <c r="A244" s="1">
        <f>IFERROR(__xludf.DUMMYFUNCTION("""COMPUTED_VALUE"""),45149.66666666667)</f>
        <v>45149.66667</v>
      </c>
      <c r="B244" s="2">
        <f>IFERROR(__xludf.DUMMYFUNCTION("""COMPUTED_VALUE"""),242.65)</f>
        <v>242.65</v>
      </c>
      <c r="C244" s="4">
        <v>260.940684102023</v>
      </c>
    </row>
    <row r="245">
      <c r="A245" s="1">
        <f>IFERROR(__xludf.DUMMYFUNCTION("""COMPUTED_VALUE"""),45152.66666666667)</f>
        <v>45152.66667</v>
      </c>
      <c r="B245" s="2">
        <f>IFERROR(__xludf.DUMMYFUNCTION("""COMPUTED_VALUE"""),239.76)</f>
        <v>239.76</v>
      </c>
      <c r="C245" s="4">
        <v>264.10607264437</v>
      </c>
    </row>
    <row r="246">
      <c r="A246" s="1">
        <f>IFERROR(__xludf.DUMMYFUNCTION("""COMPUTED_VALUE"""),45153.66666666667)</f>
        <v>45153.66667</v>
      </c>
      <c r="B246" s="2">
        <f>IFERROR(__xludf.DUMMYFUNCTION("""COMPUTED_VALUE"""),232.96)</f>
        <v>232.96</v>
      </c>
      <c r="C246" s="4">
        <v>262.783424851294</v>
      </c>
    </row>
    <row r="247">
      <c r="A247" s="1">
        <f>IFERROR(__xludf.DUMMYFUNCTION("""COMPUTED_VALUE"""),45154.66666666667)</f>
        <v>45154.66667</v>
      </c>
      <c r="B247" s="2">
        <f>IFERROR(__xludf.DUMMYFUNCTION("""COMPUTED_VALUE"""),225.6)</f>
        <v>225.6</v>
      </c>
      <c r="C247" s="4">
        <v>263.742317621192</v>
      </c>
    </row>
    <row r="248">
      <c r="A248" s="1">
        <f>IFERROR(__xludf.DUMMYFUNCTION("""COMPUTED_VALUE"""),45155.66666666667)</f>
        <v>45155.66667</v>
      </c>
      <c r="B248" s="2">
        <f>IFERROR(__xludf.DUMMYFUNCTION("""COMPUTED_VALUE"""),219.22)</f>
        <v>219.22</v>
      </c>
      <c r="C248" s="4">
        <v>263.562869532488</v>
      </c>
    </row>
    <row r="249">
      <c r="A249" s="1">
        <f>IFERROR(__xludf.DUMMYFUNCTION("""COMPUTED_VALUE"""),45156.66666666667)</f>
        <v>45156.66667</v>
      </c>
      <c r="B249" s="2">
        <f>IFERROR(__xludf.DUMMYFUNCTION("""COMPUTED_VALUE"""),215.49)</f>
        <v>215.49</v>
      </c>
      <c r="C249" s="4">
        <v>265.294436050646</v>
      </c>
    </row>
    <row r="250">
      <c r="A250" s="1">
        <f>IFERROR(__xludf.DUMMYFUNCTION("""COMPUTED_VALUE"""),45159.66666666667)</f>
        <v>45159.66667</v>
      </c>
      <c r="B250" s="2">
        <f>IFERROR(__xludf.DUMMYFUNCTION("""COMPUTED_VALUE"""),231.28)</f>
        <v>231.28</v>
      </c>
      <c r="C250" s="4">
        <v>268.459824592987</v>
      </c>
    </row>
    <row r="251">
      <c r="A251" s="1">
        <f>IFERROR(__xludf.DUMMYFUNCTION("""COMPUTED_VALUE"""),45160.66666666667)</f>
        <v>45160.66667</v>
      </c>
      <c r="B251" s="2">
        <f>IFERROR(__xludf.DUMMYFUNCTION("""COMPUTED_VALUE"""),233.19)</f>
        <v>233.19</v>
      </c>
      <c r="C251" s="4">
        <v>267.137176799911</v>
      </c>
    </row>
    <row r="252">
      <c r="A252" s="1">
        <f>IFERROR(__xludf.DUMMYFUNCTION("""COMPUTED_VALUE"""),45161.66666666667)</f>
        <v>45161.66667</v>
      </c>
      <c r="B252" s="2">
        <f>IFERROR(__xludf.DUMMYFUNCTION("""COMPUTED_VALUE"""),236.86)</f>
        <v>236.86</v>
      </c>
      <c r="C252" s="4">
        <v>268.096069569812</v>
      </c>
    </row>
    <row r="253">
      <c r="A253" s="1"/>
      <c r="B253" s="2"/>
      <c r="C253" s="4">
        <v>267.916621481108</v>
      </c>
    </row>
    <row r="254">
      <c r="A254" s="1"/>
      <c r="B254" s="2"/>
      <c r="C254" s="4">
        <v>269.648187999256</v>
      </c>
    </row>
    <row r="255">
      <c r="A255" s="1"/>
      <c r="B255" s="2"/>
      <c r="C255" s="4">
        <v>268.428016819393</v>
      </c>
    </row>
    <row r="256">
      <c r="A256" s="1"/>
      <c r="B256" s="2"/>
      <c r="C256" s="4">
        <v>269.049982427059</v>
      </c>
    </row>
    <row r="257">
      <c r="A257" s="1"/>
      <c r="B257" s="2"/>
      <c r="C257" s="4">
        <v>272.813576541604</v>
      </c>
    </row>
    <row r="258">
      <c r="A258" s="1"/>
      <c r="B258" s="2"/>
      <c r="C258" s="4">
        <v>271.490928748529</v>
      </c>
    </row>
    <row r="259">
      <c r="A259" s="1"/>
      <c r="B259" s="2"/>
      <c r="C259" s="4">
        <v>272.44982151843</v>
      </c>
    </row>
    <row r="260">
      <c r="A260" s="1"/>
      <c r="B260" s="2"/>
      <c r="C260" s="4">
        <v>272.27037342972</v>
      </c>
    </row>
    <row r="261">
      <c r="A261" s="1"/>
      <c r="B261" s="2"/>
      <c r="C261" s="4">
        <v>274.001939947879</v>
      </c>
    </row>
    <row r="262">
      <c r="A262" s="1"/>
      <c r="B262" s="2"/>
      <c r="C262" s="4">
        <v>272.781768768013</v>
      </c>
    </row>
    <row r="263">
      <c r="A263" s="1"/>
      <c r="B263" s="2"/>
      <c r="C263" s="4">
        <v>273.403734375683</v>
      </c>
    </row>
    <row r="264">
      <c r="A264" s="1"/>
      <c r="B264" s="2"/>
      <c r="C264" s="4">
        <v>277.167328490224</v>
      </c>
    </row>
    <row r="265">
      <c r="A265" s="1"/>
      <c r="B265" s="2"/>
      <c r="C265" s="4">
        <v>275.844680697152</v>
      </c>
    </row>
    <row r="266">
      <c r="A266" s="1"/>
      <c r="B266" s="2"/>
      <c r="C266" s="4">
        <v>276.803573467048</v>
      </c>
    </row>
    <row r="267">
      <c r="A267" s="1"/>
      <c r="B267" s="2"/>
      <c r="C267" s="4">
        <v>276.624125378345</v>
      </c>
    </row>
    <row r="268">
      <c r="A268" s="1"/>
      <c r="B268" s="2"/>
      <c r="C268" s="4">
        <v>278.355691896501</v>
      </c>
    </row>
    <row r="269">
      <c r="A269" s="1"/>
      <c r="B269" s="2"/>
      <c r="C269" s="4">
        <v>277.135520716626</v>
      </c>
    </row>
    <row r="270">
      <c r="A270" s="1"/>
      <c r="B270" s="2"/>
      <c r="C270" s="4">
        <v>277.757486324302</v>
      </c>
    </row>
    <row r="271">
      <c r="A271" s="1"/>
      <c r="B271" s="2"/>
      <c r="C271" s="4">
        <v>281.521080438836</v>
      </c>
    </row>
    <row r="272">
      <c r="A272" s="1"/>
      <c r="B272" s="2"/>
      <c r="C272" s="4">
        <v>280.19843264577</v>
      </c>
    </row>
    <row r="273">
      <c r="A273" s="1"/>
      <c r="B273" s="2"/>
      <c r="C273" s="4">
        <v>281.157325415666</v>
      </c>
    </row>
    <row r="274">
      <c r="A274" s="1"/>
      <c r="B274" s="2"/>
      <c r="C274" s="4">
        <v>280.977877326961</v>
      </c>
    </row>
    <row r="275">
      <c r="A275" s="1"/>
      <c r="B275" s="2"/>
      <c r="C275" s="4">
        <v>282.709443845118</v>
      </c>
    </row>
    <row r="276">
      <c r="A276" s="1"/>
      <c r="B276" s="2"/>
      <c r="C276" s="4">
        <v>281.48927266525</v>
      </c>
    </row>
    <row r="277">
      <c r="A277" s="1"/>
      <c r="B277" s="2"/>
      <c r="C277" s="4">
        <v>282.111238272921</v>
      </c>
    </row>
    <row r="278">
      <c r="A278" s="1"/>
      <c r="B278" s="2"/>
      <c r="C278" s="4">
        <v>285.87483238746</v>
      </c>
    </row>
    <row r="279">
      <c r="A279" s="1"/>
      <c r="B279" s="2"/>
      <c r="C279" s="4">
        <v>284.552184594386</v>
      </c>
    </row>
    <row r="280">
      <c r="A280" s="1"/>
      <c r="B280" s="2"/>
      <c r="C280" s="4">
        <v>285.511077364285</v>
      </c>
    </row>
    <row r="281">
      <c r="A281" s="1"/>
      <c r="B281" s="2"/>
      <c r="C281" s="4">
        <v>285.331629275581</v>
      </c>
    </row>
    <row r="282">
      <c r="A282" s="1"/>
      <c r="B282" s="2"/>
      <c r="C282" s="4">
        <v>287.063195793739</v>
      </c>
    </row>
    <row r="283">
      <c r="A283" s="1"/>
      <c r="B283" s="2"/>
      <c r="C283" s="4">
        <v>285.843024613863</v>
      </c>
    </row>
    <row r="284">
      <c r="A284" s="1"/>
      <c r="B284" s="2"/>
      <c r="C284" s="4">
        <v>286.46499022154</v>
      </c>
    </row>
    <row r="285">
      <c r="A285" s="1"/>
      <c r="B285" s="2"/>
      <c r="C285" s="4">
        <v>290.228584336077</v>
      </c>
    </row>
    <row r="286">
      <c r="A286" s="1"/>
      <c r="B286" s="2"/>
      <c r="C286" s="4">
        <v>288.905936543005</v>
      </c>
    </row>
    <row r="287">
      <c r="A287" s="1"/>
      <c r="B287" s="2"/>
      <c r="C287" s="4">
        <v>289.864829312905</v>
      </c>
    </row>
    <row r="288">
      <c r="A288" s="1"/>
      <c r="B288" s="2"/>
      <c r="C288" s="4">
        <v>289.685381224202</v>
      </c>
    </row>
    <row r="289">
      <c r="A289" s="1"/>
      <c r="B289" s="2"/>
      <c r="C289" s="4">
        <v>291.416947742349</v>
      </c>
    </row>
    <row r="290">
      <c r="A290" s="1"/>
      <c r="B290" s="2"/>
      <c r="C290" s="4">
        <v>290.196776562488</v>
      </c>
    </row>
    <row r="291">
      <c r="A291" s="1"/>
      <c r="B291" s="2"/>
      <c r="C291" s="4">
        <v>290.818742170164</v>
      </c>
    </row>
    <row r="292">
      <c r="A292" s="1"/>
      <c r="B292" s="2"/>
      <c r="C292" s="4">
        <v>294.582336284697</v>
      </c>
    </row>
    <row r="293">
      <c r="A293" s="1"/>
      <c r="B293" s="2"/>
      <c r="C293" s="4">
        <v>293.259688491623</v>
      </c>
    </row>
    <row r="294">
      <c r="A294" s="1"/>
      <c r="B294" s="2"/>
      <c r="C294" s="4">
        <v>294.218581261525</v>
      </c>
    </row>
    <row r="295">
      <c r="A295" s="1"/>
      <c r="B295" s="2"/>
      <c r="C295" s="4">
        <v>294.039133172822</v>
      </c>
    </row>
    <row r="296">
      <c r="A296" s="1"/>
      <c r="B296" s="2"/>
      <c r="C296" s="4">
        <v>295.770699690972</v>
      </c>
    </row>
    <row r="297">
      <c r="A297" s="1"/>
      <c r="B297" s="2"/>
      <c r="C297" s="4">
        <v>294.550528511101</v>
      </c>
    </row>
    <row r="298">
      <c r="A298" s="1"/>
      <c r="B298" s="2"/>
      <c r="C298" s="4">
        <v>295.172494118775</v>
      </c>
    </row>
    <row r="299">
      <c r="A299" s="1"/>
      <c r="B299" s="2"/>
      <c r="C299" s="4">
        <v>298.936088233313</v>
      </c>
    </row>
    <row r="300">
      <c r="A300" s="1"/>
      <c r="B300" s="2"/>
      <c r="C300" s="4">
        <v>297.613440440239</v>
      </c>
    </row>
    <row r="301">
      <c r="A301" s="1"/>
      <c r="B301" s="2"/>
      <c r="C301" s="4">
        <v>298.572333210141</v>
      </c>
    </row>
    <row r="302">
      <c r="A302" s="1"/>
      <c r="B302" s="2"/>
      <c r="C302" s="4">
        <v>298.392885121438</v>
      </c>
    </row>
    <row r="303">
      <c r="A303" s="1"/>
      <c r="B303" s="2"/>
      <c r="C303" s="4">
        <v>300.124451639593</v>
      </c>
    </row>
    <row r="304">
      <c r="A304" s="1"/>
      <c r="B304" s="2"/>
      <c r="C304" s="4">
        <v>298.904280459714</v>
      </c>
    </row>
    <row r="305">
      <c r="A305" s="1"/>
      <c r="B305" s="2"/>
      <c r="C305" s="4">
        <v>299.526246067399</v>
      </c>
    </row>
    <row r="306">
      <c r="A306" s="1"/>
      <c r="B306" s="2"/>
      <c r="C306" s="4">
        <v>303.289840181933</v>
      </c>
    </row>
    <row r="307">
      <c r="A307" s="1"/>
      <c r="B307" s="2"/>
      <c r="C307" s="4">
        <v>301.967192388857</v>
      </c>
    </row>
    <row r="308">
      <c r="A308" s="1"/>
      <c r="B308" s="2"/>
      <c r="C308" s="4">
        <v>302.926085158761</v>
      </c>
    </row>
    <row r="309">
      <c r="A309" s="1"/>
      <c r="B309" s="2"/>
      <c r="C309" s="4">
        <v>302.746637070059</v>
      </c>
    </row>
    <row r="310">
      <c r="A310" s="1"/>
      <c r="B310" s="2"/>
      <c r="C310" s="4">
        <v>304.478203588215</v>
      </c>
    </row>
    <row r="311">
      <c r="A311" s="1"/>
      <c r="B311" s="2"/>
      <c r="C311" s="4">
        <v>303.25803240834</v>
      </c>
    </row>
    <row r="312">
      <c r="A312" s="1"/>
      <c r="B312" s="2"/>
      <c r="C312" s="4">
        <v>303.879998016013</v>
      </c>
    </row>
    <row r="313">
      <c r="A313" s="1"/>
      <c r="B313" s="2"/>
      <c r="C313" s="4">
        <v>307.643592130553</v>
      </c>
    </row>
    <row r="314">
      <c r="A314" s="1"/>
      <c r="B314" s="2"/>
      <c r="C314" s="4">
        <v>306.320944337481</v>
      </c>
    </row>
    <row r="315">
      <c r="A315" s="1"/>
      <c r="B315" s="2"/>
      <c r="C315" s="4">
        <v>307.27983710738</v>
      </c>
    </row>
    <row r="316">
      <c r="A316" s="1"/>
      <c r="B316" s="2"/>
      <c r="C316" s="4">
        <v>307.100389018675</v>
      </c>
    </row>
    <row r="317">
      <c r="A317" s="1"/>
      <c r="B317" s="2"/>
      <c r="C317" s="4">
        <v>308.831955536832</v>
      </c>
    </row>
    <row r="318">
      <c r="A318" s="1"/>
      <c r="B318" s="2"/>
      <c r="C318" s="4">
        <v>307.611784356953</v>
      </c>
    </row>
    <row r="319">
      <c r="A319" s="1"/>
      <c r="B319" s="2"/>
      <c r="C319" s="4">
        <v>308.233749964637</v>
      </c>
    </row>
    <row r="320">
      <c r="A320" s="1"/>
      <c r="B320" s="2"/>
      <c r="C320" s="4">
        <v>311.997344079174</v>
      </c>
    </row>
    <row r="321">
      <c r="A321" s="1"/>
      <c r="B321" s="2"/>
      <c r="C321" s="4">
        <v>310.674696286099</v>
      </c>
    </row>
    <row r="322">
      <c r="A322" s="1"/>
      <c r="B322" s="2"/>
      <c r="C322" s="4">
        <v>311.633589055997</v>
      </c>
    </row>
    <row r="323">
      <c r="A323" s="1"/>
      <c r="B323" s="2"/>
      <c r="C323" s="4">
        <v>311.454140967299</v>
      </c>
    </row>
    <row r="324">
      <c r="A324" s="1"/>
      <c r="B324" s="2"/>
      <c r="C324" s="4">
        <v>313.185707485448</v>
      </c>
    </row>
    <row r="325">
      <c r="A325" s="1"/>
      <c r="B325" s="2"/>
      <c r="C325" s="4">
        <v>311.965536305576</v>
      </c>
    </row>
    <row r="326">
      <c r="A326" s="1"/>
      <c r="B326" s="2"/>
      <c r="C326" s="4">
        <v>312.587501913243</v>
      </c>
    </row>
    <row r="327">
      <c r="A327" s="1"/>
      <c r="B327" s="2"/>
      <c r="C327" s="4">
        <v>316.35109602779</v>
      </c>
    </row>
    <row r="328">
      <c r="A328" s="1"/>
      <c r="B328" s="2"/>
      <c r="C328" s="4">
        <v>315.028448234717</v>
      </c>
    </row>
    <row r="329">
      <c r="A329" s="1"/>
      <c r="B329" s="2"/>
      <c r="C329" s="4">
        <v>315.987341004616</v>
      </c>
    </row>
    <row r="330">
      <c r="A330" s="1"/>
      <c r="B330" s="2"/>
      <c r="C330" s="4">
        <v>315.807892915911</v>
      </c>
    </row>
    <row r="331">
      <c r="A331" s="1"/>
      <c r="B331" s="2"/>
      <c r="C331" s="4">
        <v>317.539459434065</v>
      </c>
    </row>
    <row r="332">
      <c r="A332" s="1"/>
      <c r="B332" s="2"/>
      <c r="C332" s="4">
        <v>316.319288254189</v>
      </c>
    </row>
    <row r="333">
      <c r="A333" s="1"/>
      <c r="B333" s="2"/>
      <c r="C333" s="4">
        <v>316.941253861867</v>
      </c>
    </row>
    <row r="334">
      <c r="A334" s="1"/>
      <c r="B334" s="2"/>
      <c r="C334" s="4">
        <v>320.704847976414</v>
      </c>
    </row>
    <row r="335">
      <c r="A335" s="1"/>
      <c r="B335" s="2"/>
      <c r="C335" s="4">
        <v>319.382200183334</v>
      </c>
    </row>
    <row r="336">
      <c r="A336" s="1"/>
      <c r="B336" s="2"/>
      <c r="C336" s="4">
        <v>320.341092953236</v>
      </c>
    </row>
    <row r="337">
      <c r="A337" s="1"/>
      <c r="B337" s="2"/>
      <c r="C337" s="4">
        <v>320.161644864532</v>
      </c>
    </row>
    <row r="338">
      <c r="A338" s="1"/>
      <c r="B338" s="2"/>
      <c r="C338" s="4">
        <v>321.893211382687</v>
      </c>
    </row>
    <row r="339">
      <c r="A339" s="1"/>
      <c r="B339" s="2"/>
      <c r="C339" s="4">
        <v>320.673040202809</v>
      </c>
    </row>
    <row r="340">
      <c r="A340" s="1"/>
      <c r="B340" s="2"/>
      <c r="C340" s="4">
        <v>321.295005810491</v>
      </c>
    </row>
    <row r="341">
      <c r="A341" s="1"/>
      <c r="B341" s="2"/>
      <c r="C341" s="4">
        <v>325.058599925026</v>
      </c>
    </row>
    <row r="342">
      <c r="A342" s="1"/>
      <c r="B342" s="2"/>
      <c r="C342" s="4">
        <v>323.735952131951</v>
      </c>
    </row>
    <row r="343">
      <c r="A343" s="1"/>
      <c r="B343" s="2"/>
      <c r="C343" s="4">
        <v>324.694844901854</v>
      </c>
    </row>
    <row r="344">
      <c r="A344" s="1"/>
      <c r="B344" s="2"/>
      <c r="C344" s="4">
        <v>324.515396813148</v>
      </c>
    </row>
    <row r="345">
      <c r="A345" s="1"/>
      <c r="B345" s="2"/>
      <c r="C345" s="4">
        <v>326.246963331298</v>
      </c>
    </row>
    <row r="346">
      <c r="A346" s="1"/>
      <c r="B346" s="2"/>
      <c r="C346" s="4">
        <v>325.026792151428</v>
      </c>
    </row>
    <row r="347">
      <c r="A347" s="1"/>
      <c r="B347" s="2"/>
      <c r="C347" s="4">
        <v>325.648757759105</v>
      </c>
    </row>
    <row r="348">
      <c r="A348" s="1"/>
      <c r="B348" s="2"/>
      <c r="C348" s="4">
        <v>329.412351873647</v>
      </c>
    </row>
    <row r="349">
      <c r="A349" s="1"/>
      <c r="B349" s="2"/>
      <c r="C349" s="4">
        <v>328.089704080569</v>
      </c>
    </row>
    <row r="350">
      <c r="A350" s="1"/>
      <c r="B350" s="2"/>
      <c r="C350" s="4">
        <v>329.048596850472</v>
      </c>
    </row>
    <row r="351">
      <c r="A351" s="1"/>
      <c r="B351" s="2"/>
      <c r="C351" s="4">
        <v>328.869148761764</v>
      </c>
    </row>
    <row r="352">
      <c r="A352" s="1"/>
      <c r="B352" s="2"/>
      <c r="C352" s="4">
        <v>330.600715279925</v>
      </c>
    </row>
    <row r="353">
      <c r="A353" s="1"/>
      <c r="B353" s="2"/>
      <c r="C353" s="4">
        <v>329.380544100058</v>
      </c>
    </row>
    <row r="354">
      <c r="A354" s="1"/>
      <c r="B354" s="2"/>
      <c r="C354" s="4">
        <v>330.002509707729</v>
      </c>
    </row>
    <row r="355">
      <c r="A355" s="1"/>
      <c r="B355" s="2"/>
      <c r="C355" s="4">
        <v>333.766103822263</v>
      </c>
    </row>
    <row r="356">
      <c r="A356" s="1"/>
      <c r="B356" s="2"/>
      <c r="C356" s="4">
        <v>332.443456029186</v>
      </c>
    </row>
    <row r="357">
      <c r="A357" s="1"/>
      <c r="B357" s="2"/>
      <c r="C357" s="4">
        <v>333.402348799091</v>
      </c>
    </row>
    <row r="358">
      <c r="A358" s="1"/>
      <c r="B358" s="2"/>
      <c r="C358" s="4">
        <v>333.222900710389</v>
      </c>
    </row>
    <row r="359">
      <c r="A359" s="1"/>
      <c r="B359" s="2"/>
      <c r="C359" s="4">
        <v>334.954467228541</v>
      </c>
    </row>
    <row r="360">
      <c r="A360" s="1"/>
      <c r="B360" s="2"/>
      <c r="C360" s="4">
        <v>333.734296048671</v>
      </c>
    </row>
    <row r="361">
      <c r="A361" s="1"/>
      <c r="B361" s="2"/>
      <c r="C361" s="4">
        <v>334.356261656348</v>
      </c>
    </row>
    <row r="362">
      <c r="A362" s="1"/>
      <c r="B362" s="2"/>
      <c r="C362" s="4">
        <v>338.11985577088</v>
      </c>
    </row>
    <row r="363">
      <c r="A363" s="1"/>
      <c r="B363" s="2"/>
      <c r="C363" s="4">
        <v>336.79720797781</v>
      </c>
    </row>
    <row r="364">
      <c r="A364" s="1"/>
      <c r="B364" s="2"/>
      <c r="C364" s="4">
        <v>337.756100747709</v>
      </c>
    </row>
    <row r="365">
      <c r="A365" s="1"/>
      <c r="B365" s="2"/>
      <c r="C365" s="4">
        <v>337.576652659005</v>
      </c>
    </row>
    <row r="366">
      <c r="A366" s="1"/>
      <c r="B366" s="2"/>
      <c r="C366" s="4">
        <v>339.308219177163</v>
      </c>
    </row>
    <row r="367">
      <c r="A367" s="1"/>
      <c r="B367" s="2"/>
      <c r="C367" s="4">
        <v>338.08804799729</v>
      </c>
    </row>
    <row r="368">
      <c r="A368" s="1"/>
      <c r="B368" s="2"/>
      <c r="C368" s="4">
        <v>338.710013604959</v>
      </c>
    </row>
    <row r="369">
      <c r="A369" s="1"/>
      <c r="B369" s="2"/>
      <c r="C369" s="4">
        <v>342.473607719504</v>
      </c>
    </row>
    <row r="370">
      <c r="A370" s="1"/>
      <c r="B370" s="2"/>
      <c r="C370" s="4">
        <v>341.150959926427</v>
      </c>
    </row>
    <row r="371">
      <c r="A371" s="1"/>
      <c r="B371" s="2"/>
      <c r="C371" s="4">
        <v>342.109852696329</v>
      </c>
    </row>
    <row r="372">
      <c r="A372" s="1"/>
      <c r="B372" s="2"/>
      <c r="C372" s="4">
        <v>341.930404607626</v>
      </c>
    </row>
    <row r="373">
      <c r="A373" s="1"/>
      <c r="B373" s="2"/>
      <c r="C373" s="4">
        <v>343.661971125786</v>
      </c>
    </row>
    <row r="374">
      <c r="A374" s="1"/>
      <c r="B374" s="2"/>
      <c r="C374" s="4">
        <v>342.441799945903</v>
      </c>
    </row>
    <row r="375">
      <c r="A375" s="1"/>
      <c r="B375" s="2"/>
      <c r="C375" s="4">
        <v>343.063765553578</v>
      </c>
    </row>
    <row r="376">
      <c r="A376" s="1"/>
      <c r="B376" s="2"/>
      <c r="C376" s="4">
        <v>346.827359668121</v>
      </c>
    </row>
    <row r="377">
      <c r="A377" s="1"/>
      <c r="B377" s="2"/>
      <c r="C377" s="4">
        <v>345.504711875045</v>
      </c>
    </row>
    <row r="378">
      <c r="A378" s="1"/>
      <c r="B378" s="2"/>
      <c r="C378" s="4">
        <v>346.463604644947</v>
      </c>
    </row>
    <row r="379">
      <c r="A379" s="1"/>
      <c r="B379" s="2"/>
      <c r="C379" s="4">
        <v>346.284156556242</v>
      </c>
    </row>
    <row r="380">
      <c r="A380" s="1"/>
      <c r="B380" s="2"/>
      <c r="C380" s="4">
        <v>348.015723074397</v>
      </c>
    </row>
    <row r="381">
      <c r="A381" s="1"/>
      <c r="B381" s="2"/>
      <c r="C381" s="4">
        <v>346.795551894529</v>
      </c>
    </row>
    <row r="382">
      <c r="A382" s="1"/>
      <c r="B382" s="2"/>
      <c r="C382" s="4">
        <v>347.417517502202</v>
      </c>
    </row>
    <row r="383">
      <c r="A383" s="1"/>
      <c r="B383" s="2"/>
      <c r="C383" s="4">
        <v>351.181111616741</v>
      </c>
    </row>
    <row r="384">
      <c r="A384" s="1"/>
      <c r="B384" s="2"/>
      <c r="C384" s="4">
        <v>349.858463823669</v>
      </c>
    </row>
    <row r="385">
      <c r="A385" s="1"/>
      <c r="B385" s="2"/>
      <c r="C385" s="4">
        <v>350.817356593567</v>
      </c>
    </row>
    <row r="386">
      <c r="A386" s="1"/>
      <c r="B386" s="2"/>
      <c r="C386" s="4">
        <v>350.637908504862</v>
      </c>
    </row>
    <row r="387">
      <c r="A387" s="1"/>
      <c r="B387" s="2"/>
      <c r="C387" s="4">
        <v>352.369475023012</v>
      </c>
    </row>
    <row r="388">
      <c r="A388" s="1"/>
      <c r="B388" s="2"/>
      <c r="C388" s="4">
        <v>351.149303843142</v>
      </c>
    </row>
    <row r="389">
      <c r="A389" s="1"/>
      <c r="B389" s="2"/>
      <c r="C389" s="4">
        <v>351.771269450821</v>
      </c>
    </row>
    <row r="390">
      <c r="A390" s="1"/>
      <c r="B390" s="2"/>
      <c r="C390" s="4">
        <v>355.534863565357</v>
      </c>
    </row>
    <row r="391">
      <c r="A391" s="1"/>
      <c r="B391" s="2"/>
      <c r="C391" s="4">
        <v>354.212215772286</v>
      </c>
    </row>
    <row r="392">
      <c r="A392" s="1"/>
      <c r="B392" s="2"/>
      <c r="C392" s="4">
        <v>355.171108542183</v>
      </c>
    </row>
    <row r="393">
      <c r="A393" s="1"/>
      <c r="B393" s="2"/>
      <c r="C393" s="4">
        <v>354.991660453478</v>
      </c>
    </row>
    <row r="394">
      <c r="A394" s="1"/>
      <c r="B394" s="2"/>
      <c r="C394" s="4">
        <v>356.723226971634</v>
      </c>
    </row>
    <row r="395">
      <c r="A395" s="1"/>
      <c r="B395" s="2"/>
      <c r="C395" s="4">
        <v>355.503055791766</v>
      </c>
    </row>
    <row r="396">
      <c r="A396" s="1"/>
      <c r="B396" s="2"/>
      <c r="C396" s="4">
        <v>356.125021399445</v>
      </c>
    </row>
    <row r="397">
      <c r="A397" s="1"/>
      <c r="B397" s="2"/>
      <c r="C397" s="4">
        <v>359.888615513977</v>
      </c>
    </row>
    <row r="398">
      <c r="A398" s="1"/>
      <c r="B398" s="2"/>
      <c r="C398" s="4">
        <v>358.565967720903</v>
      </c>
    </row>
    <row r="399">
      <c r="A399" s="1"/>
      <c r="B399" s="2"/>
      <c r="C399" s="4">
        <v>359.524860490803</v>
      </c>
    </row>
    <row r="400">
      <c r="A400" s="1"/>
      <c r="B400" s="2"/>
      <c r="C400" s="4">
        <v>359.345412402099</v>
      </c>
    </row>
    <row r="401">
      <c r="A401" s="1"/>
      <c r="B401" s="2"/>
      <c r="C401" s="4">
        <v>361.076978920256</v>
      </c>
    </row>
    <row r="402">
      <c r="A402" s="1"/>
      <c r="B402" s="2"/>
      <c r="C402" s="4">
        <v>359.856807740385</v>
      </c>
    </row>
    <row r="403">
      <c r="A403" s="1"/>
      <c r="B403" s="2"/>
      <c r="C403" s="4">
        <v>360.478773348059</v>
      </c>
    </row>
    <row r="404">
      <c r="A404" s="1"/>
      <c r="B404" s="2"/>
      <c r="C404" s="4">
        <v>364.242367462598</v>
      </c>
    </row>
    <row r="405">
      <c r="A405" s="1"/>
      <c r="B405" s="2"/>
      <c r="C405" s="4">
        <v>362.919719669521</v>
      </c>
    </row>
    <row r="406">
      <c r="A406" s="1"/>
      <c r="B406" s="2"/>
      <c r="C406" s="4">
        <v>363.878612439422</v>
      </c>
    </row>
    <row r="407">
      <c r="A407" s="1"/>
      <c r="B407" s="2"/>
      <c r="C407" s="4">
        <v>363.699164350715</v>
      </c>
    </row>
    <row r="408">
      <c r="A408" s="1"/>
      <c r="B408" s="2"/>
      <c r="C408" s="4">
        <v>365.430730868873</v>
      </c>
    </row>
    <row r="409">
      <c r="A409" s="1"/>
      <c r="B409" s="2"/>
      <c r="C409" s="4">
        <v>364.210559689004</v>
      </c>
    </row>
    <row r="410">
      <c r="A410" s="1"/>
      <c r="B410" s="2"/>
      <c r="C410" s="4">
        <v>364.832525296683</v>
      </c>
    </row>
    <row r="411">
      <c r="A411" s="1"/>
      <c r="B411" s="2"/>
      <c r="C411" s="4">
        <v>368.596119411213</v>
      </c>
    </row>
    <row r="412">
      <c r="A412" s="1"/>
      <c r="B412" s="2"/>
      <c r="C412" s="4">
        <v>367.27347161814</v>
      </c>
    </row>
    <row r="413">
      <c r="A413" s="1"/>
      <c r="B413" s="2"/>
      <c r="C413" s="4">
        <v>368.23236438804</v>
      </c>
    </row>
    <row r="414">
      <c r="A414" s="1"/>
      <c r="B414" s="2"/>
      <c r="C414" s="4">
        <v>368.052916299339</v>
      </c>
    </row>
    <row r="415">
      <c r="A415" s="1"/>
      <c r="B415" s="2"/>
      <c r="C415" s="4">
        <v>369.784482817489</v>
      </c>
    </row>
    <row r="416">
      <c r="A416" s="1"/>
      <c r="B416" s="2"/>
      <c r="C416" s="4">
        <v>368.564311637617</v>
      </c>
    </row>
    <row r="417">
      <c r="A417" s="1"/>
      <c r="B417" s="2"/>
      <c r="C417" s="4">
        <v>369.186277245294</v>
      </c>
    </row>
    <row r="418">
      <c r="A418" s="1"/>
      <c r="B418" s="2"/>
      <c r="C418" s="4">
        <v>372.94987135983</v>
      </c>
    </row>
    <row r="419">
      <c r="A419" s="1"/>
      <c r="B419" s="2"/>
      <c r="C419" s="4">
        <v>371.627223566757</v>
      </c>
    </row>
    <row r="420">
      <c r="A420" s="1"/>
      <c r="B420" s="2"/>
      <c r="C420" s="4">
        <v>372.586116336658</v>
      </c>
    </row>
    <row r="421">
      <c r="A421" s="1"/>
      <c r="B421" s="2"/>
      <c r="C421" s="4">
        <v>372.406668247955</v>
      </c>
    </row>
    <row r="422">
      <c r="A422" s="1"/>
      <c r="B422" s="2"/>
      <c r="C422" s="4">
        <v>374.138234766111</v>
      </c>
    </row>
    <row r="423">
      <c r="A423" s="1"/>
      <c r="B423" s="2"/>
      <c r="C423" s="4">
        <v>372.91806358623</v>
      </c>
    </row>
    <row r="424">
      <c r="A424" s="1"/>
      <c r="B424" s="2"/>
      <c r="C424" s="4">
        <v>373.540029193913</v>
      </c>
    </row>
    <row r="425">
      <c r="A425" s="1"/>
      <c r="B425" s="2"/>
      <c r="C425" s="4">
        <v>377.303623308454</v>
      </c>
    </row>
    <row r="426">
      <c r="A426" s="1"/>
      <c r="B426" s="2"/>
      <c r="C426" s="4">
        <v>375.980975515374</v>
      </c>
    </row>
    <row r="427">
      <c r="A427" s="1"/>
      <c r="B427" s="2"/>
      <c r="C427" s="4">
        <v>376.939868285278</v>
      </c>
    </row>
    <row r="428">
      <c r="A428" s="1"/>
      <c r="B428" s="2"/>
      <c r="C428" s="4">
        <v>376.760420196576</v>
      </c>
    </row>
    <row r="429">
      <c r="A429" s="1"/>
      <c r="B429" s="2"/>
      <c r="C429" s="4">
        <v>378.491986714733</v>
      </c>
    </row>
    <row r="430">
      <c r="A430" s="1"/>
      <c r="B430" s="2"/>
      <c r="C430" s="4">
        <v>377.271815534849</v>
      </c>
    </row>
    <row r="431">
      <c r="A431" s="1"/>
      <c r="B431" s="2"/>
      <c r="C431" s="4">
        <v>377.893781142532</v>
      </c>
    </row>
    <row r="432">
      <c r="A432" s="1"/>
      <c r="B432" s="2"/>
      <c r="C432" s="4">
        <v>381.657375257071</v>
      </c>
    </row>
    <row r="433">
      <c r="A433" s="1"/>
      <c r="B433" s="2"/>
      <c r="C433" s="4">
        <v>380.334727463998</v>
      </c>
    </row>
    <row r="434">
      <c r="A434" s="1"/>
      <c r="B434" s="2"/>
      <c r="C434" s="4">
        <v>381.293620233898</v>
      </c>
    </row>
    <row r="435">
      <c r="A435" s="1"/>
      <c r="B435" s="2"/>
      <c r="C435" s="4">
        <v>381.114172145192</v>
      </c>
    </row>
    <row r="436">
      <c r="A436" s="1"/>
      <c r="B436" s="2"/>
      <c r="C436" s="4">
        <v>382.845738663344</v>
      </c>
    </row>
    <row r="437">
      <c r="A437" s="1"/>
      <c r="B437" s="2"/>
      <c r="C437" s="4">
        <v>381.625567483469</v>
      </c>
    </row>
    <row r="438">
      <c r="A438" s="1"/>
      <c r="B438" s="2"/>
      <c r="C438" s="4">
        <v>382.247533091143</v>
      </c>
    </row>
    <row r="439">
      <c r="A439" s="1"/>
      <c r="B439" s="2"/>
      <c r="C439" s="4">
        <v>386.011127205691</v>
      </c>
    </row>
    <row r="440">
      <c r="A440" s="1"/>
      <c r="B440" s="2"/>
      <c r="C440" s="4">
        <v>384.688479412616</v>
      </c>
    </row>
    <row r="441">
      <c r="A441" s="1"/>
      <c r="B441" s="2"/>
      <c r="C441" s="4">
        <v>385.647372182516</v>
      </c>
    </row>
    <row r="442">
      <c r="A442" s="1"/>
      <c r="B442" s="2"/>
      <c r="C442" s="4">
        <v>385.467924093813</v>
      </c>
    </row>
    <row r="443">
      <c r="A443" s="1"/>
      <c r="B443" s="2"/>
      <c r="C443" s="4">
        <v>387.199490611966</v>
      </c>
    </row>
    <row r="444">
      <c r="A444" s="1"/>
      <c r="B444" s="2"/>
      <c r="C444" s="4">
        <v>385.979319432093</v>
      </c>
    </row>
    <row r="445">
      <c r="A445" s="1"/>
      <c r="B445" s="2"/>
      <c r="C445" s="4">
        <v>386.601285039761</v>
      </c>
    </row>
    <row r="446">
      <c r="A446" s="1"/>
      <c r="B446" s="2"/>
      <c r="C446" s="4">
        <v>390.364879154308</v>
      </c>
    </row>
    <row r="447">
      <c r="A447" s="1"/>
      <c r="B447" s="2"/>
      <c r="C447" s="4">
        <v>389.042231361232</v>
      </c>
    </row>
    <row r="448">
      <c r="A448" s="1"/>
      <c r="B448" s="2"/>
      <c r="C448" s="4">
        <v>390.001124131132</v>
      </c>
    </row>
    <row r="449">
      <c r="A449" s="1"/>
      <c r="B449" s="2"/>
      <c r="C449" s="4">
        <v>389.821676042429</v>
      </c>
    </row>
    <row r="450">
      <c r="A450" s="1"/>
      <c r="B450" s="2"/>
      <c r="C450" s="4">
        <v>391.553242560582</v>
      </c>
    </row>
    <row r="451">
      <c r="A451" s="1"/>
      <c r="B451" s="2"/>
      <c r="C451" s="4">
        <v>390.333071380706</v>
      </c>
    </row>
    <row r="452">
      <c r="A452" s="1"/>
      <c r="B452" s="2"/>
      <c r="C452" s="4">
        <v>390.955036988386</v>
      </c>
    </row>
    <row r="453">
      <c r="A453" s="1"/>
      <c r="B453" s="2"/>
      <c r="C453" s="4">
        <v>394.718631102928</v>
      </c>
    </row>
    <row r="454">
      <c r="A454" s="1"/>
      <c r="B454" s="2"/>
      <c r="C454" s="4">
        <v>393.395983309851</v>
      </c>
    </row>
    <row r="455">
      <c r="A455" s="1"/>
      <c r="B455" s="2"/>
      <c r="C455" s="4">
        <v>394.354876079751</v>
      </c>
    </row>
    <row r="456">
      <c r="A456" s="1"/>
      <c r="B456" s="2"/>
      <c r="C456" s="4">
        <v>394.175427991049</v>
      </c>
    </row>
    <row r="457">
      <c r="A457" s="1"/>
      <c r="B457" s="2"/>
      <c r="C457" s="4">
        <v>395.906994509205</v>
      </c>
    </row>
    <row r="458">
      <c r="A458" s="1"/>
      <c r="B458" s="2"/>
      <c r="C458" s="4">
        <v>394.686823329331</v>
      </c>
    </row>
    <row r="459">
      <c r="A459" s="1"/>
      <c r="B459" s="2"/>
      <c r="C459" s="4">
        <v>395.308788936999</v>
      </c>
    </row>
    <row r="460">
      <c r="A460" s="1"/>
      <c r="B460" s="2"/>
      <c r="C460" s="4">
        <v>399.072383051544</v>
      </c>
    </row>
    <row r="461">
      <c r="A461" s="1"/>
      <c r="B461" s="2"/>
      <c r="C461" s="4">
        <v>397.749735258468</v>
      </c>
    </row>
    <row r="462">
      <c r="A462" s="1"/>
      <c r="B462" s="2"/>
      <c r="C462" s="4">
        <v>398.708628028371</v>
      </c>
    </row>
    <row r="463">
      <c r="A463" s="1"/>
      <c r="B463" s="2"/>
      <c r="C463" s="4">
        <v>398.529179939665</v>
      </c>
    </row>
    <row r="464">
      <c r="A464" s="1"/>
      <c r="B464" s="2"/>
      <c r="C464" s="4">
        <v>400.260746457821</v>
      </c>
    </row>
    <row r="465">
      <c r="A465" s="1"/>
      <c r="B465" s="2"/>
      <c r="C465" s="4">
        <v>399.040575277949</v>
      </c>
    </row>
    <row r="466">
      <c r="A466" s="1"/>
      <c r="B466" s="2"/>
      <c r="C466" s="4">
        <v>399.662540885623</v>
      </c>
    </row>
    <row r="467">
      <c r="A467" s="1"/>
      <c r="B467" s="2"/>
      <c r="C467" s="4">
        <v>403.426135000164</v>
      </c>
    </row>
    <row r="468">
      <c r="A468" s="1"/>
      <c r="B468" s="2"/>
      <c r="C468" s="4">
        <v>402.103487207086</v>
      </c>
    </row>
    <row r="469">
      <c r="A469" s="1"/>
      <c r="B469" s="2"/>
      <c r="C469" s="4">
        <v>403.062379976989</v>
      </c>
    </row>
    <row r="470">
      <c r="A470" s="1"/>
      <c r="B470" s="2"/>
      <c r="C470" s="4">
        <v>402.88293188829</v>
      </c>
    </row>
    <row r="471">
      <c r="A471" s="1"/>
      <c r="B471" s="2"/>
      <c r="C471" s="4">
        <v>404.614498406442</v>
      </c>
    </row>
    <row r="472">
      <c r="A472" s="1"/>
      <c r="B472" s="2"/>
      <c r="C472" s="4">
        <v>403.394327226574</v>
      </c>
    </row>
    <row r="473">
      <c r="A473" s="1"/>
      <c r="B473" s="2"/>
      <c r="C473" s="4">
        <v>404.016292834248</v>
      </c>
    </row>
    <row r="474">
      <c r="A474" s="1"/>
      <c r="B474" s="2"/>
      <c r="C474" s="4">
        <v>407.779886948781</v>
      </c>
    </row>
    <row r="475">
      <c r="A475" s="1"/>
      <c r="B475" s="2"/>
      <c r="C475" s="4">
        <v>406.457239155709</v>
      </c>
    </row>
    <row r="476">
      <c r="A476" s="1"/>
      <c r="B476" s="2"/>
      <c r="C476" s="4">
        <v>407.416131925611</v>
      </c>
    </row>
    <row r="477">
      <c r="A477" s="1"/>
      <c r="B477" s="2"/>
      <c r="C477" s="4">
        <v>407.236683836906</v>
      </c>
    </row>
    <row r="478">
      <c r="A478" s="1"/>
      <c r="B478" s="2"/>
      <c r="C478" s="4">
        <v>408.968250355059</v>
      </c>
    </row>
    <row r="479">
      <c r="A479" s="1"/>
      <c r="B479" s="2"/>
      <c r="C479" s="4">
        <v>407.748079175187</v>
      </c>
    </row>
    <row r="480">
      <c r="A480" s="1"/>
      <c r="B480" s="2"/>
      <c r="C480" s="4">
        <v>408.370044782867</v>
      </c>
    </row>
    <row r="481">
      <c r="A481" s="1"/>
      <c r="B481" s="2"/>
      <c r="C481" s="4">
        <v>412.133638897405</v>
      </c>
    </row>
    <row r="482">
      <c r="A482" s="1"/>
      <c r="B482" s="2"/>
      <c r="C482" s="4">
        <v>410.810991104326</v>
      </c>
    </row>
    <row r="483">
      <c r="A483" s="1"/>
      <c r="B483" s="2"/>
      <c r="C483" s="4">
        <v>411.769883874227</v>
      </c>
    </row>
    <row r="484">
      <c r="A484" s="1"/>
      <c r="B484" s="2"/>
      <c r="C484" s="4">
        <v>411.590435785522</v>
      </c>
    </row>
    <row r="485">
      <c r="A485" s="1"/>
      <c r="B485" s="2"/>
      <c r="C485" s="4">
        <v>413.322002303675</v>
      </c>
    </row>
    <row r="486">
      <c r="A486" s="1"/>
      <c r="B486" s="2"/>
      <c r="C486" s="4">
        <v>412.101831123806</v>
      </c>
    </row>
    <row r="487">
      <c r="A487" s="1"/>
      <c r="B487" s="2"/>
      <c r="C487" s="4">
        <v>412.723796731483</v>
      </c>
    </row>
    <row r="488">
      <c r="A488" s="1"/>
      <c r="B488" s="2"/>
      <c r="C488" s="4">
        <v>416.487390846022</v>
      </c>
    </row>
    <row r="489">
      <c r="A489" s="1"/>
      <c r="B489" s="2"/>
      <c r="C489" s="4">
        <v>415.164743052944</v>
      </c>
    </row>
    <row r="490">
      <c r="A490" s="1"/>
      <c r="B490" s="2"/>
      <c r="C490" s="4">
        <v>416.123635822847</v>
      </c>
    </row>
    <row r="491">
      <c r="A491" s="1"/>
      <c r="B491" s="2"/>
      <c r="C491" s="4">
        <v>415.944187734143</v>
      </c>
    </row>
    <row r="492">
      <c r="A492" s="1"/>
      <c r="B492" s="2"/>
      <c r="C492" s="4">
        <v>417.675754252297</v>
      </c>
    </row>
    <row r="493">
      <c r="A493" s="1"/>
      <c r="B493" s="2"/>
      <c r="C493" s="4">
        <v>416.455583072426</v>
      </c>
    </row>
    <row r="494">
      <c r="A494" s="1"/>
      <c r="B494" s="2"/>
      <c r="C494" s="4">
        <v>417.077548680096</v>
      </c>
    </row>
    <row r="495">
      <c r="A495" s="1"/>
      <c r="B495" s="2"/>
      <c r="C495" s="4">
        <v>420.841142794638</v>
      </c>
    </row>
    <row r="496">
      <c r="A496" s="1"/>
      <c r="B496" s="2"/>
      <c r="C496" s="4">
        <v>419.518495001562</v>
      </c>
    </row>
    <row r="497">
      <c r="A497" s="1"/>
      <c r="B497" s="2"/>
      <c r="C497" s="4">
        <v>420.477387771464</v>
      </c>
    </row>
    <row r="498">
      <c r="A498" s="1"/>
      <c r="B498" s="2"/>
      <c r="C498" s="4">
        <v>420.297939682755</v>
      </c>
    </row>
    <row r="499">
      <c r="A499" s="1"/>
      <c r="B499" s="2"/>
      <c r="C499" s="4">
        <v>422.029506200919</v>
      </c>
    </row>
    <row r="500">
      <c r="A500" s="1"/>
      <c r="B500" s="2"/>
      <c r="C500" s="4">
        <v>420.809335021045</v>
      </c>
    </row>
    <row r="501">
      <c r="A501" s="1"/>
      <c r="B501" s="2"/>
      <c r="C501" s="4">
        <v>421.431300628721</v>
      </c>
    </row>
    <row r="502">
      <c r="A502" s="1"/>
      <c r="B502" s="2"/>
      <c r="C502" s="4">
        <v>425.194894743258</v>
      </c>
    </row>
    <row r="503">
      <c r="A503" s="1"/>
      <c r="B503" s="2"/>
      <c r="C503" s="4">
        <v>423.872246950186</v>
      </c>
    </row>
    <row r="504">
      <c r="A504" s="1"/>
      <c r="B504" s="2"/>
      <c r="C504" s="4">
        <v>424.831139720083</v>
      </c>
    </row>
    <row r="505">
      <c r="A505" s="1"/>
      <c r="B505" s="2"/>
      <c r="C505" s="4">
        <v>424.651691631379</v>
      </c>
    </row>
    <row r="506">
      <c r="A506" s="1"/>
      <c r="B506" s="2"/>
      <c r="C506" s="4">
        <v>426.38325814953</v>
      </c>
    </row>
    <row r="507">
      <c r="A507" s="1"/>
      <c r="B507" s="2"/>
      <c r="C507" s="4">
        <v>425.163086969658</v>
      </c>
    </row>
    <row r="508">
      <c r="A508" s="1"/>
      <c r="B508" s="2"/>
      <c r="C508" s="4">
        <v>425.78505257734</v>
      </c>
    </row>
    <row r="509">
      <c r="A509" s="1"/>
      <c r="B509" s="2"/>
      <c r="C509" s="4">
        <v>429.548646691874</v>
      </c>
    </row>
    <row r="510">
      <c r="A510" s="1"/>
      <c r="B510" s="2"/>
      <c r="C510" s="4">
        <v>428.225998898804</v>
      </c>
    </row>
    <row r="511">
      <c r="A511" s="1"/>
      <c r="B511" s="2"/>
      <c r="C511" s="4">
        <v>429.184891668701</v>
      </c>
    </row>
    <row r="512">
      <c r="A512" s="1"/>
      <c r="B512" s="2"/>
      <c r="C512" s="4">
        <v>429.005443579995</v>
      </c>
    </row>
    <row r="513">
      <c r="A513" s="1"/>
      <c r="B513" s="2"/>
      <c r="C513" s="4">
        <v>430.737010098152</v>
      </c>
    </row>
    <row r="514">
      <c r="A514" s="1"/>
      <c r="B514" s="2"/>
      <c r="C514" s="4">
        <v>429.516838918282</v>
      </c>
    </row>
    <row r="515">
      <c r="A515" s="1"/>
      <c r="B515" s="2"/>
      <c r="C515" s="4">
        <v>430.138804525959</v>
      </c>
    </row>
    <row r="516">
      <c r="A516" s="1"/>
      <c r="B516" s="2"/>
      <c r="C516" s="4">
        <v>433.902398640498</v>
      </c>
    </row>
    <row r="517">
      <c r="A517" s="1"/>
      <c r="B517" s="2"/>
      <c r="C517" s="4">
        <v>432.57975084742</v>
      </c>
    </row>
    <row r="518">
      <c r="A518" s="1"/>
      <c r="B518" s="2"/>
      <c r="C518" s="4">
        <v>433.53864361732</v>
      </c>
    </row>
    <row r="519">
      <c r="A519" s="1"/>
      <c r="B519" s="2"/>
      <c r="C519" s="4">
        <v>433.359195528616</v>
      </c>
    </row>
    <row r="520">
      <c r="A520" s="1"/>
      <c r="B520" s="2"/>
      <c r="C520" s="4">
        <v>435.090762046774</v>
      </c>
    </row>
    <row r="521">
      <c r="A521" s="1"/>
      <c r="B521" s="2"/>
      <c r="C521" s="4">
        <v>433.870590866895</v>
      </c>
    </row>
    <row r="522">
      <c r="A522" s="1"/>
      <c r="B522" s="2"/>
      <c r="C522" s="4">
        <v>434.492556474577</v>
      </c>
    </row>
    <row r="523">
      <c r="A523" s="1"/>
      <c r="B523" s="2"/>
      <c r="C523" s="4">
        <v>438.256150589115</v>
      </c>
    </row>
    <row r="524">
      <c r="A524" s="1"/>
      <c r="B524" s="2"/>
      <c r="C524" s="4">
        <v>436.933502796038</v>
      </c>
    </row>
    <row r="525">
      <c r="A525" s="1"/>
      <c r="B525" s="2"/>
      <c r="C525" s="4">
        <v>437.89239556594</v>
      </c>
    </row>
    <row r="526">
      <c r="A526" s="1"/>
      <c r="B526" s="2"/>
      <c r="C526" s="4">
        <v>437.712947477232</v>
      </c>
    </row>
    <row r="527">
      <c r="A527" s="1"/>
      <c r="B527" s="2"/>
      <c r="C527" s="4">
        <v>439.444513995385</v>
      </c>
    </row>
    <row r="528">
      <c r="A528" s="1"/>
      <c r="B528" s="2"/>
      <c r="C528" s="4">
        <v>438.22434281552</v>
      </c>
    </row>
    <row r="529">
      <c r="A529" s="1"/>
      <c r="B529" s="2"/>
      <c r="C529" s="4">
        <v>438.846308423188</v>
      </c>
    </row>
    <row r="530">
      <c r="A530" s="1"/>
      <c r="B530" s="2"/>
      <c r="C530" s="4">
        <v>442.609902537731</v>
      </c>
    </row>
    <row r="531">
      <c r="A531" s="1"/>
      <c r="B531" s="2"/>
      <c r="C531" s="4">
        <v>441.287254744657</v>
      </c>
    </row>
    <row r="532">
      <c r="A532" s="1"/>
      <c r="B532" s="2"/>
      <c r="C532" s="4">
        <v>442.24614751456</v>
      </c>
    </row>
    <row r="533">
      <c r="A533" s="1"/>
      <c r="B533" s="2"/>
      <c r="C533" s="4">
        <v>442.066699425852</v>
      </c>
    </row>
    <row r="534">
      <c r="A534" s="1"/>
      <c r="B534" s="2"/>
      <c r="C534" s="4">
        <v>443.798265944007</v>
      </c>
    </row>
    <row r="535">
      <c r="A535" s="1"/>
      <c r="B535" s="2"/>
      <c r="C535" s="4">
        <v>442.578094764133</v>
      </c>
    </row>
    <row r="536">
      <c r="A536" s="1"/>
      <c r="B536" s="2"/>
      <c r="C536" s="4">
        <v>443.200060371807</v>
      </c>
    </row>
    <row r="537">
      <c r="A537" s="1"/>
      <c r="B537" s="2"/>
      <c r="C537" s="4">
        <v>446.963654486347</v>
      </c>
    </row>
    <row r="538">
      <c r="A538" s="1"/>
      <c r="B538" s="2"/>
      <c r="C538" s="4">
        <v>445.641006693273</v>
      </c>
    </row>
    <row r="539">
      <c r="A539" s="1"/>
      <c r="B539" s="2"/>
      <c r="C539" s="4">
        <v>446.599899463176</v>
      </c>
    </row>
    <row r="540">
      <c r="A540" s="1"/>
      <c r="B540" s="2"/>
      <c r="C540" s="4">
        <v>446.420451374473</v>
      </c>
    </row>
    <row r="541">
      <c r="A541" s="1"/>
      <c r="B541" s="2"/>
      <c r="C541" s="4">
        <v>448.152017892628</v>
      </c>
    </row>
    <row r="542">
      <c r="A542" s="1"/>
      <c r="B542" s="2"/>
      <c r="C542" s="4">
        <v>446.931846712746</v>
      </c>
    </row>
    <row r="543">
      <c r="A543" s="1"/>
      <c r="B543" s="2"/>
      <c r="C543" s="4">
        <v>447.553812320432</v>
      </c>
    </row>
    <row r="544">
      <c r="A544" s="1"/>
      <c r="B544" s="2"/>
      <c r="C544" s="4">
        <v>451.317406434968</v>
      </c>
    </row>
    <row r="545">
      <c r="A545" s="1"/>
      <c r="B545" s="2"/>
      <c r="C545" s="4">
        <v>449.994758641891</v>
      </c>
    </row>
    <row r="546">
      <c r="A546" s="1"/>
      <c r="B546" s="2"/>
      <c r="C546" s="4">
        <v>450.953651411795</v>
      </c>
    </row>
    <row r="547">
      <c r="A547" s="1"/>
      <c r="B547" s="2"/>
      <c r="C547" s="4">
        <v>450.774203323093</v>
      </c>
    </row>
    <row r="548">
      <c r="A548" s="1"/>
      <c r="B548" s="2"/>
      <c r="C548" s="4">
        <v>452.505769841251</v>
      </c>
    </row>
    <row r="549">
      <c r="A549" s="1"/>
      <c r="B549" s="2"/>
      <c r="C549" s="4">
        <v>451.285598661372</v>
      </c>
    </row>
    <row r="550">
      <c r="A550" s="1"/>
      <c r="B550" s="2"/>
      <c r="C550" s="4">
        <v>451.907564269045</v>
      </c>
    </row>
    <row r="551">
      <c r="A551" s="1"/>
      <c r="B551" s="2"/>
      <c r="C551" s="4">
        <v>455.671158383588</v>
      </c>
    </row>
    <row r="552">
      <c r="A552" s="1"/>
      <c r="B552" s="2"/>
      <c r="C552" s="4">
        <v>454.348510590515</v>
      </c>
    </row>
    <row r="553">
      <c r="A553" s="1"/>
      <c r="B553" s="2"/>
      <c r="C553" s="4">
        <v>455.307403360413</v>
      </c>
    </row>
    <row r="554">
      <c r="A554" s="1"/>
      <c r="B554" s="2"/>
      <c r="C554" s="4">
        <v>455.127955271709</v>
      </c>
    </row>
    <row r="555">
      <c r="A555" s="1"/>
      <c r="B555" s="2"/>
      <c r="C555" s="4">
        <v>456.859521789867</v>
      </c>
    </row>
    <row r="556">
      <c r="A556" s="1"/>
      <c r="B556" s="2"/>
      <c r="C556" s="4">
        <v>455.639350609985</v>
      </c>
    </row>
    <row r="557">
      <c r="A557" s="1"/>
      <c r="B557" s="2"/>
      <c r="C557" s="4">
        <v>456.261316217661</v>
      </c>
    </row>
    <row r="558">
      <c r="A558" s="1"/>
      <c r="B558" s="2"/>
      <c r="C558" s="4">
        <v>460.024910332208</v>
      </c>
    </row>
    <row r="559">
      <c r="A559" s="1"/>
      <c r="B559" s="2"/>
      <c r="C559" s="4">
        <v>458.702262539133</v>
      </c>
    </row>
    <row r="560">
      <c r="A560" s="1"/>
      <c r="B560" s="2"/>
      <c r="C560" s="4">
        <v>459.661155309033</v>
      </c>
    </row>
    <row r="561">
      <c r="A561" s="1"/>
      <c r="B561" s="2"/>
      <c r="C561" s="4">
        <v>459.481707220334</v>
      </c>
    </row>
    <row r="562">
      <c r="A562" s="1"/>
      <c r="B562" s="2"/>
      <c r="C562" s="4">
        <v>461.213273738484</v>
      </c>
    </row>
    <row r="563">
      <c r="A563" s="1"/>
      <c r="B563" s="2"/>
      <c r="C563" s="4">
        <v>459.993102558615</v>
      </c>
    </row>
    <row r="564">
      <c r="A564" s="1"/>
      <c r="B564" s="2"/>
      <c r="C564" s="4">
        <v>460.61506816628</v>
      </c>
    </row>
    <row r="565">
      <c r="A565" s="1"/>
      <c r="B565" s="2"/>
      <c r="C565" s="4">
        <v>464.378662280825</v>
      </c>
    </row>
    <row r="566">
      <c r="A566" s="1"/>
      <c r="B566" s="2"/>
      <c r="C566" s="4">
        <v>463.056014487751</v>
      </c>
    </row>
    <row r="567">
      <c r="A567" s="1"/>
      <c r="B567" s="2"/>
      <c r="C567" s="4">
        <v>464.014907257653</v>
      </c>
    </row>
    <row r="568">
      <c r="A568" s="1"/>
      <c r="B568" s="2"/>
      <c r="C568" s="4">
        <v>463.835459168946</v>
      </c>
    </row>
    <row r="569">
      <c r="A569" s="1"/>
      <c r="B569" s="2"/>
      <c r="C569" s="4">
        <v>465.5670256871</v>
      </c>
    </row>
    <row r="570">
      <c r="A570" s="1"/>
      <c r="B570" s="2"/>
      <c r="C570" s="4">
        <v>464.346854507228</v>
      </c>
    </row>
    <row r="571">
      <c r="A571" s="1"/>
      <c r="B571" s="2"/>
      <c r="C571" s="4">
        <v>464.968820114905</v>
      </c>
    </row>
    <row r="572">
      <c r="A572" s="1"/>
      <c r="B572" s="2"/>
      <c r="C572" s="4">
        <v>468.732414229449</v>
      </c>
    </row>
    <row r="573">
      <c r="A573" s="1"/>
      <c r="B573" s="2"/>
      <c r="C573" s="4">
        <v>467.409766436373</v>
      </c>
    </row>
    <row r="574">
      <c r="A574" s="1"/>
      <c r="B574" s="2"/>
      <c r="C574" s="4">
        <v>468.368659206269</v>
      </c>
    </row>
    <row r="575">
      <c r="A575" s="1"/>
      <c r="B575" s="2"/>
      <c r="C575" s="4">
        <v>468.189211117566</v>
      </c>
    </row>
    <row r="576">
      <c r="A576" s="1"/>
      <c r="B576" s="2"/>
      <c r="C576" s="4">
        <v>469.920777635722</v>
      </c>
    </row>
    <row r="577">
      <c r="A577" s="1"/>
      <c r="B577" s="2"/>
      <c r="C577" s="4">
        <v>468.700606455847</v>
      </c>
    </row>
    <row r="578">
      <c r="A578" s="1"/>
      <c r="B578" s="2"/>
      <c r="C578" s="4">
        <v>469.322572063529</v>
      </c>
    </row>
    <row r="579">
      <c r="A579" s="1"/>
      <c r="B579" s="2"/>
      <c r="C579" s="4">
        <v>473.086166178061</v>
      </c>
    </row>
    <row r="580">
      <c r="A580" s="1"/>
      <c r="B580" s="2"/>
      <c r="C580" s="4">
        <v>471.76351838499</v>
      </c>
    </row>
    <row r="581">
      <c r="A581" s="1"/>
      <c r="B581" s="2"/>
      <c r="C581" s="4">
        <v>472.722411154889</v>
      </c>
    </row>
    <row r="582">
      <c r="A582" s="1"/>
      <c r="B582" s="2"/>
      <c r="C582" s="4">
        <v>472.542963066182</v>
      </c>
    </row>
    <row r="583">
      <c r="A583" s="1"/>
      <c r="B583" s="2"/>
      <c r="C583" s="4">
        <v>474.274529584333</v>
      </c>
    </row>
    <row r="584">
      <c r="A584" s="1"/>
      <c r="B584" s="2"/>
      <c r="C584" s="4">
        <v>473.054358404471</v>
      </c>
    </row>
    <row r="585">
      <c r="A585" s="1"/>
      <c r="B585" s="2"/>
      <c r="C585" s="4">
        <v>473.676324012142</v>
      </c>
    </row>
    <row r="586">
      <c r="A586" s="1"/>
      <c r="B586" s="2"/>
      <c r="C586" s="4">
        <v>477.439918126681</v>
      </c>
    </row>
    <row r="587">
      <c r="A587" s="1"/>
      <c r="B587" s="2"/>
      <c r="C587" s="4">
        <v>476.117270333609</v>
      </c>
    </row>
    <row r="588">
      <c r="A588" s="1"/>
      <c r="B588" s="2"/>
      <c r="C588" s="4">
        <v>477.076163103507</v>
      </c>
    </row>
    <row r="589">
      <c r="A589" s="1"/>
      <c r="B589" s="2"/>
      <c r="C589" s="4">
        <v>476.896715014799</v>
      </c>
    </row>
    <row r="590">
      <c r="A590" s="1"/>
      <c r="B590" s="2"/>
      <c r="C590" s="4">
        <v>478.62828153296</v>
      </c>
    </row>
    <row r="591">
      <c r="A591" s="1"/>
      <c r="B591" s="2"/>
      <c r="C591" s="4">
        <v>477.40811035309</v>
      </c>
    </row>
    <row r="592">
      <c r="A592" s="1"/>
      <c r="B592" s="2"/>
      <c r="C592" s="4">
        <v>478.030075960767</v>
      </c>
    </row>
    <row r="593">
      <c r="A593" s="1"/>
      <c r="B593" s="2"/>
      <c r="C593" s="4">
        <v>481.793670075298</v>
      </c>
    </row>
    <row r="594">
      <c r="A594" s="1"/>
      <c r="B594" s="2"/>
      <c r="C594" s="4">
        <v>480.471022282226</v>
      </c>
    </row>
    <row r="595">
      <c r="A595" s="1"/>
      <c r="B595" s="2"/>
      <c r="C595" s="4">
        <v>481.429915052126</v>
      </c>
    </row>
    <row r="596">
      <c r="A596" s="1"/>
      <c r="B596" s="2"/>
      <c r="C596" s="4">
        <v>481.250466963423</v>
      </c>
    </row>
    <row r="597">
      <c r="A597" s="1"/>
      <c r="B597" s="2"/>
      <c r="C597" s="4">
        <v>482.982033481571</v>
      </c>
    </row>
    <row r="598">
      <c r="A598" s="1"/>
      <c r="B598" s="2"/>
      <c r="C598" s="4">
        <v>481.761862301704</v>
      </c>
    </row>
    <row r="599">
      <c r="A599" s="1"/>
      <c r="B599" s="2"/>
      <c r="C599" s="4">
        <v>482.383827909385</v>
      </c>
    </row>
    <row r="600">
      <c r="A600" s="1"/>
      <c r="B600" s="2"/>
      <c r="C600" s="4">
        <v>486.147422023915</v>
      </c>
    </row>
    <row r="601">
      <c r="A601" s="1"/>
      <c r="B601" s="2"/>
      <c r="C601" s="4">
        <v>484.824774230845</v>
      </c>
    </row>
    <row r="602">
      <c r="A602" s="1"/>
      <c r="B602" s="2"/>
      <c r="C602" s="4">
        <v>485.783667000744</v>
      </c>
    </row>
    <row r="603">
      <c r="A603" s="1"/>
      <c r="B603" s="2"/>
      <c r="C603" s="4">
        <v>485.60421891204</v>
      </c>
    </row>
    <row r="604">
      <c r="A604" s="1"/>
      <c r="B604" s="2"/>
      <c r="C604" s="4">
        <v>487.335785430193</v>
      </c>
    </row>
    <row r="605">
      <c r="A605" s="1"/>
      <c r="B605" s="2"/>
      <c r="C605" s="4">
        <v>486.115614250323</v>
      </c>
    </row>
    <row r="606">
      <c r="A606" s="1"/>
      <c r="B606" s="2"/>
      <c r="C606" s="4">
        <v>486.737579857996</v>
      </c>
    </row>
    <row r="607">
      <c r="A607" s="1"/>
      <c r="B607" s="2"/>
      <c r="C607" s="4">
        <v>490.501173972538</v>
      </c>
    </row>
    <row r="608">
      <c r="A608" s="1"/>
      <c r="B608" s="2"/>
      <c r="C608" s="4">
        <v>489.17852617946</v>
      </c>
    </row>
    <row r="609">
      <c r="A609" s="1"/>
      <c r="B609" s="2"/>
      <c r="C609" s="4">
        <v>490.137418949364</v>
      </c>
    </row>
    <row r="610">
      <c r="A610" s="1"/>
      <c r="B610" s="2"/>
      <c r="C610" s="4">
        <v>489.95797086066</v>
      </c>
    </row>
    <row r="611">
      <c r="A611" s="1"/>
      <c r="B611" s="2"/>
      <c r="C611" s="4">
        <v>491.689537378814</v>
      </c>
    </row>
    <row r="612">
      <c r="A612" s="1"/>
      <c r="B612" s="2"/>
      <c r="C612" s="4">
        <v>490.469366198936</v>
      </c>
    </row>
    <row r="613">
      <c r="A613" s="1"/>
      <c r="B613" s="2"/>
      <c r="C613" s="4">
        <v>491.091331806615</v>
      </c>
    </row>
    <row r="614">
      <c r="A614" s="1"/>
      <c r="B614" s="2"/>
      <c r="C614" s="4">
        <v>494.854925921158</v>
      </c>
    </row>
    <row r="615">
      <c r="A615" s="1"/>
      <c r="B615" s="2"/>
      <c r="C615" s="4">
        <v>493.532278128079</v>
      </c>
    </row>
    <row r="616">
      <c r="A616" s="1"/>
      <c r="B616" s="2"/>
      <c r="C616" s="4">
        <v>494.491170897982</v>
      </c>
    </row>
    <row r="617">
      <c r="A617" s="1"/>
      <c r="B617" s="2"/>
      <c r="C617" s="4">
        <v>494.311722809276</v>
      </c>
    </row>
    <row r="618">
      <c r="A618" s="1"/>
      <c r="B618" s="2"/>
      <c r="C618" s="4">
        <v>496.043289327431</v>
      </c>
    </row>
    <row r="619">
      <c r="A619" s="1"/>
      <c r="B619" s="2"/>
      <c r="C619" s="3"/>
    </row>
    <row r="620">
      <c r="A620" s="1"/>
      <c r="B620" s="2"/>
      <c r="C620" s="3"/>
    </row>
    <row r="621">
      <c r="A621" s="1"/>
      <c r="B621" s="2"/>
      <c r="C621" s="3"/>
    </row>
    <row r="622">
      <c r="A622" s="1"/>
      <c r="B622" s="2"/>
      <c r="C622" s="3"/>
    </row>
    <row r="623">
      <c r="A623" s="1"/>
      <c r="B623" s="2"/>
      <c r="C623" s="3"/>
    </row>
    <row r="624">
      <c r="A624" s="1"/>
      <c r="B624" s="2"/>
      <c r="C624" s="3"/>
    </row>
    <row r="625">
      <c r="A625" s="1"/>
      <c r="B625" s="2"/>
      <c r="C625" s="3"/>
    </row>
    <row r="626">
      <c r="A626" s="1"/>
      <c r="B626" s="2"/>
      <c r="C626" s="3"/>
    </row>
    <row r="627">
      <c r="A627" s="1"/>
      <c r="B627" s="2"/>
      <c r="C627" s="3"/>
    </row>
    <row r="628">
      <c r="A628" s="1"/>
      <c r="B628" s="2"/>
      <c r="C628" s="3"/>
    </row>
    <row r="629">
      <c r="A629" s="1"/>
      <c r="B629" s="2"/>
      <c r="C629" s="3"/>
    </row>
    <row r="630">
      <c r="A630" s="1"/>
      <c r="B630" s="2"/>
      <c r="C630" s="3"/>
    </row>
    <row r="631">
      <c r="A631" s="1"/>
      <c r="B631" s="2"/>
      <c r="C631" s="3"/>
    </row>
    <row r="632">
      <c r="A632" s="1"/>
      <c r="B632" s="2"/>
      <c r="C632" s="3"/>
    </row>
    <row r="633">
      <c r="A633" s="1"/>
      <c r="B633" s="2"/>
      <c r="C633" s="3"/>
    </row>
    <row r="634">
      <c r="A634" s="1"/>
      <c r="B634" s="2"/>
      <c r="C634" s="3"/>
    </row>
    <row r="635">
      <c r="A635" s="1"/>
      <c r="B635" s="2"/>
      <c r="C635" s="3"/>
    </row>
    <row r="636">
      <c r="A636" s="1"/>
      <c r="B636" s="2"/>
      <c r="C636" s="3"/>
    </row>
    <row r="637">
      <c r="A637" s="1"/>
      <c r="B637" s="2"/>
      <c r="C637" s="3"/>
    </row>
    <row r="638">
      <c r="A638" s="1"/>
      <c r="B638" s="2"/>
      <c r="C638" s="3"/>
    </row>
    <row r="639">
      <c r="A639" s="1"/>
      <c r="B639" s="2"/>
      <c r="C639" s="3"/>
    </row>
    <row r="640">
      <c r="A640" s="1"/>
      <c r="B640" s="2"/>
      <c r="C640" s="3"/>
    </row>
    <row r="641">
      <c r="A641" s="1"/>
      <c r="B641" s="2"/>
      <c r="C641" s="3"/>
    </row>
    <row r="642">
      <c r="A642" s="1"/>
      <c r="B642" s="2"/>
      <c r="C642" s="3"/>
    </row>
    <row r="643">
      <c r="A643" s="1"/>
      <c r="B643" s="2"/>
      <c r="C643" s="3"/>
    </row>
    <row r="644">
      <c r="A644" s="1"/>
      <c r="B644" s="2"/>
      <c r="C644" s="3"/>
    </row>
    <row r="645">
      <c r="A645" s="1"/>
      <c r="B645" s="2"/>
      <c r="C645" s="3"/>
    </row>
    <row r="646">
      <c r="A646" s="1"/>
      <c r="B646" s="2"/>
      <c r="C646" s="3"/>
    </row>
    <row r="647">
      <c r="A647" s="1"/>
      <c r="B647" s="2"/>
      <c r="C647" s="3"/>
    </row>
    <row r="648">
      <c r="A648" s="1"/>
      <c r="B648" s="2"/>
      <c r="C648" s="3"/>
    </row>
    <row r="649">
      <c r="A649" s="1"/>
      <c r="B649" s="2"/>
      <c r="C649" s="3"/>
    </row>
    <row r="650">
      <c r="A650" s="1"/>
      <c r="B650" s="2"/>
      <c r="C650" s="3"/>
    </row>
    <row r="651">
      <c r="A651" s="1"/>
      <c r="B651" s="2"/>
      <c r="C651" s="3"/>
    </row>
    <row r="652">
      <c r="A652" s="1"/>
      <c r="B652" s="2"/>
      <c r="C652" s="3"/>
    </row>
    <row r="653">
      <c r="A653" s="1"/>
      <c r="B653" s="2"/>
      <c r="C653" s="3"/>
    </row>
    <row r="654">
      <c r="A654" s="1"/>
      <c r="B654" s="2"/>
      <c r="C654" s="3"/>
    </row>
    <row r="655">
      <c r="A655" s="1"/>
      <c r="B655" s="2"/>
      <c r="C655" s="3"/>
    </row>
    <row r="656">
      <c r="A656" s="1"/>
      <c r="B656" s="2"/>
      <c r="C656" s="3"/>
    </row>
    <row r="657">
      <c r="A657" s="1"/>
      <c r="B657" s="2"/>
      <c r="C657" s="3"/>
    </row>
    <row r="658">
      <c r="A658" s="1"/>
      <c r="B658" s="2"/>
      <c r="C658" s="3"/>
    </row>
    <row r="659">
      <c r="A659" s="1"/>
      <c r="B659" s="2"/>
      <c r="C659" s="3"/>
    </row>
    <row r="660">
      <c r="A660" s="1"/>
      <c r="B660" s="2"/>
      <c r="C660" s="3"/>
    </row>
    <row r="661">
      <c r="A661" s="1"/>
      <c r="B661" s="2"/>
      <c r="C661" s="3"/>
    </row>
    <row r="662">
      <c r="A662" s="1"/>
      <c r="B662" s="2"/>
      <c r="C662" s="3"/>
    </row>
    <row r="663">
      <c r="A663" s="1"/>
      <c r="B663" s="2"/>
      <c r="C663" s="3"/>
    </row>
    <row r="664">
      <c r="A664" s="1"/>
      <c r="B664" s="2"/>
      <c r="C664" s="3"/>
    </row>
    <row r="665">
      <c r="A665" s="1"/>
      <c r="B665" s="2"/>
      <c r="C665" s="3"/>
    </row>
    <row r="666">
      <c r="A666" s="1"/>
      <c r="B666" s="2"/>
      <c r="C666" s="3"/>
    </row>
    <row r="667">
      <c r="A667" s="1"/>
      <c r="B667" s="2"/>
      <c r="C667" s="3"/>
    </row>
    <row r="668">
      <c r="A668" s="1"/>
      <c r="B668" s="2"/>
      <c r="C668" s="3"/>
    </row>
    <row r="669">
      <c r="A669" s="1"/>
      <c r="B669" s="2"/>
      <c r="C669" s="3"/>
    </row>
    <row r="670">
      <c r="A670" s="1"/>
      <c r="B670" s="2"/>
      <c r="C670" s="3"/>
    </row>
    <row r="671">
      <c r="A671" s="1"/>
      <c r="B671" s="2"/>
      <c r="C671" s="3"/>
    </row>
    <row r="672">
      <c r="A672" s="1"/>
      <c r="B672" s="2"/>
      <c r="C672" s="3"/>
    </row>
    <row r="673">
      <c r="A673" s="1"/>
      <c r="B673" s="2"/>
      <c r="C673" s="3"/>
    </row>
    <row r="674">
      <c r="A674" s="1"/>
      <c r="B674" s="2"/>
      <c r="C674" s="3"/>
    </row>
    <row r="675">
      <c r="A675" s="1"/>
      <c r="B675" s="2"/>
      <c r="C675" s="3"/>
    </row>
    <row r="676">
      <c r="A676" s="1"/>
      <c r="B676" s="2"/>
      <c r="C676" s="3"/>
    </row>
    <row r="677">
      <c r="A677" s="1"/>
      <c r="B677" s="2"/>
      <c r="C677" s="3"/>
    </row>
    <row r="678">
      <c r="A678" s="1"/>
      <c r="B678" s="2"/>
      <c r="C678" s="3"/>
    </row>
    <row r="679">
      <c r="A679" s="1"/>
      <c r="B679" s="2"/>
      <c r="C679" s="3"/>
    </row>
    <row r="680">
      <c r="A680" s="1"/>
      <c r="B680" s="2"/>
      <c r="C680" s="3"/>
    </row>
    <row r="681">
      <c r="A681" s="1"/>
      <c r="B681" s="2"/>
      <c r="C681" s="3"/>
    </row>
    <row r="682">
      <c r="A682" s="1"/>
      <c r="B682" s="2"/>
      <c r="C682" s="3"/>
    </row>
    <row r="683">
      <c r="A683" s="1"/>
      <c r="B683" s="2"/>
      <c r="C683" s="3"/>
    </row>
    <row r="684">
      <c r="A684" s="1"/>
      <c r="B684" s="2"/>
      <c r="C684" s="3"/>
    </row>
    <row r="685">
      <c r="A685" s="1"/>
      <c r="B685" s="2"/>
      <c r="C685" s="3"/>
    </row>
    <row r="686">
      <c r="A686" s="1"/>
      <c r="B686" s="2"/>
      <c r="C686" s="3"/>
    </row>
    <row r="687">
      <c r="A687" s="1"/>
      <c r="B687" s="2"/>
      <c r="C687" s="3"/>
    </row>
    <row r="688">
      <c r="A688" s="1"/>
      <c r="B688" s="2"/>
      <c r="C688" s="3"/>
    </row>
    <row r="689">
      <c r="A689" s="1"/>
      <c r="B689" s="2"/>
      <c r="C689" s="3"/>
    </row>
    <row r="690">
      <c r="A690" s="1"/>
      <c r="B690" s="2"/>
      <c r="C690" s="3"/>
    </row>
    <row r="691">
      <c r="A691" s="1"/>
      <c r="B691" s="2"/>
      <c r="C691" s="3"/>
    </row>
    <row r="692">
      <c r="A692" s="1"/>
      <c r="B692" s="2"/>
      <c r="C692" s="3"/>
    </row>
    <row r="693">
      <c r="A693" s="1"/>
      <c r="B693" s="2"/>
      <c r="C693" s="3"/>
    </row>
    <row r="694">
      <c r="A694" s="1"/>
      <c r="B694" s="2"/>
      <c r="C694" s="3"/>
    </row>
    <row r="695">
      <c r="A695" s="1"/>
      <c r="B695" s="2"/>
      <c r="C695" s="3"/>
    </row>
    <row r="696">
      <c r="A696" s="1"/>
      <c r="B696" s="2"/>
      <c r="C696" s="3"/>
    </row>
    <row r="697">
      <c r="A697" s="1"/>
      <c r="B697" s="2"/>
      <c r="C697" s="3"/>
    </row>
    <row r="698">
      <c r="A698" s="1"/>
      <c r="B698" s="2"/>
      <c r="C698" s="3"/>
    </row>
    <row r="699">
      <c r="A699" s="1"/>
      <c r="B699" s="2"/>
      <c r="C699" s="3"/>
    </row>
    <row r="700">
      <c r="A700" s="1"/>
      <c r="B700" s="2"/>
      <c r="C700" s="3"/>
    </row>
    <row r="701">
      <c r="A701" s="1"/>
      <c r="B701" s="2"/>
      <c r="C701" s="3"/>
    </row>
    <row r="702">
      <c r="A702" s="1"/>
      <c r="B702" s="2"/>
      <c r="C702" s="3"/>
    </row>
    <row r="703">
      <c r="A703" s="1"/>
      <c r="B703" s="2"/>
      <c r="C703" s="3"/>
    </row>
    <row r="704">
      <c r="A704" s="1"/>
      <c r="B704" s="2"/>
      <c r="C704" s="3"/>
    </row>
    <row r="705">
      <c r="A705" s="1"/>
      <c r="B705" s="2"/>
      <c r="C705" s="3"/>
    </row>
    <row r="706">
      <c r="A706" s="1"/>
      <c r="B706" s="2"/>
      <c r="C706" s="3"/>
    </row>
    <row r="707">
      <c r="A707" s="1"/>
      <c r="B707" s="2"/>
      <c r="C707" s="3"/>
    </row>
    <row r="708">
      <c r="A708" s="1"/>
      <c r="B708" s="2"/>
      <c r="C708" s="3"/>
    </row>
    <row r="709">
      <c r="A709" s="1"/>
      <c r="B709" s="2"/>
      <c r="C709" s="3"/>
    </row>
    <row r="710">
      <c r="A710" s="1"/>
      <c r="B710" s="2"/>
      <c r="C710" s="3"/>
    </row>
    <row r="711">
      <c r="A711" s="1"/>
      <c r="B711" s="2"/>
      <c r="C711" s="3"/>
    </row>
    <row r="712">
      <c r="A712" s="1"/>
      <c r="B712" s="2"/>
      <c r="C712" s="3"/>
    </row>
    <row r="713">
      <c r="A713" s="1"/>
      <c r="B713" s="2"/>
      <c r="C713" s="3"/>
    </row>
    <row r="714">
      <c r="A714" s="1"/>
      <c r="B714" s="2"/>
      <c r="C714" s="3"/>
    </row>
    <row r="715">
      <c r="A715" s="1"/>
      <c r="B715" s="2"/>
      <c r="C715" s="3"/>
    </row>
    <row r="716">
      <c r="A716" s="1"/>
      <c r="B716" s="2"/>
      <c r="C716" s="3"/>
    </row>
    <row r="717">
      <c r="A717" s="1"/>
      <c r="B717" s="2"/>
      <c r="C717" s="3"/>
    </row>
    <row r="718">
      <c r="A718" s="1"/>
      <c r="B718" s="2"/>
      <c r="C718" s="3"/>
    </row>
    <row r="719">
      <c r="A719" s="1"/>
      <c r="B719" s="2"/>
      <c r="C719" s="3"/>
    </row>
    <row r="720">
      <c r="A720" s="1"/>
      <c r="B720" s="2"/>
      <c r="C720" s="3"/>
    </row>
    <row r="721">
      <c r="A721" s="1"/>
      <c r="B721" s="2"/>
      <c r="C721" s="3"/>
    </row>
    <row r="722">
      <c r="A722" s="1"/>
      <c r="B722" s="2"/>
      <c r="C722" s="3"/>
    </row>
    <row r="723">
      <c r="A723" s="1"/>
      <c r="B723" s="2"/>
      <c r="C723" s="3"/>
    </row>
    <row r="724">
      <c r="A724" s="1"/>
      <c r="B724" s="2"/>
      <c r="C724" s="3"/>
    </row>
    <row r="725">
      <c r="A725" s="1"/>
      <c r="B725" s="2"/>
      <c r="C725" s="3"/>
    </row>
    <row r="726">
      <c r="A726" s="1"/>
      <c r="B726" s="2"/>
      <c r="C726" s="3"/>
    </row>
    <row r="727">
      <c r="A727" s="1"/>
      <c r="B727" s="2"/>
      <c r="C727" s="3"/>
    </row>
    <row r="728">
      <c r="A728" s="1"/>
      <c r="B728" s="2"/>
      <c r="C728" s="3"/>
    </row>
    <row r="729">
      <c r="A729" s="1"/>
      <c r="B729" s="2"/>
      <c r="C729" s="3"/>
    </row>
    <row r="730">
      <c r="A730" s="1"/>
      <c r="B730" s="2"/>
      <c r="C730" s="3"/>
    </row>
    <row r="731">
      <c r="A731" s="1"/>
      <c r="B731" s="2"/>
      <c r="C731" s="3"/>
    </row>
    <row r="732">
      <c r="A732" s="1"/>
      <c r="B732" s="2"/>
      <c r="C732" s="3"/>
    </row>
    <row r="733">
      <c r="A733" s="1"/>
      <c r="B733" s="2"/>
      <c r="C733" s="3"/>
    </row>
    <row r="734">
      <c r="A734" s="1"/>
      <c r="B734" s="2"/>
      <c r="C734" s="3"/>
    </row>
    <row r="735">
      <c r="A735" s="1"/>
      <c r="B735" s="2"/>
      <c r="C735" s="3"/>
    </row>
    <row r="736">
      <c r="A736" s="1"/>
      <c r="B736" s="2"/>
      <c r="C736" s="3"/>
    </row>
    <row r="737">
      <c r="A737" s="1"/>
      <c r="B737" s="2"/>
      <c r="C737" s="3"/>
    </row>
    <row r="738">
      <c r="A738" s="1"/>
      <c r="B738" s="2"/>
      <c r="C738" s="3"/>
    </row>
    <row r="739">
      <c r="A739" s="1"/>
      <c r="B739" s="2"/>
      <c r="C739" s="3"/>
    </row>
    <row r="740">
      <c r="A740" s="1"/>
      <c r="B740" s="2"/>
      <c r="C740" s="3"/>
    </row>
    <row r="741">
      <c r="A741" s="1"/>
      <c r="B741" s="2"/>
      <c r="C741" s="3"/>
    </row>
    <row r="742">
      <c r="A742" s="1"/>
      <c r="B742" s="2"/>
      <c r="C742" s="3"/>
    </row>
    <row r="743">
      <c r="A743" s="1"/>
      <c r="B743" s="2"/>
      <c r="C743" s="3"/>
    </row>
    <row r="744">
      <c r="A744" s="1"/>
      <c r="B744" s="2"/>
      <c r="C744" s="3"/>
    </row>
    <row r="745">
      <c r="A745" s="1"/>
      <c r="B745" s="2"/>
      <c r="C745" s="3"/>
    </row>
    <row r="746">
      <c r="A746" s="1"/>
      <c r="B746" s="2"/>
      <c r="C746" s="3"/>
    </row>
    <row r="747">
      <c r="A747" s="1"/>
      <c r="B747" s="2"/>
      <c r="C747" s="3"/>
    </row>
    <row r="748">
      <c r="A748" s="1"/>
      <c r="B748" s="2"/>
      <c r="C748" s="3"/>
    </row>
    <row r="749">
      <c r="A749" s="1"/>
      <c r="B749" s="2"/>
      <c r="C749" s="3"/>
    </row>
    <row r="750">
      <c r="A750" s="1"/>
      <c r="B750" s="2"/>
      <c r="C750" s="3"/>
    </row>
    <row r="751">
      <c r="A751" s="1"/>
      <c r="B751" s="2"/>
      <c r="C751" s="3"/>
    </row>
    <row r="752">
      <c r="A752" s="1"/>
      <c r="B752" s="2"/>
      <c r="C752" s="3"/>
    </row>
    <row r="753">
      <c r="A753" s="1"/>
      <c r="B753" s="2"/>
      <c r="C753" s="3"/>
    </row>
    <row r="754">
      <c r="A754" s="1"/>
      <c r="B754" s="2"/>
      <c r="C754" s="3"/>
    </row>
    <row r="755">
      <c r="A755" s="1"/>
      <c r="B755" s="2"/>
      <c r="C755" s="3"/>
    </row>
    <row r="756">
      <c r="A756" s="1"/>
      <c r="B756" s="2"/>
      <c r="C756" s="3"/>
    </row>
    <row r="757">
      <c r="A757" s="1"/>
      <c r="B757" s="2"/>
      <c r="C757" s="3"/>
    </row>
    <row r="758">
      <c r="A758" s="1"/>
      <c r="B758" s="2"/>
      <c r="C758" s="3"/>
    </row>
    <row r="759">
      <c r="A759" s="1"/>
      <c r="B759" s="2"/>
      <c r="C759" s="3"/>
    </row>
    <row r="760">
      <c r="A760" s="1"/>
      <c r="B760" s="2"/>
      <c r="C760" s="3"/>
    </row>
    <row r="761">
      <c r="A761" s="1"/>
      <c r="B761" s="2"/>
      <c r="C761" s="3"/>
    </row>
    <row r="762">
      <c r="A762" s="1"/>
      <c r="B762" s="2"/>
      <c r="C762" s="3"/>
    </row>
    <row r="763">
      <c r="A763" s="1"/>
      <c r="B763" s="2"/>
      <c r="C763" s="3"/>
    </row>
    <row r="764">
      <c r="A764" s="1"/>
      <c r="B764" s="2"/>
      <c r="C764" s="3"/>
    </row>
    <row r="765">
      <c r="A765" s="1"/>
      <c r="B765" s="2"/>
      <c r="C765" s="3"/>
    </row>
    <row r="766">
      <c r="A766" s="1"/>
      <c r="B766" s="2"/>
      <c r="C766" s="3"/>
    </row>
    <row r="767">
      <c r="A767" s="1"/>
      <c r="B767" s="2"/>
      <c r="C767" s="3"/>
    </row>
    <row r="768">
      <c r="A768" s="1"/>
      <c r="B768" s="2"/>
      <c r="C768" s="3"/>
    </row>
    <row r="769">
      <c r="A769" s="1"/>
      <c r="B769" s="2"/>
      <c r="C769" s="3"/>
    </row>
    <row r="770">
      <c r="A770" s="1"/>
      <c r="B770" s="2"/>
      <c r="C770" s="3"/>
    </row>
    <row r="771">
      <c r="A771" s="1"/>
      <c r="B771" s="2"/>
      <c r="C771" s="3"/>
    </row>
    <row r="772">
      <c r="A772" s="1"/>
      <c r="B772" s="2"/>
      <c r="C772" s="3"/>
    </row>
    <row r="773">
      <c r="A773" s="1"/>
      <c r="B773" s="2"/>
      <c r="C773" s="3"/>
    </row>
    <row r="774">
      <c r="A774" s="1"/>
      <c r="B774" s="2"/>
      <c r="C774" s="3"/>
    </row>
    <row r="775">
      <c r="A775" s="1"/>
      <c r="B775" s="2"/>
      <c r="C775" s="3"/>
    </row>
    <row r="776">
      <c r="A776" s="1"/>
      <c r="B776" s="2"/>
      <c r="C776" s="3"/>
    </row>
    <row r="777">
      <c r="A777" s="1"/>
      <c r="B777" s="2"/>
      <c r="C777" s="3"/>
    </row>
    <row r="778">
      <c r="A778" s="1"/>
      <c r="B778" s="2"/>
      <c r="C778" s="3"/>
    </row>
    <row r="779">
      <c r="A779" s="1"/>
      <c r="B779" s="2"/>
      <c r="C779" s="3"/>
    </row>
    <row r="780">
      <c r="A780" s="1"/>
      <c r="B780" s="2"/>
      <c r="C780" s="3"/>
    </row>
    <row r="781">
      <c r="A781" s="1"/>
      <c r="B781" s="2"/>
      <c r="C781" s="3"/>
    </row>
    <row r="782">
      <c r="A782" s="1"/>
      <c r="B782" s="2"/>
      <c r="C782" s="3"/>
    </row>
    <row r="783">
      <c r="A783" s="1"/>
      <c r="B783" s="2"/>
      <c r="C783" s="3"/>
    </row>
    <row r="784">
      <c r="A784" s="1"/>
      <c r="B784" s="2"/>
      <c r="C784" s="3"/>
    </row>
    <row r="785">
      <c r="A785" s="1"/>
      <c r="B785" s="2"/>
      <c r="C785" s="3"/>
    </row>
    <row r="786">
      <c r="A786" s="1"/>
      <c r="B786" s="2"/>
      <c r="C786" s="3"/>
    </row>
    <row r="787">
      <c r="A787" s="1"/>
      <c r="B787" s="2"/>
      <c r="C787" s="3"/>
    </row>
    <row r="788">
      <c r="A788" s="1"/>
      <c r="B788" s="2"/>
      <c r="C788" s="3"/>
    </row>
    <row r="789">
      <c r="A789" s="1"/>
      <c r="B789" s="2"/>
      <c r="C789" s="3"/>
    </row>
    <row r="790">
      <c r="A790" s="1"/>
      <c r="B790" s="2"/>
      <c r="C790" s="3"/>
    </row>
    <row r="791">
      <c r="A791" s="1"/>
      <c r="B791" s="2"/>
      <c r="C791" s="3"/>
    </row>
    <row r="792">
      <c r="A792" s="1"/>
      <c r="B792" s="2"/>
      <c r="C792" s="3"/>
    </row>
    <row r="793">
      <c r="A793" s="1"/>
      <c r="B793" s="2"/>
      <c r="C793" s="3"/>
    </row>
    <row r="794">
      <c r="A794" s="1"/>
      <c r="B794" s="2"/>
      <c r="C794" s="3"/>
    </row>
    <row r="795">
      <c r="A795" s="1"/>
      <c r="B795" s="2"/>
      <c r="C795" s="3"/>
    </row>
    <row r="796">
      <c r="A796" s="1"/>
      <c r="B796" s="2"/>
      <c r="C796" s="3"/>
    </row>
    <row r="797">
      <c r="A797" s="1"/>
      <c r="B797" s="2"/>
      <c r="C797" s="3"/>
    </row>
    <row r="798">
      <c r="A798" s="1"/>
      <c r="B798" s="2"/>
      <c r="C798" s="3"/>
    </row>
    <row r="799">
      <c r="A799" s="1"/>
      <c r="B799" s="2"/>
      <c r="C799" s="3"/>
    </row>
    <row r="800">
      <c r="A800" s="1"/>
      <c r="B800" s="2"/>
      <c r="C800" s="3"/>
    </row>
    <row r="801">
      <c r="A801" s="1"/>
      <c r="B801" s="2"/>
      <c r="C801" s="3"/>
    </row>
    <row r="802">
      <c r="A802" s="1"/>
      <c r="B802" s="2"/>
      <c r="C802" s="3"/>
    </row>
    <row r="803">
      <c r="A803" s="1"/>
      <c r="B803" s="2"/>
      <c r="C803" s="3"/>
    </row>
    <row r="804">
      <c r="A804" s="1"/>
      <c r="B804" s="2"/>
      <c r="C804" s="3"/>
    </row>
    <row r="805">
      <c r="A805" s="1"/>
      <c r="B805" s="2"/>
      <c r="C805" s="3"/>
    </row>
    <row r="806">
      <c r="A806" s="1"/>
      <c r="B806" s="2"/>
      <c r="C806" s="3"/>
    </row>
    <row r="807">
      <c r="A807" s="1"/>
      <c r="B807" s="2"/>
      <c r="C807" s="3"/>
    </row>
    <row r="808">
      <c r="A808" s="1"/>
      <c r="B808" s="2"/>
      <c r="C808" s="3"/>
    </row>
    <row r="809">
      <c r="A809" s="1"/>
      <c r="B809" s="2"/>
      <c r="C809" s="3"/>
    </row>
    <row r="810">
      <c r="A810" s="1"/>
      <c r="B810" s="2"/>
      <c r="C810" s="3"/>
    </row>
    <row r="811">
      <c r="A811" s="1"/>
      <c r="B811" s="2"/>
      <c r="C811" s="3"/>
    </row>
    <row r="812">
      <c r="A812" s="1"/>
      <c r="B812" s="2"/>
      <c r="C812" s="3"/>
    </row>
    <row r="813">
      <c r="A813" s="1"/>
      <c r="B813" s="2"/>
      <c r="C813" s="3"/>
    </row>
    <row r="814">
      <c r="A814" s="1"/>
      <c r="B814" s="2"/>
      <c r="C814" s="3"/>
    </row>
    <row r="815">
      <c r="A815" s="1"/>
      <c r="B815" s="2"/>
      <c r="C815" s="3"/>
    </row>
    <row r="816">
      <c r="A816" s="1"/>
      <c r="B816" s="2"/>
      <c r="C816" s="3"/>
    </row>
    <row r="817">
      <c r="A817" s="1"/>
      <c r="B817" s="2"/>
      <c r="C817" s="3"/>
    </row>
    <row r="818">
      <c r="A818" s="1"/>
      <c r="B818" s="2"/>
      <c r="C818" s="3"/>
    </row>
    <row r="819">
      <c r="A819" s="1"/>
      <c r="B819" s="2"/>
      <c r="C819" s="3"/>
    </row>
    <row r="820">
      <c r="A820" s="1"/>
      <c r="B820" s="2"/>
      <c r="C820" s="3"/>
    </row>
    <row r="821">
      <c r="A821" s="1"/>
      <c r="B821" s="2"/>
      <c r="C821" s="3"/>
    </row>
    <row r="822">
      <c r="A822" s="1"/>
      <c r="B822" s="2"/>
      <c r="C822" s="3"/>
    </row>
    <row r="823">
      <c r="A823" s="1"/>
      <c r="B823" s="2"/>
      <c r="C823" s="3"/>
    </row>
    <row r="824">
      <c r="A824" s="1"/>
      <c r="B824" s="2"/>
      <c r="C824" s="3"/>
    </row>
    <row r="825">
      <c r="A825" s="1"/>
      <c r="B825" s="2"/>
      <c r="C825" s="3"/>
    </row>
    <row r="826">
      <c r="A826" s="1"/>
      <c r="B826" s="2"/>
      <c r="C826" s="3"/>
    </row>
    <row r="827">
      <c r="A827" s="1"/>
      <c r="B827" s="2"/>
      <c r="C827" s="3"/>
    </row>
    <row r="828">
      <c r="A828" s="1"/>
      <c r="B828" s="2"/>
      <c r="C828" s="3"/>
    </row>
    <row r="829">
      <c r="A829" s="1"/>
      <c r="B829" s="2"/>
      <c r="C829" s="3"/>
    </row>
    <row r="830">
      <c r="A830" s="1"/>
      <c r="B830" s="2"/>
      <c r="C830" s="3"/>
    </row>
    <row r="831">
      <c r="A831" s="1"/>
      <c r="B831" s="2"/>
      <c r="C831" s="3"/>
    </row>
    <row r="832">
      <c r="A832" s="1"/>
      <c r="B832" s="2"/>
      <c r="C832" s="3"/>
    </row>
    <row r="833">
      <c r="A833" s="1"/>
      <c r="B833" s="2"/>
      <c r="C833" s="3"/>
    </row>
    <row r="834">
      <c r="A834" s="1"/>
      <c r="B834" s="2"/>
      <c r="C834" s="3"/>
    </row>
    <row r="835">
      <c r="A835" s="1"/>
      <c r="B835" s="2"/>
      <c r="C835" s="3"/>
    </row>
    <row r="836">
      <c r="A836" s="1"/>
      <c r="B836" s="2"/>
      <c r="C836" s="3"/>
    </row>
    <row r="837">
      <c r="A837" s="1"/>
      <c r="B837" s="2"/>
      <c r="C837" s="3"/>
    </row>
    <row r="838">
      <c r="A838" s="1"/>
      <c r="B838" s="2"/>
      <c r="C838" s="3"/>
    </row>
    <row r="839">
      <c r="A839" s="1"/>
      <c r="B839" s="2"/>
      <c r="C839" s="3"/>
    </row>
    <row r="840">
      <c r="A840" s="1"/>
      <c r="B840" s="2"/>
      <c r="C840" s="3"/>
    </row>
    <row r="841">
      <c r="A841" s="1"/>
      <c r="B841" s="2"/>
      <c r="C841" s="3"/>
    </row>
    <row r="842">
      <c r="A842" s="1"/>
      <c r="B842" s="2"/>
      <c r="C842" s="3"/>
    </row>
    <row r="843">
      <c r="A843" s="1"/>
      <c r="B843" s="2"/>
      <c r="C843" s="3"/>
    </row>
    <row r="844">
      <c r="A844" s="1"/>
      <c r="B844" s="2"/>
      <c r="C844" s="3"/>
    </row>
    <row r="845">
      <c r="A845" s="1"/>
      <c r="B845" s="2"/>
      <c r="C845" s="3"/>
    </row>
    <row r="846">
      <c r="A846" s="1"/>
      <c r="B846" s="2"/>
      <c r="C846" s="3"/>
    </row>
    <row r="847">
      <c r="A847" s="1"/>
      <c r="B847" s="2"/>
      <c r="C847" s="3"/>
    </row>
    <row r="848">
      <c r="A848" s="1"/>
      <c r="B848" s="2"/>
      <c r="C848" s="3"/>
    </row>
    <row r="849">
      <c r="A849" s="1"/>
      <c r="B849" s="2"/>
      <c r="C849" s="3"/>
    </row>
    <row r="850">
      <c r="A850" s="1"/>
      <c r="B850" s="2"/>
      <c r="C850" s="3"/>
    </row>
    <row r="851">
      <c r="A851" s="1"/>
      <c r="B851" s="2"/>
      <c r="C851" s="3"/>
    </row>
    <row r="852">
      <c r="A852" s="1"/>
      <c r="B852" s="2"/>
      <c r="C852" s="3"/>
    </row>
    <row r="853">
      <c r="A853" s="1"/>
      <c r="B853" s="2"/>
      <c r="C853" s="3"/>
    </row>
    <row r="854">
      <c r="A854" s="1"/>
      <c r="B854" s="2"/>
      <c r="C854" s="3"/>
    </row>
    <row r="855">
      <c r="A855" s="1"/>
      <c r="B855" s="2"/>
      <c r="C855" s="3"/>
    </row>
    <row r="856">
      <c r="A856" s="1"/>
      <c r="B856" s="2"/>
      <c r="C856" s="3"/>
    </row>
    <row r="857">
      <c r="A857" s="1"/>
      <c r="B857" s="2"/>
      <c r="C857" s="3"/>
    </row>
    <row r="858">
      <c r="A858" s="1"/>
      <c r="B858" s="2"/>
      <c r="C858" s="3"/>
    </row>
    <row r="859">
      <c r="A859" s="1"/>
      <c r="B859" s="2"/>
      <c r="C859" s="3"/>
    </row>
    <row r="860">
      <c r="A860" s="1"/>
      <c r="B860" s="2"/>
      <c r="C860" s="3"/>
    </row>
    <row r="861">
      <c r="A861" s="1"/>
      <c r="B861" s="2"/>
      <c r="C861" s="3"/>
    </row>
    <row r="862">
      <c r="A862" s="1"/>
      <c r="B862" s="2"/>
      <c r="C862" s="3"/>
    </row>
    <row r="863">
      <c r="A863" s="1"/>
      <c r="B863" s="2"/>
      <c r="C863" s="3"/>
    </row>
    <row r="864">
      <c r="A864" s="1"/>
      <c r="B864" s="2"/>
      <c r="C864" s="3"/>
    </row>
    <row r="865">
      <c r="A865" s="1"/>
      <c r="B865" s="2"/>
      <c r="C865" s="3"/>
    </row>
    <row r="866">
      <c r="A866" s="1"/>
      <c r="B866" s="2"/>
      <c r="C866" s="3"/>
    </row>
    <row r="867">
      <c r="A867" s="1"/>
      <c r="B867" s="2"/>
      <c r="C867" s="3"/>
    </row>
    <row r="868">
      <c r="A868" s="1"/>
      <c r="B868" s="2"/>
      <c r="C868" s="3"/>
    </row>
    <row r="869">
      <c r="A869" s="1"/>
      <c r="B869" s="2"/>
      <c r="C869" s="3"/>
    </row>
    <row r="870">
      <c r="A870" s="1"/>
      <c r="B870" s="2"/>
      <c r="C870" s="3"/>
    </row>
    <row r="871">
      <c r="A871" s="1"/>
      <c r="B871" s="2"/>
      <c r="C871" s="3"/>
    </row>
    <row r="872">
      <c r="A872" s="1"/>
      <c r="B872" s="2"/>
      <c r="C872" s="3"/>
    </row>
    <row r="873">
      <c r="A873" s="1"/>
      <c r="B873" s="2"/>
      <c r="C873" s="3"/>
    </row>
    <row r="874">
      <c r="A874" s="1"/>
      <c r="B874" s="2"/>
      <c r="C874" s="3"/>
    </row>
    <row r="875">
      <c r="A875" s="1"/>
      <c r="B875" s="2"/>
      <c r="C875" s="3"/>
    </row>
    <row r="876">
      <c r="A876" s="1"/>
      <c r="B876" s="2"/>
      <c r="C876" s="3"/>
    </row>
    <row r="877">
      <c r="A877" s="1"/>
      <c r="B877" s="2"/>
      <c r="C877" s="3"/>
    </row>
    <row r="878">
      <c r="A878" s="1"/>
      <c r="B878" s="2"/>
      <c r="C878" s="3"/>
    </row>
    <row r="879">
      <c r="A879" s="1"/>
      <c r="B879" s="2"/>
      <c r="C879" s="3"/>
    </row>
    <row r="880">
      <c r="A880" s="1"/>
      <c r="B880" s="2"/>
      <c r="C880" s="3"/>
    </row>
    <row r="881">
      <c r="A881" s="1"/>
      <c r="B881" s="2"/>
      <c r="C881" s="3"/>
    </row>
    <row r="882">
      <c r="A882" s="1"/>
      <c r="B882" s="2"/>
      <c r="C882" s="3"/>
    </row>
    <row r="883">
      <c r="A883" s="1"/>
      <c r="B883" s="2"/>
      <c r="C883" s="3"/>
    </row>
    <row r="884">
      <c r="A884" s="1"/>
      <c r="B884" s="2"/>
      <c r="C884" s="3"/>
    </row>
    <row r="885">
      <c r="A885" s="1"/>
      <c r="B885" s="2"/>
      <c r="C885" s="3"/>
    </row>
    <row r="886">
      <c r="A886" s="1"/>
      <c r="B886" s="2"/>
      <c r="C886" s="3"/>
    </row>
    <row r="887">
      <c r="A887" s="1"/>
      <c r="B887" s="2"/>
      <c r="C887" s="3"/>
    </row>
    <row r="888">
      <c r="A888" s="1"/>
      <c r="B888" s="2"/>
      <c r="C888" s="3"/>
    </row>
    <row r="889">
      <c r="A889" s="1"/>
      <c r="B889" s="2"/>
      <c r="C889" s="3"/>
    </row>
    <row r="890">
      <c r="A890" s="1"/>
      <c r="B890" s="2"/>
      <c r="C890" s="3"/>
    </row>
    <row r="891">
      <c r="A891" s="1"/>
      <c r="B891" s="2"/>
      <c r="C891" s="3"/>
    </row>
    <row r="892">
      <c r="A892" s="1"/>
      <c r="B892" s="2"/>
      <c r="C892" s="3"/>
    </row>
    <row r="893">
      <c r="A893" s="1"/>
      <c r="B893" s="2"/>
      <c r="C893" s="3"/>
    </row>
    <row r="894">
      <c r="A894" s="1"/>
      <c r="B894" s="2"/>
      <c r="C894" s="3"/>
    </row>
    <row r="895">
      <c r="A895" s="1"/>
      <c r="B895" s="2"/>
      <c r="C895" s="3"/>
    </row>
    <row r="896">
      <c r="A896" s="1"/>
      <c r="B896" s="2"/>
      <c r="C896" s="3"/>
    </row>
    <row r="897">
      <c r="A897" s="1"/>
      <c r="B897" s="2"/>
      <c r="C897" s="3"/>
    </row>
    <row r="898">
      <c r="A898" s="1"/>
      <c r="B898" s="2"/>
      <c r="C898" s="3"/>
    </row>
    <row r="899">
      <c r="A899" s="1"/>
      <c r="B899" s="2"/>
      <c r="C899" s="3"/>
    </row>
    <row r="900">
      <c r="A900" s="1"/>
      <c r="B900" s="2"/>
      <c r="C900" s="3"/>
    </row>
    <row r="901">
      <c r="A901" s="1"/>
      <c r="B901" s="2"/>
      <c r="C901" s="3"/>
    </row>
    <row r="902">
      <c r="A902" s="1"/>
      <c r="B902" s="2"/>
      <c r="C902" s="3"/>
    </row>
    <row r="903">
      <c r="A903" s="1"/>
      <c r="B903" s="2"/>
      <c r="C903" s="3"/>
    </row>
    <row r="904">
      <c r="A904" s="1"/>
      <c r="B904" s="2"/>
      <c r="C904" s="3"/>
    </row>
    <row r="905">
      <c r="A905" s="1"/>
      <c r="B905" s="2"/>
      <c r="C905" s="3"/>
    </row>
    <row r="906">
      <c r="A906" s="1"/>
      <c r="B906" s="2"/>
      <c r="C906" s="3"/>
    </row>
    <row r="907">
      <c r="A907" s="1"/>
      <c r="B907" s="2"/>
      <c r="C907" s="3"/>
    </row>
    <row r="908">
      <c r="A908" s="1"/>
      <c r="B908" s="2"/>
      <c r="C908" s="3"/>
    </row>
    <row r="909">
      <c r="A909" s="1"/>
      <c r="B909" s="2"/>
      <c r="C909" s="3"/>
    </row>
    <row r="910">
      <c r="A910" s="1"/>
      <c r="B910" s="2"/>
      <c r="C910" s="3"/>
    </row>
    <row r="911">
      <c r="A911" s="1"/>
      <c r="B911" s="2"/>
      <c r="C911" s="3"/>
    </row>
    <row r="912">
      <c r="A912" s="1"/>
      <c r="B912" s="2"/>
      <c r="C912" s="3"/>
    </row>
    <row r="913">
      <c r="A913" s="1"/>
      <c r="B913" s="2"/>
      <c r="C913" s="3"/>
    </row>
    <row r="914">
      <c r="A914" s="1"/>
      <c r="B914" s="2"/>
      <c r="C914" s="3"/>
    </row>
    <row r="915">
      <c r="A915" s="1"/>
      <c r="B915" s="2"/>
      <c r="C915" s="3"/>
    </row>
    <row r="916">
      <c r="A916" s="1"/>
      <c r="B916" s="2"/>
      <c r="C916" s="3"/>
    </row>
    <row r="917">
      <c r="A917" s="1"/>
      <c r="B917" s="2"/>
      <c r="C917" s="3"/>
    </row>
    <row r="918">
      <c r="A918" s="1"/>
      <c r="B918" s="2"/>
      <c r="C918" s="3"/>
    </row>
    <row r="919">
      <c r="A919" s="1"/>
      <c r="B919" s="2"/>
      <c r="C919" s="3"/>
    </row>
    <row r="920">
      <c r="A920" s="1"/>
      <c r="B920" s="2"/>
      <c r="C920" s="3"/>
    </row>
    <row r="921">
      <c r="A921" s="1"/>
      <c r="B921" s="2"/>
      <c r="C921" s="3"/>
    </row>
    <row r="922">
      <c r="A922" s="1"/>
      <c r="B922" s="2"/>
      <c r="C922" s="3"/>
    </row>
    <row r="923">
      <c r="A923" s="1"/>
      <c r="B923" s="2"/>
      <c r="C923" s="3"/>
    </row>
    <row r="924">
      <c r="A924" s="1"/>
      <c r="B924" s="2"/>
      <c r="C924" s="3"/>
    </row>
    <row r="925">
      <c r="A925" s="1"/>
      <c r="B925" s="2"/>
      <c r="C925" s="3"/>
    </row>
    <row r="926">
      <c r="A926" s="1"/>
      <c r="B926" s="2"/>
      <c r="C926" s="3"/>
    </row>
    <row r="927">
      <c r="A927" s="1"/>
      <c r="B927" s="2"/>
      <c r="C927" s="3"/>
    </row>
    <row r="928">
      <c r="A928" s="1"/>
      <c r="B928" s="2"/>
      <c r="C928" s="3"/>
    </row>
    <row r="929">
      <c r="A929" s="1"/>
      <c r="B929" s="2"/>
      <c r="C929" s="3"/>
    </row>
    <row r="930">
      <c r="A930" s="1"/>
      <c r="B930" s="2"/>
      <c r="C930" s="3"/>
    </row>
    <row r="931">
      <c r="A931" s="1"/>
      <c r="B931" s="2"/>
      <c r="C931" s="3"/>
    </row>
    <row r="932">
      <c r="A932" s="1"/>
      <c r="B932" s="2"/>
      <c r="C932" s="3"/>
    </row>
    <row r="933">
      <c r="A933" s="1"/>
      <c r="B933" s="2"/>
      <c r="C933" s="3"/>
    </row>
    <row r="934">
      <c r="A934" s="1"/>
      <c r="B934" s="2"/>
      <c r="C934" s="3"/>
    </row>
    <row r="935">
      <c r="A935" s="1"/>
      <c r="B935" s="2"/>
      <c r="C935" s="3"/>
    </row>
    <row r="936">
      <c r="A936" s="1"/>
      <c r="B936" s="2"/>
      <c r="C936" s="3"/>
    </row>
    <row r="937">
      <c r="A937" s="1"/>
      <c r="B937" s="2"/>
      <c r="C937" s="3"/>
    </row>
    <row r="938">
      <c r="A938" s="1"/>
      <c r="B938" s="2"/>
      <c r="C938" s="3"/>
    </row>
    <row r="939">
      <c r="A939" s="1"/>
      <c r="B939" s="2"/>
      <c r="C939" s="3"/>
    </row>
    <row r="940">
      <c r="A940" s="1"/>
      <c r="B940" s="2"/>
      <c r="C940" s="3"/>
    </row>
    <row r="941">
      <c r="A941" s="1"/>
      <c r="B941" s="2"/>
      <c r="C941" s="3"/>
    </row>
    <row r="942">
      <c r="A942" s="1"/>
      <c r="B942" s="2"/>
      <c r="C942" s="3"/>
    </row>
    <row r="943">
      <c r="A943" s="1"/>
      <c r="B943" s="2"/>
      <c r="C943" s="3"/>
    </row>
    <row r="944">
      <c r="A944" s="1"/>
      <c r="B944" s="2"/>
      <c r="C944" s="3"/>
    </row>
    <row r="945">
      <c r="A945" s="1"/>
      <c r="B945" s="2"/>
      <c r="C945" s="3"/>
    </row>
    <row r="946">
      <c r="A946" s="1"/>
      <c r="B946" s="2"/>
      <c r="C946" s="3"/>
    </row>
    <row r="947">
      <c r="A947" s="1"/>
      <c r="B947" s="2"/>
      <c r="C947" s="3"/>
    </row>
    <row r="948">
      <c r="A948" s="1"/>
      <c r="B948" s="2"/>
      <c r="C948" s="3"/>
    </row>
    <row r="949">
      <c r="A949" s="1"/>
      <c r="B949" s="2"/>
      <c r="C949" s="3"/>
    </row>
    <row r="950">
      <c r="A950" s="1"/>
      <c r="B950" s="2"/>
      <c r="C950" s="3"/>
    </row>
    <row r="951">
      <c r="A951" s="1"/>
      <c r="B951" s="2"/>
      <c r="C951" s="3"/>
    </row>
    <row r="952">
      <c r="A952" s="1"/>
      <c r="B952" s="2"/>
      <c r="C952" s="3"/>
    </row>
    <row r="953">
      <c r="A953" s="1"/>
      <c r="B953" s="2"/>
      <c r="C953" s="3"/>
    </row>
    <row r="954">
      <c r="A954" s="1"/>
      <c r="B954" s="2"/>
      <c r="C954" s="3"/>
    </row>
    <row r="955">
      <c r="A955" s="1"/>
      <c r="B955" s="2"/>
      <c r="C955" s="3"/>
    </row>
    <row r="956">
      <c r="A956" s="1"/>
      <c r="B956" s="2"/>
      <c r="C956" s="3"/>
    </row>
    <row r="957">
      <c r="A957" s="1"/>
      <c r="B957" s="2"/>
      <c r="C957" s="3"/>
    </row>
    <row r="958">
      <c r="A958" s="1"/>
      <c r="B958" s="2"/>
      <c r="C958" s="3"/>
    </row>
    <row r="959">
      <c r="A959" s="1"/>
      <c r="B959" s="2"/>
      <c r="C959" s="3"/>
    </row>
    <row r="960">
      <c r="A960" s="1"/>
      <c r="B960" s="2"/>
      <c r="C960" s="3"/>
    </row>
    <row r="961">
      <c r="A961" s="1"/>
      <c r="B961" s="2"/>
      <c r="C961" s="3"/>
    </row>
    <row r="962">
      <c r="A962" s="1"/>
      <c r="B962" s="2"/>
      <c r="C962" s="3"/>
    </row>
    <row r="963">
      <c r="A963" s="1"/>
      <c r="B963" s="2"/>
      <c r="C963" s="3"/>
    </row>
    <row r="964">
      <c r="A964" s="1"/>
      <c r="B964" s="2"/>
      <c r="C964" s="3"/>
    </row>
    <row r="965">
      <c r="A965" s="1"/>
      <c r="B965" s="2"/>
      <c r="C965" s="3"/>
    </row>
    <row r="966">
      <c r="A966" s="1"/>
      <c r="B966" s="2"/>
      <c r="C966" s="3"/>
    </row>
    <row r="967">
      <c r="A967" s="1"/>
      <c r="B967" s="2"/>
      <c r="C967" s="3"/>
    </row>
    <row r="968">
      <c r="A968" s="1"/>
      <c r="B968" s="2"/>
      <c r="C968" s="3"/>
    </row>
    <row r="969">
      <c r="A969" s="1"/>
      <c r="B969" s="2"/>
      <c r="C969" s="3"/>
    </row>
    <row r="970">
      <c r="A970" s="1"/>
      <c r="B970" s="2"/>
      <c r="C970" s="3"/>
    </row>
    <row r="971">
      <c r="A971" s="1"/>
      <c r="B971" s="2"/>
      <c r="C971" s="3"/>
    </row>
    <row r="972">
      <c r="A972" s="1"/>
      <c r="B972" s="2"/>
      <c r="C972" s="3"/>
    </row>
    <row r="973">
      <c r="A973" s="1"/>
      <c r="B973" s="2"/>
      <c r="C973" s="3"/>
    </row>
    <row r="974">
      <c r="A974" s="1"/>
      <c r="B974" s="2"/>
      <c r="C974" s="3"/>
    </row>
    <row r="975">
      <c r="A975" s="1"/>
      <c r="B975" s="2"/>
      <c r="C975" s="3"/>
    </row>
    <row r="976">
      <c r="A976" s="1"/>
      <c r="B976" s="2"/>
      <c r="C976" s="3"/>
    </row>
    <row r="977">
      <c r="A977" s="1"/>
      <c r="B977" s="2"/>
      <c r="C977" s="3"/>
    </row>
    <row r="978">
      <c r="A978" s="1"/>
      <c r="B978" s="2"/>
      <c r="C978" s="3"/>
    </row>
    <row r="979">
      <c r="A979" s="1"/>
      <c r="B979" s="2"/>
      <c r="C979" s="3"/>
    </row>
    <row r="980">
      <c r="A980" s="1"/>
      <c r="B980" s="2"/>
      <c r="C980" s="3"/>
    </row>
    <row r="981">
      <c r="A981" s="1"/>
      <c r="B981" s="2"/>
      <c r="C981" s="3"/>
    </row>
    <row r="982">
      <c r="A982" s="1"/>
      <c r="B982" s="2"/>
      <c r="C982" s="3"/>
    </row>
    <row r="983">
      <c r="A983" s="1"/>
      <c r="B983" s="2"/>
      <c r="C983" s="3"/>
    </row>
    <row r="984">
      <c r="A984" s="1"/>
      <c r="B984" s="2"/>
      <c r="C984" s="3"/>
    </row>
    <row r="985">
      <c r="A985" s="1"/>
      <c r="B985" s="2"/>
      <c r="C985" s="3"/>
    </row>
    <row r="986">
      <c r="A986" s="1"/>
      <c r="B986" s="2"/>
      <c r="C986" s="3"/>
    </row>
    <row r="987">
      <c r="A987" s="1"/>
      <c r="B987" s="2"/>
      <c r="C987" s="3"/>
    </row>
    <row r="988">
      <c r="A988" s="1"/>
      <c r="B988" s="2"/>
      <c r="C988" s="3"/>
    </row>
    <row r="989">
      <c r="A989" s="1"/>
      <c r="B989" s="2"/>
      <c r="C989" s="3"/>
    </row>
    <row r="990">
      <c r="A990" s="1"/>
      <c r="B990" s="2"/>
      <c r="C990" s="3"/>
    </row>
    <row r="991">
      <c r="A991" s="1"/>
      <c r="B991" s="2"/>
      <c r="C991" s="3"/>
    </row>
    <row r="992">
      <c r="A992" s="1"/>
      <c r="B992" s="2"/>
      <c r="C992" s="3"/>
    </row>
    <row r="993">
      <c r="A993" s="1"/>
      <c r="B993" s="2"/>
      <c r="C993" s="3"/>
    </row>
    <row r="994">
      <c r="A994" s="1"/>
      <c r="B994" s="2"/>
      <c r="C994" s="3"/>
    </row>
    <row r="995">
      <c r="A995" s="1"/>
      <c r="B995" s="2"/>
      <c r="C995" s="3"/>
    </row>
    <row r="996">
      <c r="A996" s="1"/>
      <c r="B996" s="2"/>
      <c r="C996" s="3"/>
    </row>
    <row r="997">
      <c r="A997" s="1"/>
      <c r="B997" s="2"/>
      <c r="C997" s="3"/>
    </row>
    <row r="998">
      <c r="A998" s="1"/>
      <c r="B998" s="2"/>
      <c r="C998" s="3"/>
    </row>
    <row r="999">
      <c r="A999" s="1"/>
      <c r="B999" s="2"/>
      <c r="C999" s="3"/>
    </row>
    <row r="1000">
      <c r="A1000" s="1"/>
      <c r="B1000" s="2"/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