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RIPING" sheetId="1" r:id="rId1"/>
    <sheet name="TAHUNAN" sheetId="2" r:id="rId2"/>
    <sheet name="Sheet1" sheetId="3" r:id="rId3"/>
  </sheets>
  <definedNames>
    <definedName name="_xlnm.Print_Area" localSheetId="0">BRIPING!$B$3:$H$7</definedName>
  </definedNames>
  <calcPr calcId="144525"/>
</workbook>
</file>

<file path=xl/comments1.xml><?xml version="1.0" encoding="utf-8"?>
<comments xmlns="http://schemas.openxmlformats.org/spreadsheetml/2006/main">
  <authors>
    <author>AXIOO</author>
  </authors>
  <commentList>
    <comment ref="C2" authorId="0">
      <text>
        <r>
          <rPr>
            <b/>
            <sz val="9"/>
            <rFont val="Tahoma"/>
            <charset val="134"/>
          </rPr>
          <t>DI RUBAH SESUAI TANGGAL HARI INI</t>
        </r>
      </text>
    </comment>
    <comment ref="E2" authorId="0">
      <text>
        <r>
          <rPr>
            <b/>
            <sz val="9"/>
            <rFont val="Tahoma"/>
            <charset val="134"/>
          </rPr>
          <t xml:space="preserve">DI ISI SESUAI HARI KERJA BULAN INI
</t>
        </r>
      </text>
    </comment>
    <comment ref="L6" authorId="0">
      <text>
        <r>
          <rPr>
            <b/>
            <sz val="9"/>
            <rFont val="Tahoma"/>
            <charset val="134"/>
          </rPr>
          <t xml:space="preserve">DATA DI ISI SESUAI DENGAN PENJUALAN UNIT MOTOR YANG MASUK TANGGAL HARI INI
</t>
        </r>
      </text>
    </comment>
    <comment ref="L7" authorId="0">
      <text>
        <r>
          <rPr>
            <sz val="9"/>
            <rFont val="Tahoma"/>
            <charset val="134"/>
          </rPr>
          <t xml:space="preserve">DATA DI ISI SESUAI DENGAN PENJUALAN UNIT MOTOR YANG MASUK TANGGAL HARI INI
</t>
        </r>
      </text>
    </comment>
    <comment ref="L13" authorId="0">
      <text>
        <r>
          <rPr>
            <b/>
            <sz val="9"/>
            <rFont val="Tahoma"/>
            <charset val="134"/>
          </rPr>
          <t>DATA DI ISI SESUAI DENGAN PENJUALAN UNIT MOTOR YANG MASUK TANGGAL HARI INI</t>
        </r>
      </text>
    </comment>
    <comment ref="L14" authorId="0">
      <text>
        <r>
          <rPr>
            <b/>
            <sz val="9"/>
            <rFont val="Tahoma"/>
            <charset val="134"/>
          </rPr>
          <t>DATA DI ISI SESUAI DENGAN PENJUALAN UNIT MOTOR YANG MASUK TANGGAL HARI INI</t>
        </r>
      </text>
    </comment>
    <comment ref="L15" authorId="0">
      <text>
        <r>
          <rPr>
            <sz val="9"/>
            <rFont val="Tahoma"/>
            <charset val="134"/>
          </rPr>
          <t xml:space="preserve">DATA DI ISI SESUAI DENGAN PENJUALAN UNIT MOTOR YANG MASUK TANGGAL HARI INI
</t>
        </r>
      </text>
    </comment>
    <comment ref="L18" authorId="0">
      <text>
        <r>
          <rPr>
            <sz val="9"/>
            <rFont val="Tahoma"/>
            <charset val="134"/>
          </rPr>
          <t xml:space="preserve">DATA DI ISI SESUAI DENGAN TOTAL PENJUALAN UNIT MOTOR YANG MASUK TANGGAL HARI INI
</t>
        </r>
      </text>
    </comment>
    <comment ref="L25" authorId="0">
      <text>
        <r>
          <rPr>
            <sz val="9"/>
            <rFont val="Tahoma"/>
            <charset val="134"/>
          </rPr>
          <t xml:space="preserve">DATA DI ISI SESUAI DENGAN TOTAL PENJUALAN UNIT MOTOR SAMPAI DENGAN TANGGAL KEMARIN
</t>
        </r>
      </text>
    </comment>
    <comment ref="L26" authorId="0">
      <text>
        <r>
          <rPr>
            <sz val="9"/>
            <rFont val="Tahoma"/>
            <charset val="134"/>
          </rPr>
          <t>DATA DI ISI SESUAI DENGAN TOTAL PENJUALAN UNIT SAMPAI TANGGAL KEMARIN</t>
        </r>
      </text>
    </comment>
    <comment ref="L27" authorId="0">
      <text>
        <r>
          <rPr>
            <sz val="9"/>
            <rFont val="Tahoma"/>
            <charset val="134"/>
          </rPr>
          <t xml:space="preserve">DATA DI ISI SESUAI DENGAN TOTAL PENJUALAN UNIT SAMPAI TANGGAL KEMARIN
</t>
        </r>
      </text>
    </comment>
    <comment ref="L28" authorId="0">
      <text>
        <r>
          <rPr>
            <sz val="9"/>
            <rFont val="Tahoma"/>
            <charset val="134"/>
          </rPr>
          <t xml:space="preserve">DATA DI ISI SESUAI DENGAN TOTAL PENJUALAN UNIT SAMPAI TANGGAL KEMARIN
</t>
        </r>
      </text>
    </comment>
    <comment ref="L29" authorId="0">
      <text>
        <r>
          <rPr>
            <sz val="9"/>
            <rFont val="Tahoma"/>
            <charset val="134"/>
          </rPr>
          <t xml:space="preserve">DATA DI ISI SESUAI DENGAN TOTAL PENJUALAN UNIT SAMPAI TANGGAL KEMARIN
</t>
        </r>
      </text>
    </comment>
    <comment ref="L30" authorId="0">
      <text>
        <r>
          <rPr>
            <b/>
            <sz val="9"/>
            <rFont val="Tahoma"/>
            <charset val="134"/>
          </rPr>
          <t>DATA DI ISI SESUAI DENGAN TOTAL PENJUALAN UNIT SAMPAI TANGGAL KEMARIN</t>
        </r>
      </text>
    </comment>
  </commentList>
</comments>
</file>

<file path=xl/sharedStrings.xml><?xml version="1.0" encoding="utf-8"?>
<sst xmlns="http://schemas.openxmlformats.org/spreadsheetml/2006/main" count="231" uniqueCount="103">
  <si>
    <t>p</t>
  </si>
  <si>
    <t>SISA</t>
  </si>
  <si>
    <t>TOTAL HARI</t>
  </si>
  <si>
    <t>TTL HR MK</t>
  </si>
  <si>
    <t>SISA MEK</t>
  </si>
  <si>
    <t>TTL</t>
  </si>
  <si>
    <t xml:space="preserve">            </t>
  </si>
  <si>
    <t>MEI</t>
  </si>
  <si>
    <t>WARNA KUNING = YANG HARUS DI ISI</t>
  </si>
  <si>
    <t>PENCAPAIAN TGL 01 MEI SAMPAI TGL</t>
  </si>
  <si>
    <t>SALES</t>
  </si>
  <si>
    <t>TARGET</t>
  </si>
  <si>
    <t>PENCAPAIAN</t>
  </si>
  <si>
    <t>INDENT</t>
  </si>
  <si>
    <t>KEKURANGAN BULANAN</t>
  </si>
  <si>
    <t>PER HARI HARUS JUAL MOTOR</t>
  </si>
  <si>
    <t>BY DAY</t>
  </si>
  <si>
    <t>TAGET /HARI</t>
  </si>
  <si>
    <t>UPDATE KEKURANGAN</t>
  </si>
  <si>
    <t>TOTAL HARI KERJA</t>
  </si>
  <si>
    <t xml:space="preserve">SISA HARI KERA </t>
  </si>
  <si>
    <t>KEMARIN</t>
  </si>
  <si>
    <t>ELSA</t>
  </si>
  <si>
    <t>ERIK</t>
  </si>
  <si>
    <t>PERSENTASE</t>
  </si>
  <si>
    <t>BEAT</t>
  </si>
  <si>
    <t>UNIT</t>
  </si>
  <si>
    <t>INA</t>
  </si>
  <si>
    <t>SEILA</t>
  </si>
  <si>
    <t>MALA</t>
  </si>
  <si>
    <t>DEDEH</t>
  </si>
  <si>
    <t>SELVYA</t>
  </si>
  <si>
    <t>DEDE</t>
  </si>
  <si>
    <t>GINA</t>
  </si>
  <si>
    <t>ENGKOS</t>
  </si>
  <si>
    <t>AVRGE</t>
  </si>
  <si>
    <t>FUJI</t>
  </si>
  <si>
    <t>AYU</t>
  </si>
  <si>
    <t>DESY</t>
  </si>
  <si>
    <t>PENCAPIAN</t>
  </si>
  <si>
    <t>TOTAL ALL</t>
  </si>
  <si>
    <t>TAMBAHAN EVENT</t>
  </si>
  <si>
    <t>AIS</t>
  </si>
  <si>
    <t>HSL</t>
  </si>
  <si>
    <t>V 125</t>
  </si>
  <si>
    <t xml:space="preserve">  </t>
  </si>
  <si>
    <t>081223457226</t>
  </si>
  <si>
    <t>START 1</t>
  </si>
  <si>
    <t>DINI</t>
  </si>
  <si>
    <t xml:space="preserve">PCX, SCOOPY, BEAT </t>
  </si>
  <si>
    <t>.</t>
  </si>
  <si>
    <t>LARAS</t>
  </si>
  <si>
    <t>PENCAPAIAN BULAN LALU</t>
  </si>
  <si>
    <t>PENCAPAIAN TGL 01 MARET SAMPAI TGL</t>
  </si>
  <si>
    <t>SHELA</t>
  </si>
  <si>
    <t>PCX, CRF</t>
  </si>
  <si>
    <t>TIA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</si>
  <si>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</si>
  <si>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</si>
  <si>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AVIP</t>
  </si>
  <si>
    <t>SCOOPY</t>
  </si>
  <si>
    <t>ALL</t>
  </si>
  <si>
    <t>TARGET TIM</t>
  </si>
  <si>
    <t>TOTAL PENJUALAN UNIT</t>
  </si>
  <si>
    <t>WALK IN KEMARIN</t>
  </si>
  <si>
    <t>TOTAL WALK IN</t>
  </si>
  <si>
    <t>DEAL</t>
  </si>
  <si>
    <t>REJECT</t>
  </si>
  <si>
    <t>BY DAY WALK IN</t>
  </si>
  <si>
    <t>BY DAY %</t>
  </si>
  <si>
    <t>BLN KMRN</t>
  </si>
  <si>
    <t>WI</t>
  </si>
  <si>
    <t>CASH 19</t>
  </si>
  <si>
    <t>OTO 4</t>
  </si>
  <si>
    <t xml:space="preserve">BCA </t>
  </si>
  <si>
    <t xml:space="preserve">MCF </t>
  </si>
  <si>
    <t xml:space="preserve">CASH TEMPO </t>
  </si>
  <si>
    <t xml:space="preserve">FIF </t>
  </si>
  <si>
    <t xml:space="preserve">MUF </t>
  </si>
  <si>
    <t>DATA HISTORY PENCAPAIAN UNIT ENTRY TAHUN 2017</t>
  </si>
  <si>
    <t>BULAN</t>
  </si>
  <si>
    <t>RATA-RATA PERHARI</t>
  </si>
  <si>
    <t>%</t>
  </si>
  <si>
    <t xml:space="preserve">HARI </t>
  </si>
  <si>
    <t>TOTAL</t>
  </si>
  <si>
    <t>TARGET DAYA</t>
  </si>
  <si>
    <t>%  / UNIT</t>
  </si>
  <si>
    <t>UNIT WALK-IN</t>
  </si>
  <si>
    <t>UNIT + EVENT</t>
  </si>
  <si>
    <t>KERJA</t>
  </si>
  <si>
    <t>W-I</t>
  </si>
  <si>
    <t>W-E</t>
  </si>
  <si>
    <t>JANUARI</t>
  </si>
  <si>
    <t>PEBRUARI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</si>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</sst>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8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i/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4" borderId="59" applyNumberFormat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0" fillId="15" borderId="58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28" fillId="0" borderId="6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28" borderId="60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27" borderId="63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27" borderId="60" applyNumberFormat="0" applyAlignment="0" applyProtection="0">
      <alignment vertical="center"/>
    </xf>
    <xf numFmtId="0" fontId="31" fillId="0" borderId="65" applyNumberFormat="0" applyFill="0" applyAlignment="0" applyProtection="0">
      <alignment vertical="center"/>
    </xf>
    <xf numFmtId="0" fontId="26" fillId="0" borderId="6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</cellStyleXfs>
  <cellXfs count="21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3" borderId="12" xfId="0" applyFont="1" applyFill="1" applyBorder="1"/>
    <xf numFmtId="1" fontId="1" fillId="3" borderId="12" xfId="0" applyNumberFormat="1" applyFont="1" applyFill="1" applyBorder="1" applyAlignment="1">
      <alignment horizontal="center" vertical="center"/>
    </xf>
    <xf numFmtId="9" fontId="1" fillId="3" borderId="12" xfId="6" applyFont="1" applyFill="1" applyBorder="1" applyAlignment="1">
      <alignment horizontal="center" vertical="center"/>
    </xf>
    <xf numFmtId="0" fontId="1" fillId="3" borderId="12" xfId="6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/>
    <xf numFmtId="1" fontId="1" fillId="3" borderId="15" xfId="0" applyNumberFormat="1" applyFont="1" applyFill="1" applyBorder="1" applyAlignment="1">
      <alignment horizontal="center" vertical="center"/>
    </xf>
    <xf numFmtId="9" fontId="1" fillId="3" borderId="15" xfId="6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/>
    <xf numFmtId="0" fontId="1" fillId="2" borderId="13" xfId="0" applyFont="1" applyFill="1" applyBorder="1" applyAlignment="1"/>
    <xf numFmtId="9" fontId="1" fillId="2" borderId="13" xfId="6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9" fontId="0" fillId="0" borderId="0" xfId="6" applyFont="1"/>
    <xf numFmtId="9" fontId="1" fillId="3" borderId="13" xfId="6" applyFont="1" applyFill="1" applyBorder="1" applyAlignment="1">
      <alignment horizontal="center" vertical="center"/>
    </xf>
    <xf numFmtId="1" fontId="1" fillId="4" borderId="0" xfId="6" applyNumberFormat="1" applyFont="1" applyFill="1" applyBorder="1" applyAlignment="1">
      <alignment horizontal="center" vertical="center"/>
    </xf>
    <xf numFmtId="9" fontId="1" fillId="4" borderId="0" xfId="6" applyFont="1" applyFill="1" applyBorder="1" applyAlignment="1">
      <alignment horizontal="center" vertical="center"/>
    </xf>
    <xf numFmtId="0" fontId="1" fillId="4" borderId="0" xfId="6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/>
    <xf numFmtId="0" fontId="3" fillId="6" borderId="0" xfId="0" applyFont="1" applyFill="1"/>
    <xf numFmtId="0" fontId="2" fillId="5" borderId="0" xfId="0" applyFont="1" applyFill="1"/>
    <xf numFmtId="0" fontId="1" fillId="3" borderId="0" xfId="0" applyFont="1" applyFill="1" applyBorder="1" applyAlignment="1">
      <alignment horizontal="center"/>
    </xf>
    <xf numFmtId="0" fontId="1" fillId="7" borderId="0" xfId="0" applyNumberFormat="1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9" fontId="6" fillId="4" borderId="0" xfId="0" applyNumberFormat="1" applyFont="1" applyFill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9" fontId="1" fillId="8" borderId="28" xfId="6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left" vertical="center"/>
    </xf>
    <xf numFmtId="1" fontId="1" fillId="0" borderId="30" xfId="0" applyNumberFormat="1" applyFont="1" applyBorder="1" applyAlignment="1">
      <alignment horizontal="left" vertical="center"/>
    </xf>
    <xf numFmtId="1" fontId="1" fillId="0" borderId="31" xfId="0" applyNumberFormat="1" applyFont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left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4" borderId="20" xfId="0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4" borderId="13" xfId="0" applyNumberFormat="1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 wrapText="1"/>
    </xf>
    <xf numFmtId="1" fontId="7" fillId="2" borderId="13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left" vertical="center" wrapText="1"/>
    </xf>
    <xf numFmtId="0" fontId="6" fillId="4" borderId="32" xfId="0" applyFont="1" applyFill="1" applyBorder="1" applyAlignment="1">
      <alignment horizontal="center" vertical="center"/>
    </xf>
    <xf numFmtId="1" fontId="7" fillId="4" borderId="29" xfId="0" applyNumberFormat="1" applyFont="1" applyFill="1" applyBorder="1" applyAlignment="1">
      <alignment horizontal="left" vertical="top"/>
    </xf>
    <xf numFmtId="1" fontId="7" fillId="4" borderId="30" xfId="0" applyNumberFormat="1" applyFont="1" applyFill="1" applyBorder="1" applyAlignment="1">
      <alignment horizontal="left" vertical="top"/>
    </xf>
    <xf numFmtId="1" fontId="7" fillId="4" borderId="31" xfId="0" applyNumberFormat="1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/>
    </xf>
    <xf numFmtId="1" fontId="7" fillId="3" borderId="0" xfId="0" applyNumberFormat="1" applyFont="1" applyFill="1" applyAlignment="1">
      <alignment horizontal="left" vertical="center"/>
    </xf>
    <xf numFmtId="1" fontId="6" fillId="3" borderId="0" xfId="0" applyNumberFormat="1" applyFont="1" applyFill="1" applyAlignment="1">
      <alignment horizontal="left" vertical="center"/>
    </xf>
    <xf numFmtId="1" fontId="8" fillId="4" borderId="19" xfId="0" applyNumberFormat="1" applyFont="1" applyFill="1" applyBorder="1" applyAlignment="1">
      <alignment horizontal="center" vertical="center"/>
    </xf>
    <xf numFmtId="1" fontId="8" fillId="4" borderId="20" xfId="0" applyNumberFormat="1" applyFont="1" applyFill="1" applyBorder="1" applyAlignment="1">
      <alignment horizontal="center" vertical="center"/>
    </xf>
    <xf numFmtId="1" fontId="8" fillId="4" borderId="20" xfId="0" applyNumberFormat="1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1" fontId="8" fillId="4" borderId="23" xfId="0" applyNumberFormat="1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1" fontId="8" fillId="4" borderId="26" xfId="0" applyNumberFormat="1" applyFont="1" applyFill="1" applyBorder="1" applyAlignment="1">
      <alignment horizontal="center" vertical="center"/>
    </xf>
    <xf numFmtId="1" fontId="7" fillId="4" borderId="13" xfId="0" applyNumberFormat="1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1" fontId="7" fillId="2" borderId="22" xfId="0" applyNumberFormat="1" applyFont="1" applyFill="1" applyBorder="1" applyAlignment="1">
      <alignment horizontal="center" vertical="center"/>
    </xf>
    <xf numFmtId="1" fontId="7" fillId="4" borderId="27" xfId="0" applyNumberFormat="1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center" vertical="center"/>
    </xf>
    <xf numFmtId="9" fontId="7" fillId="9" borderId="28" xfId="6" applyFont="1" applyFill="1" applyBorder="1" applyAlignment="1">
      <alignment horizontal="center" vertical="center"/>
    </xf>
    <xf numFmtId="1" fontId="7" fillId="4" borderId="29" xfId="0" applyNumberFormat="1" applyFont="1" applyFill="1" applyBorder="1" applyAlignment="1">
      <alignment horizontal="left" vertical="center"/>
    </xf>
    <xf numFmtId="1" fontId="7" fillId="4" borderId="30" xfId="0" applyNumberFormat="1" applyFont="1" applyFill="1" applyBorder="1" applyAlignment="1">
      <alignment horizontal="left" vertical="center"/>
    </xf>
    <xf numFmtId="1" fontId="7" fillId="4" borderId="31" xfId="0" applyNumberFormat="1" applyFont="1" applyFill="1" applyBorder="1" applyAlignment="1">
      <alignment horizontal="left" vertical="center"/>
    </xf>
    <xf numFmtId="1" fontId="7" fillId="4" borderId="25" xfId="0" applyNumberFormat="1" applyFont="1" applyFill="1" applyBorder="1" applyAlignment="1">
      <alignment horizontal="center" vertical="center"/>
    </xf>
    <xf numFmtId="1" fontId="7" fillId="4" borderId="29" xfId="0" applyNumberFormat="1" applyFont="1" applyFill="1" applyBorder="1" applyAlignment="1">
      <alignment horizontal="left" vertical="center" wrapText="1"/>
    </xf>
    <xf numFmtId="1" fontId="7" fillId="4" borderId="30" xfId="0" applyNumberFormat="1" applyFont="1" applyFill="1" applyBorder="1" applyAlignment="1">
      <alignment horizontal="left" vertical="center" wrapText="1"/>
    </xf>
    <xf numFmtId="1" fontId="7" fillId="4" borderId="31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right"/>
    </xf>
    <xf numFmtId="1" fontId="8" fillId="4" borderId="33" xfId="0" applyNumberFormat="1" applyFont="1" applyFill="1" applyBorder="1" applyAlignment="1">
      <alignment horizontal="center" vertical="center"/>
    </xf>
    <xf numFmtId="1" fontId="7" fillId="4" borderId="14" xfId="0" applyNumberFormat="1" applyFon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4" borderId="34" xfId="0" applyNumberFormat="1" applyFont="1" applyFill="1" applyBorder="1" applyAlignment="1">
      <alignment horizontal="center" vertical="center"/>
    </xf>
    <xf numFmtId="1" fontId="7" fillId="2" borderId="3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8" fillId="4" borderId="36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1" fontId="7" fillId="4" borderId="42" xfId="0" applyNumberFormat="1" applyFont="1" applyFill="1" applyBorder="1" applyAlignment="1">
      <alignment horizontal="center" vertical="center"/>
    </xf>
    <xf numFmtId="1" fontId="7" fillId="2" borderId="42" xfId="0" applyNumberFormat="1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9" fontId="7" fillId="4" borderId="14" xfId="6" applyNumberFormat="1" applyFont="1" applyFill="1" applyBorder="1" applyAlignment="1">
      <alignment horizontal="center" vertical="center"/>
    </xf>
    <xf numFmtId="9" fontId="7" fillId="9" borderId="14" xfId="6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9" fontId="7" fillId="4" borderId="41" xfId="6" applyFont="1" applyFill="1" applyBorder="1" applyAlignment="1">
      <alignment horizontal="center" vertical="center"/>
    </xf>
    <xf numFmtId="1" fontId="8" fillId="4" borderId="19" xfId="0" applyNumberFormat="1" applyFont="1" applyFill="1" applyBorder="1" applyAlignment="1">
      <alignment horizontal="center" vertical="center" wrapText="1"/>
    </xf>
    <xf numFmtId="1" fontId="8" fillId="4" borderId="37" xfId="0" applyNumberFormat="1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1" fontId="8" fillId="4" borderId="44" xfId="0" applyNumberFormat="1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1" fontId="8" fillId="4" borderId="23" xfId="0" applyNumberFormat="1" applyFont="1" applyFill="1" applyBorder="1" applyAlignment="1">
      <alignment horizontal="center" vertical="center" wrapText="1"/>
    </xf>
    <xf numFmtId="1" fontId="8" fillId="4" borderId="12" xfId="0" applyNumberFormat="1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1" fontId="8" fillId="4" borderId="46" xfId="0" applyNumberFormat="1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0" fillId="3" borderId="0" xfId="0" applyFill="1" applyAlignment="1"/>
    <xf numFmtId="0" fontId="0" fillId="0" borderId="0" xfId="0" applyAlignment="1">
      <alignment wrapText="1"/>
    </xf>
    <xf numFmtId="9" fontId="1" fillId="4" borderId="18" xfId="6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textRotation="255" wrapText="1"/>
    </xf>
    <xf numFmtId="1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textRotation="255" wrapText="1"/>
    </xf>
    <xf numFmtId="0" fontId="1" fillId="4" borderId="13" xfId="0" applyFont="1" applyFill="1" applyBorder="1" applyAlignment="1">
      <alignment horizontal="center" vertical="center"/>
    </xf>
    <xf numFmtId="1" fontId="1" fillId="6" borderId="50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" fontId="1" fillId="6" borderId="0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textRotation="255" wrapText="1"/>
    </xf>
    <xf numFmtId="0" fontId="1" fillId="4" borderId="49" xfId="0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3" borderId="51" xfId="0" applyNumberFormat="1" applyFont="1" applyFill="1" applyBorder="1" applyAlignment="1">
      <alignment horizontal="center" vertical="center"/>
    </xf>
    <xf numFmtId="1" fontId="1" fillId="3" borderId="52" xfId="0" applyNumberFormat="1" applyFont="1" applyFill="1" applyBorder="1" applyAlignment="1">
      <alignment horizontal="center" vertical="center"/>
    </xf>
    <xf numFmtId="9" fontId="1" fillId="2" borderId="0" xfId="6" applyNumberFormat="1" applyFont="1" applyFill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" fontId="1" fillId="3" borderId="4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7" borderId="0" xfId="0" applyNumberFormat="1" applyFont="1" applyFill="1" applyAlignment="1">
      <alignment horizontal="left" vertical="center"/>
    </xf>
    <xf numFmtId="9" fontId="1" fillId="0" borderId="13" xfId="6" applyNumberFormat="1" applyFont="1" applyBorder="1" applyAlignment="1">
      <alignment horizontal="center" vertical="center"/>
    </xf>
    <xf numFmtId="9" fontId="1" fillId="0" borderId="13" xfId="6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7" fillId="4" borderId="26" xfId="0" applyNumberFormat="1" applyFont="1" applyFill="1" applyBorder="1" applyAlignment="1">
      <alignment horizontal="center" vertical="center"/>
    </xf>
    <xf numFmtId="1" fontId="7" fillId="2" borderId="36" xfId="0" applyNumberFormat="1" applyFont="1" applyFill="1" applyBorder="1" applyAlignment="1">
      <alignment horizontal="center" vertical="center"/>
    </xf>
    <xf numFmtId="10" fontId="7" fillId="4" borderId="47" xfId="0" applyNumberFormat="1" applyFont="1" applyFill="1" applyBorder="1" applyAlignment="1">
      <alignment horizontal="center" vertical="center"/>
    </xf>
    <xf numFmtId="10" fontId="7" fillId="2" borderId="47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10" fontId="7" fillId="9" borderId="14" xfId="6" applyNumberFormat="1" applyFont="1" applyFill="1" applyBorder="1" applyAlignment="1">
      <alignment horizontal="center" vertical="center"/>
    </xf>
    <xf numFmtId="1" fontId="7" fillId="4" borderId="53" xfId="0" applyNumberFormat="1" applyFont="1" applyFill="1" applyBorder="1" applyAlignment="1">
      <alignment horizontal="center" vertical="center"/>
    </xf>
    <xf numFmtId="1" fontId="7" fillId="4" borderId="54" xfId="0" applyNumberFormat="1" applyFont="1" applyFill="1" applyBorder="1" applyAlignment="1">
      <alignment horizontal="center" vertical="center"/>
    </xf>
    <xf numFmtId="0" fontId="7" fillId="4" borderId="55" xfId="0" applyFont="1" applyFill="1" applyBorder="1"/>
    <xf numFmtId="0" fontId="7" fillId="4" borderId="56" xfId="0" applyFont="1" applyFill="1" applyBorder="1" applyAlignment="1">
      <alignment horizontal="center" vertical="center"/>
    </xf>
    <xf numFmtId="0" fontId="8" fillId="4" borderId="56" xfId="0" applyFont="1" applyFill="1" applyBorder="1"/>
    <xf numFmtId="0" fontId="8" fillId="4" borderId="57" xfId="0" applyFont="1" applyFill="1" applyBorder="1"/>
    <xf numFmtId="0" fontId="11" fillId="4" borderId="55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/>
    </xf>
    <xf numFmtId="0" fontId="12" fillId="0" borderId="0" xfId="0" applyFont="1"/>
    <xf numFmtId="0" fontId="0" fillId="4" borderId="0" xfId="0" applyFill="1" applyBorder="1"/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DE6EA"/>
      <color rgb="00B812BE"/>
      <color rgb="009C30A0"/>
      <color rgb="00B9156E"/>
      <color rgb="00C409C6"/>
      <color rgb="00E21C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HISTORY PENCAPAIAN UNIT ENTRY  TAHUN 2016</a:t>
            </a:r>
            <a:endParaRPr lang="id-ID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181713116135"/>
          <c:y val="0.0794736597738839"/>
          <c:w val="0.871576518651782"/>
          <c:h val="0.754238068465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TAHUNAN!$B$3:$B$4</c:f>
              <c:strCache>
                <c:ptCount val="1"/>
                <c:pt idx="0">
                  <c:v>RATA-RATA PERHARI UNIT WALK-IN</c:v>
                </c:pt>
              </c:strCache>
            </c:strRef>
          </c:tx>
          <c:invertIfNegative val="0"/>
          <c:dLbls>
            <c:delete val="1"/>
          </c:dLbls>
          <c:cat>
            <c:strRef>
              <c:f>TAHUNAN!$A$5:$A$16</c:f>
              <c:strCache>
                <c:ptCount val="12"/>
                <c:pt idx="0">
                  <c:v>JANUARI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TAHUNAN!$B$5:$B$16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TAHUNAN!$C$3:$C$4</c:f>
              <c:strCache>
                <c:ptCount val="1"/>
                <c:pt idx="0">
                  <c:v>RATA-RATA PERHARI UNIT + EVENT</c:v>
                </c:pt>
              </c:strCache>
            </c:strRef>
          </c:tx>
          <c:invertIfNegative val="0"/>
          <c:dLbls>
            <c:delete val="1"/>
          </c:dLbls>
          <c:cat>
            <c:strRef>
              <c:f>TAHUNAN!$A$5:$A$16</c:f>
              <c:strCache>
                <c:ptCount val="12"/>
                <c:pt idx="0">
                  <c:v>JANUARI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TAHUNAN!$C$5:$C$16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TAHUNAN!$D$3:$D$4</c:f>
              <c:strCache>
                <c:ptCount val="1"/>
                <c:pt idx="0">
                  <c:v>% TARGET DAYA</c:v>
                </c:pt>
              </c:strCache>
            </c:strRef>
          </c:tx>
          <c:invertIfNegative val="0"/>
          <c:dLbls>
            <c:delete val="1"/>
          </c:dLbls>
          <c:cat>
            <c:strRef>
              <c:f>TAHUNAN!$A$5:$A$16</c:f>
              <c:strCache>
                <c:ptCount val="12"/>
                <c:pt idx="0">
                  <c:v>JANUARI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TAHUNAN!$D$5:$D$16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1024"/>
        <c:axId val="88962560"/>
      </c:barChart>
      <c:catAx>
        <c:axId val="889610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8962560"/>
        <c:crosses val="autoZero"/>
        <c:auto val="1"/>
        <c:lblAlgn val="ctr"/>
        <c:lblOffset val="100"/>
        <c:noMultiLvlLbl val="0"/>
      </c:catAx>
      <c:valAx>
        <c:axId val="8896256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89610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en-GB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TAHUNAN!$J$4</c:f>
              <c:strCache>
                <c:ptCount val="1"/>
                <c:pt idx="0">
                  <c:v>W-I</c:v>
                </c:pt>
              </c:strCache>
            </c:strRef>
          </c:tx>
          <c:invertIfNegative val="0"/>
          <c:dLbls>
            <c:delete val="1"/>
          </c:dLbls>
          <c:val>
            <c:numRef>
              <c:f>TAHUNAN!$J$5:$J$16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TAHUNAN!$K$4</c:f>
              <c:strCache>
                <c:ptCount val="1"/>
                <c:pt idx="0">
                  <c:v>W-E</c:v>
                </c:pt>
              </c:strCache>
            </c:strRef>
          </c:tx>
          <c:invertIfNegative val="0"/>
          <c:dLbls>
            <c:delete val="1"/>
          </c:dLbls>
          <c:val>
            <c:numRef>
              <c:f>TAHUNAN!$K$5:$K$16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94176"/>
        <c:axId val="88995712"/>
      </c:barChart>
      <c:catAx>
        <c:axId val="88994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8995712"/>
        <c:crosses val="autoZero"/>
        <c:auto val="1"/>
        <c:lblAlgn val="ctr"/>
        <c:lblOffset val="100"/>
        <c:noMultiLvlLbl val="0"/>
      </c:catAx>
      <c:valAx>
        <c:axId val="88995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899417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76199</xdr:colOff>
      <xdr:row>17</xdr:row>
      <xdr:rowOff>176213</xdr:rowOff>
    </xdr:from>
    <xdr:to>
      <xdr:col>33</xdr:col>
      <xdr:colOff>15875</xdr:colOff>
      <xdr:row>58</xdr:row>
      <xdr:rowOff>142875</xdr:rowOff>
    </xdr:to>
    <xdr:graphicFrame>
      <xdr:nvGraphicFramePr>
        <xdr:cNvPr id="2" name="Chart 1"/>
        <xdr:cNvGraphicFramePr/>
      </xdr:nvGraphicFramePr>
      <xdr:xfrm>
        <a:off x="75565" y="3462020"/>
        <a:ext cx="25019635" cy="777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539750</xdr:colOff>
      <xdr:row>2</xdr:row>
      <xdr:rowOff>0</xdr:rowOff>
    </xdr:from>
    <xdr:to>
      <xdr:col>25</xdr:col>
      <xdr:colOff>444500</xdr:colOff>
      <xdr:row>16</xdr:row>
      <xdr:rowOff>127000</xdr:rowOff>
    </xdr:to>
    <xdr:graphicFrame>
      <xdr:nvGraphicFramePr>
        <xdr:cNvPr id="3" name="Chart 2"/>
        <xdr:cNvGraphicFramePr/>
      </xdr:nvGraphicFramePr>
      <xdr:xfrm>
        <a:off x="11931650" y="390525"/>
        <a:ext cx="8791575" cy="282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abSelected="1" zoomScale="85" zoomScaleNormal="85" topLeftCell="A45" workbookViewId="0">
      <selection activeCell="L52" sqref="L52"/>
    </sheetView>
  </sheetViews>
  <sheetFormatPr defaultColWidth="9" defaultRowHeight="15"/>
  <cols>
    <col min="1" max="1" width="7" customWidth="1"/>
    <col min="2" max="2" width="12.0190476190476" customWidth="1"/>
    <col min="3" max="3" width="11.647619047619" customWidth="1"/>
    <col min="4" max="5" width="14.5714285714286" customWidth="1"/>
    <col min="6" max="6" width="16.9142857142857" customWidth="1"/>
    <col min="7" max="8" width="17" customWidth="1"/>
    <col min="9" max="9" width="9.28571428571429" customWidth="1"/>
    <col min="13" max="13" width="11.4285714285714" customWidth="1"/>
    <col min="14" max="14" width="11.8571428571429" customWidth="1"/>
    <col min="16" max="16" width="12" customWidth="1"/>
    <col min="17" max="17" width="9.14285714285714" style="47"/>
    <col min="18" max="18" width="32.7142857142857" customWidth="1"/>
  </cols>
  <sheetData>
    <row r="1" ht="3.75" customHeight="1" spans="2:16">
      <c r="B1" t="s">
        <v>0</v>
      </c>
      <c r="C1" s="47">
        <v>2</v>
      </c>
      <c r="D1" s="47" t="s">
        <v>1</v>
      </c>
      <c r="E1" s="47" t="s">
        <v>2</v>
      </c>
      <c r="F1" s="48" t="s">
        <v>3</v>
      </c>
      <c r="G1" s="48" t="s">
        <v>4</v>
      </c>
      <c r="H1" s="48"/>
      <c r="O1" t="s">
        <v>1</v>
      </c>
      <c r="P1" t="s">
        <v>5</v>
      </c>
    </row>
    <row r="2" spans="2:16">
      <c r="B2" t="s">
        <v>6</v>
      </c>
      <c r="C2" s="49">
        <v>23</v>
      </c>
      <c r="D2" s="50" t="s">
        <v>7</v>
      </c>
      <c r="E2" s="49">
        <v>31</v>
      </c>
      <c r="F2" s="51">
        <v>26</v>
      </c>
      <c r="G2" s="51">
        <f>F2-C2</f>
        <v>3</v>
      </c>
      <c r="H2" s="51"/>
      <c r="J2" s="158" t="s">
        <v>8</v>
      </c>
      <c r="K2" s="158"/>
      <c r="L2" s="49"/>
      <c r="M2" s="49"/>
      <c r="O2" s="159">
        <f>P2-C2</f>
        <v>-13</v>
      </c>
      <c r="P2">
        <v>10</v>
      </c>
    </row>
    <row r="3" customHeight="1" spans="2:9">
      <c r="B3" s="52" t="s">
        <v>9</v>
      </c>
      <c r="C3" s="52"/>
      <c r="D3" s="52"/>
      <c r="E3" s="52"/>
      <c r="F3" s="52"/>
      <c r="G3" s="53">
        <f>(C2)</f>
        <v>23</v>
      </c>
      <c r="H3" s="54">
        <v>2021</v>
      </c>
      <c r="I3" s="160"/>
    </row>
    <row r="4" s="46" customFormat="1" customHeight="1" spans="1:17">
      <c r="A4" s="55"/>
      <c r="B4" s="56" t="s">
        <v>10</v>
      </c>
      <c r="C4" s="57" t="s">
        <v>11</v>
      </c>
      <c r="D4" s="57" t="s">
        <v>12</v>
      </c>
      <c r="E4" s="58" t="s">
        <v>13</v>
      </c>
      <c r="F4" s="58" t="s">
        <v>14</v>
      </c>
      <c r="G4" s="59" t="s">
        <v>15</v>
      </c>
      <c r="H4" s="60" t="s">
        <v>16</v>
      </c>
      <c r="I4" s="161"/>
      <c r="M4" s="162" t="s">
        <v>17</v>
      </c>
      <c r="N4" s="163" t="s">
        <v>18</v>
      </c>
      <c r="O4" s="163" t="s">
        <v>19</v>
      </c>
      <c r="P4" s="162" t="s">
        <v>20</v>
      </c>
      <c r="Q4" s="169"/>
    </row>
    <row r="5" s="46" customFormat="1" ht="15.75" spans="1:17">
      <c r="A5" s="55"/>
      <c r="B5" s="61"/>
      <c r="C5" s="62"/>
      <c r="D5" s="62"/>
      <c r="E5" s="63"/>
      <c r="F5" s="63"/>
      <c r="G5" s="64"/>
      <c r="H5" s="65"/>
      <c r="I5" s="161"/>
      <c r="J5" s="164" t="s">
        <v>21</v>
      </c>
      <c r="K5" s="165"/>
      <c r="L5" s="165"/>
      <c r="M5" s="162"/>
      <c r="N5" s="163"/>
      <c r="O5" s="163"/>
      <c r="P5" s="166"/>
      <c r="Q5" s="169"/>
    </row>
    <row r="6" s="46" customFormat="1" customHeight="1" spans="1:17">
      <c r="A6" s="66"/>
      <c r="B6" s="67" t="s">
        <v>22</v>
      </c>
      <c r="C6" s="68">
        <v>10</v>
      </c>
      <c r="D6" s="69">
        <v>0</v>
      </c>
      <c r="E6" s="68">
        <v>23</v>
      </c>
      <c r="F6" s="68">
        <f>C6-D6</f>
        <v>10</v>
      </c>
      <c r="G6" s="70">
        <f>C6/P6</f>
        <v>1.25</v>
      </c>
      <c r="H6" s="71">
        <f>D6-O41</f>
        <v>-2</v>
      </c>
      <c r="I6" s="41"/>
      <c r="J6" s="167" t="s">
        <v>10</v>
      </c>
      <c r="K6" s="165" t="s">
        <v>23</v>
      </c>
      <c r="L6" s="22">
        <v>0</v>
      </c>
      <c r="M6" s="168">
        <f>C6/O6</f>
        <v>0.32258064516129</v>
      </c>
      <c r="N6" s="168">
        <f>M6*C2</f>
        <v>7.41935483870967</v>
      </c>
      <c r="O6" s="169">
        <f>E2</f>
        <v>31</v>
      </c>
      <c r="P6" s="170">
        <f>O6-C2</f>
        <v>8</v>
      </c>
      <c r="Q6" s="169"/>
    </row>
    <row r="7" s="46" customFormat="1" ht="15.75" spans="1:17">
      <c r="A7" s="72"/>
      <c r="B7" s="73" t="s">
        <v>24</v>
      </c>
      <c r="C7" s="74"/>
      <c r="D7" s="75">
        <f>D6/C6</f>
        <v>0</v>
      </c>
      <c r="E7" s="76" t="s">
        <v>25</v>
      </c>
      <c r="F7" s="77"/>
      <c r="G7" s="78"/>
      <c r="H7" s="79" t="s">
        <v>26</v>
      </c>
      <c r="I7" s="37"/>
      <c r="J7" s="171"/>
      <c r="K7" s="165" t="s">
        <v>27</v>
      </c>
      <c r="L7" s="22">
        <v>0</v>
      </c>
      <c r="M7" s="168">
        <f>L7</f>
        <v>0</v>
      </c>
      <c r="N7" s="168">
        <f>M7*C2</f>
        <v>0</v>
      </c>
      <c r="O7" s="169">
        <f>E2</f>
        <v>31</v>
      </c>
      <c r="P7" s="170">
        <f>O7-C2</f>
        <v>8</v>
      </c>
      <c r="Q7" s="169"/>
    </row>
    <row r="8" s="46" customFormat="1" ht="16.5" spans="1:17">
      <c r="A8" s="72"/>
      <c r="B8" s="52" t="str">
        <f>B3</f>
        <v>PENCAPAIAN TGL 01 MEI SAMPAI TGL</v>
      </c>
      <c r="C8" s="52"/>
      <c r="D8" s="52"/>
      <c r="E8" s="52"/>
      <c r="F8" s="52"/>
      <c r="G8" s="80">
        <f>C2</f>
        <v>23</v>
      </c>
      <c r="H8" s="80">
        <f>H3</f>
        <v>2021</v>
      </c>
      <c r="I8" s="37"/>
      <c r="J8" s="171"/>
      <c r="K8" s="165"/>
      <c r="L8" s="22"/>
      <c r="M8" s="168"/>
      <c r="N8" s="168"/>
      <c r="O8" s="169"/>
      <c r="P8" s="170"/>
      <c r="Q8" s="169"/>
    </row>
    <row r="9" s="46" customFormat="1" ht="15.75" spans="1:17">
      <c r="A9" s="72"/>
      <c r="B9" s="81" t="str">
        <f>B4</f>
        <v>SALES</v>
      </c>
      <c r="C9" s="82" t="s">
        <v>11</v>
      </c>
      <c r="D9" s="83" t="s">
        <v>12</v>
      </c>
      <c r="E9" s="84" t="s">
        <v>13</v>
      </c>
      <c r="F9" s="84" t="s">
        <v>14</v>
      </c>
      <c r="G9" s="59" t="s">
        <v>15</v>
      </c>
      <c r="H9" s="60" t="s">
        <v>16</v>
      </c>
      <c r="I9" s="37"/>
      <c r="J9" s="171"/>
      <c r="K9" s="165"/>
      <c r="L9" s="22"/>
      <c r="M9" s="168"/>
      <c r="N9" s="168"/>
      <c r="O9" s="169"/>
      <c r="P9" s="170"/>
      <c r="Q9" s="169"/>
    </row>
    <row r="10" s="46" customFormat="1" ht="15.75" spans="1:17">
      <c r="A10" s="72"/>
      <c r="B10" s="85"/>
      <c r="C10" s="86"/>
      <c r="D10" s="87"/>
      <c r="E10" s="88"/>
      <c r="F10" s="88"/>
      <c r="G10" s="64"/>
      <c r="H10" s="65"/>
      <c r="I10" s="37"/>
      <c r="J10" s="171"/>
      <c r="K10" s="165"/>
      <c r="L10" s="22"/>
      <c r="M10" s="168"/>
      <c r="N10" s="168"/>
      <c r="O10" s="169"/>
      <c r="P10" s="170"/>
      <c r="Q10" s="169"/>
    </row>
    <row r="11" s="46" customFormat="1" ht="15.75" spans="1:17">
      <c r="A11" s="72"/>
      <c r="B11" s="67" t="s">
        <v>28</v>
      </c>
      <c r="C11" s="68">
        <v>12</v>
      </c>
      <c r="D11" s="89">
        <v>3</v>
      </c>
      <c r="E11" s="68">
        <v>8</v>
      </c>
      <c r="F11" s="68">
        <f>C11-D11</f>
        <v>9</v>
      </c>
      <c r="G11" s="70">
        <f>C11/P2</f>
        <v>1.2</v>
      </c>
      <c r="H11" s="71">
        <f>D11-O51</f>
        <v>2</v>
      </c>
      <c r="I11" s="37"/>
      <c r="J11" s="171"/>
      <c r="K11" s="165"/>
      <c r="L11" s="22"/>
      <c r="M11" s="168"/>
      <c r="N11" s="168"/>
      <c r="O11" s="169"/>
      <c r="P11" s="170"/>
      <c r="Q11" s="169"/>
    </row>
    <row r="12" s="46" customFormat="1" ht="15.75" spans="1:17">
      <c r="A12" s="72"/>
      <c r="B12" s="73" t="s">
        <v>24</v>
      </c>
      <c r="C12" s="74"/>
      <c r="D12" s="75">
        <f>D11/C11</f>
        <v>0.25</v>
      </c>
      <c r="E12" s="90" t="s">
        <v>25</v>
      </c>
      <c r="F12" s="77"/>
      <c r="G12" s="78"/>
      <c r="H12" s="79" t="s">
        <v>26</v>
      </c>
      <c r="I12" s="37"/>
      <c r="J12" s="171"/>
      <c r="K12" s="165"/>
      <c r="L12" s="22"/>
      <c r="M12" s="168"/>
      <c r="N12" s="168"/>
      <c r="O12" s="169"/>
      <c r="P12" s="170"/>
      <c r="Q12" s="169"/>
    </row>
    <row r="13" s="46" customFormat="1" ht="16.5" spans="1:17">
      <c r="A13" s="91"/>
      <c r="B13" s="52" t="str">
        <f>B3</f>
        <v>PENCAPAIAN TGL 01 MEI SAMPAI TGL</v>
      </c>
      <c r="C13" s="52"/>
      <c r="D13" s="52"/>
      <c r="E13" s="52"/>
      <c r="F13" s="52"/>
      <c r="G13" s="80">
        <f>C2</f>
        <v>23</v>
      </c>
      <c r="H13" s="80">
        <f>H3</f>
        <v>2021</v>
      </c>
      <c r="I13" s="160"/>
      <c r="J13" s="171"/>
      <c r="K13" s="165" t="s">
        <v>29</v>
      </c>
      <c r="L13" s="22">
        <v>0</v>
      </c>
      <c r="M13" s="168">
        <f>C21/O13</f>
        <v>0.0967741935483871</v>
      </c>
      <c r="N13" s="168">
        <f>M13*C2</f>
        <v>2.2258064516129</v>
      </c>
      <c r="O13" s="169">
        <f>E2</f>
        <v>31</v>
      </c>
      <c r="P13" s="170">
        <f>O13-C2</f>
        <v>8</v>
      </c>
      <c r="Q13" s="169"/>
    </row>
    <row r="14" s="46" customFormat="1" customHeight="1" spans="1:17">
      <c r="A14" s="55"/>
      <c r="B14" s="81" t="str">
        <f>B4</f>
        <v>SALES</v>
      </c>
      <c r="C14" s="82" t="s">
        <v>11</v>
      </c>
      <c r="D14" s="83" t="s">
        <v>12</v>
      </c>
      <c r="E14" s="84" t="s">
        <v>13</v>
      </c>
      <c r="F14" s="84" t="s">
        <v>14</v>
      </c>
      <c r="G14" s="59" t="s">
        <v>15</v>
      </c>
      <c r="H14" s="60" t="s">
        <v>16</v>
      </c>
      <c r="I14" s="161"/>
      <c r="J14" s="171"/>
      <c r="K14" s="165" t="s">
        <v>30</v>
      </c>
      <c r="L14" s="22">
        <v>0</v>
      </c>
      <c r="M14" s="168">
        <f>C26/O14</f>
        <v>0.483870967741935</v>
      </c>
      <c r="N14" s="168">
        <f>M14*C2</f>
        <v>11.1290322580645</v>
      </c>
      <c r="O14" s="169">
        <f>E2</f>
        <v>31</v>
      </c>
      <c r="P14" s="170">
        <f>O14-C2</f>
        <v>8</v>
      </c>
      <c r="Q14" s="169"/>
    </row>
    <row r="15" s="46" customFormat="1" ht="15.75" spans="1:19">
      <c r="A15" s="55"/>
      <c r="B15" s="85"/>
      <c r="C15" s="86"/>
      <c r="D15" s="87"/>
      <c r="E15" s="88"/>
      <c r="F15" s="88"/>
      <c r="G15" s="64"/>
      <c r="H15" s="65"/>
      <c r="I15" s="161"/>
      <c r="J15" s="171"/>
      <c r="K15" s="165" t="s">
        <v>31</v>
      </c>
      <c r="L15" s="22">
        <v>0</v>
      </c>
      <c r="M15" s="168">
        <f>C31/O15</f>
        <v>0.645161290322581</v>
      </c>
      <c r="N15" s="168">
        <f>M15*C2</f>
        <v>14.8387096774194</v>
      </c>
      <c r="O15" s="169">
        <f>E2</f>
        <v>31</v>
      </c>
      <c r="P15" s="170">
        <f>O15-C2</f>
        <v>8</v>
      </c>
      <c r="Q15" s="169"/>
      <c r="S15" s="46">
        <f>826-56</f>
        <v>770</v>
      </c>
    </row>
    <row r="16" s="46" customFormat="1" customHeight="1" spans="1:17">
      <c r="A16" s="66"/>
      <c r="B16" s="67" t="s">
        <v>32</v>
      </c>
      <c r="C16" s="68">
        <v>5</v>
      </c>
      <c r="D16" s="89">
        <v>0</v>
      </c>
      <c r="E16" s="68">
        <v>13</v>
      </c>
      <c r="F16" s="68">
        <f>C16-D16</f>
        <v>5</v>
      </c>
      <c r="G16" s="70">
        <f>C16/P7</f>
        <v>0.625</v>
      </c>
      <c r="H16" s="71">
        <f>D16-O42</f>
        <v>-4</v>
      </c>
      <c r="I16" s="41"/>
      <c r="J16" s="171"/>
      <c r="K16" s="172" t="s">
        <v>33</v>
      </c>
      <c r="L16" s="22">
        <v>0</v>
      </c>
      <c r="M16" s="168">
        <f>C36/O16</f>
        <v>0</v>
      </c>
      <c r="N16" s="168">
        <f>M16*C2</f>
        <v>0</v>
      </c>
      <c r="O16" s="169">
        <v>31</v>
      </c>
      <c r="P16" s="170">
        <f>O16-C2</f>
        <v>8</v>
      </c>
      <c r="Q16" s="169"/>
    </row>
    <row r="17" s="46" customFormat="1" customHeight="1" spans="1:17">
      <c r="A17" s="72"/>
      <c r="B17" s="73" t="s">
        <v>24</v>
      </c>
      <c r="C17" s="74"/>
      <c r="D17" s="75">
        <f>D16/C16</f>
        <v>0</v>
      </c>
      <c r="E17" s="90" t="s">
        <v>25</v>
      </c>
      <c r="F17" s="77"/>
      <c r="G17" s="78"/>
      <c r="H17" s="79" t="s">
        <v>26</v>
      </c>
      <c r="I17" s="37"/>
      <c r="J17" s="171"/>
      <c r="K17" s="172" t="s">
        <v>34</v>
      </c>
      <c r="L17" s="27">
        <v>0</v>
      </c>
      <c r="M17" s="173">
        <f>C41/O17</f>
        <v>0.483870967741935</v>
      </c>
      <c r="N17" s="168">
        <f>M17*C2</f>
        <v>11.1290322580645</v>
      </c>
      <c r="O17" s="169">
        <v>31</v>
      </c>
      <c r="P17" s="170">
        <f>O17-C2</f>
        <v>8</v>
      </c>
      <c r="Q17" s="168" t="s">
        <v>35</v>
      </c>
    </row>
    <row r="18" s="46" customFormat="1" ht="17.25" customHeight="1" spans="1:17">
      <c r="A18" s="91"/>
      <c r="B18" s="52" t="str">
        <f>B3</f>
        <v>PENCAPAIAN TGL 01 MEI SAMPAI TGL</v>
      </c>
      <c r="C18" s="52"/>
      <c r="D18" s="52"/>
      <c r="E18" s="52"/>
      <c r="F18" s="52"/>
      <c r="G18" s="80">
        <f>C2</f>
        <v>23</v>
      </c>
      <c r="H18" s="80">
        <f>H13</f>
        <v>2021</v>
      </c>
      <c r="I18" s="160"/>
      <c r="J18" s="171"/>
      <c r="K18" s="174" t="s">
        <v>36</v>
      </c>
      <c r="L18" s="22">
        <v>0</v>
      </c>
      <c r="M18" s="175">
        <f>C61/O18</f>
        <v>3.2258064516129</v>
      </c>
      <c r="N18" s="168">
        <f>M18*C2</f>
        <v>74.1935483870967</v>
      </c>
      <c r="O18" s="169">
        <f>E2</f>
        <v>31</v>
      </c>
      <c r="P18" s="170">
        <f>O18-C2</f>
        <v>8</v>
      </c>
      <c r="Q18" s="168">
        <f>D61/C2</f>
        <v>1</v>
      </c>
    </row>
    <row r="19" s="46" customFormat="1" customHeight="1" spans="1:12">
      <c r="A19" s="55"/>
      <c r="B19" s="81" t="str">
        <f>B4</f>
        <v>SALES</v>
      </c>
      <c r="C19" s="82" t="s">
        <v>11</v>
      </c>
      <c r="D19" s="83" t="s">
        <v>12</v>
      </c>
      <c r="E19" s="84" t="s">
        <v>13</v>
      </c>
      <c r="F19" s="84" t="s">
        <v>14</v>
      </c>
      <c r="G19" s="59" t="s">
        <v>15</v>
      </c>
      <c r="H19" s="60" t="s">
        <v>16</v>
      </c>
      <c r="I19" s="161"/>
      <c r="J19" s="176"/>
      <c r="K19" s="165" t="s">
        <v>37</v>
      </c>
      <c r="L19" s="22">
        <v>0</v>
      </c>
    </row>
    <row r="20" s="46" customFormat="1" ht="15.75" spans="1:22">
      <c r="A20" s="55"/>
      <c r="B20" s="85"/>
      <c r="C20" s="86"/>
      <c r="D20" s="87"/>
      <c r="E20" s="88"/>
      <c r="F20" s="88"/>
      <c r="G20" s="64"/>
      <c r="H20" s="65"/>
      <c r="I20" s="161"/>
      <c r="S20" s="37"/>
      <c r="T20" s="37"/>
      <c r="U20" s="37"/>
      <c r="V20" s="37"/>
    </row>
    <row r="21" s="46" customFormat="1" customHeight="1" spans="1:22">
      <c r="A21" s="66"/>
      <c r="B21" s="67" t="s">
        <v>38</v>
      </c>
      <c r="C21" s="68">
        <v>3</v>
      </c>
      <c r="D21" s="89">
        <v>5</v>
      </c>
      <c r="E21" s="68">
        <v>10</v>
      </c>
      <c r="F21" s="68">
        <f>C21-D21</f>
        <v>-2</v>
      </c>
      <c r="G21" s="70">
        <f>C21/P13</f>
        <v>0.375</v>
      </c>
      <c r="H21" s="71">
        <f>D21-O43</f>
        <v>-1</v>
      </c>
      <c r="I21" s="41"/>
      <c r="S21" s="37"/>
      <c r="T21" s="37"/>
      <c r="U21" s="37"/>
      <c r="V21" s="37"/>
    </row>
    <row r="22" s="46" customFormat="1" ht="15.75" spans="1:22">
      <c r="A22" s="72"/>
      <c r="B22" s="73" t="s">
        <v>24</v>
      </c>
      <c r="C22" s="74"/>
      <c r="D22" s="75">
        <f>D21/C21</f>
        <v>1.66666666666667</v>
      </c>
      <c r="E22" s="92"/>
      <c r="F22" s="93"/>
      <c r="G22" s="94"/>
      <c r="H22" s="79" t="s">
        <v>26</v>
      </c>
      <c r="I22" s="37"/>
      <c r="S22" s="37"/>
      <c r="T22" s="37"/>
      <c r="U22" s="37"/>
      <c r="V22" s="37"/>
    </row>
    <row r="23" s="46" customFormat="1" ht="16.5" spans="1:22">
      <c r="A23" s="91"/>
      <c r="B23" s="95" t="str">
        <f>B18</f>
        <v>PENCAPAIAN TGL 01 MEI SAMPAI TGL</v>
      </c>
      <c r="C23" s="95"/>
      <c r="D23" s="95"/>
      <c r="E23" s="95"/>
      <c r="F23" s="95"/>
      <c r="G23" s="96">
        <f>C2</f>
        <v>23</v>
      </c>
      <c r="H23" s="97">
        <f>H18</f>
        <v>2021</v>
      </c>
      <c r="I23" s="160"/>
      <c r="S23" s="37"/>
      <c r="T23" s="37"/>
      <c r="U23" s="37"/>
      <c r="V23" s="37"/>
    </row>
    <row r="24" s="46" customFormat="1" customHeight="1" spans="1:22">
      <c r="A24" s="55"/>
      <c r="B24" s="98" t="str">
        <f>B4</f>
        <v>SALES</v>
      </c>
      <c r="C24" s="99" t="s">
        <v>11</v>
      </c>
      <c r="D24" s="99" t="s">
        <v>12</v>
      </c>
      <c r="E24" s="100" t="s">
        <v>13</v>
      </c>
      <c r="F24" s="100" t="s">
        <v>14</v>
      </c>
      <c r="G24" s="101" t="s">
        <v>15</v>
      </c>
      <c r="H24" s="102" t="s">
        <v>16</v>
      </c>
      <c r="I24" s="161"/>
      <c r="J24" s="177" t="s">
        <v>39</v>
      </c>
      <c r="K24" s="177"/>
      <c r="L24" s="177"/>
      <c r="S24" s="37"/>
      <c r="T24" s="37"/>
      <c r="U24" s="37"/>
      <c r="V24" s="37"/>
    </row>
    <row r="25" s="46" customFormat="1" ht="15.75" spans="1:22">
      <c r="A25" s="55"/>
      <c r="B25" s="103"/>
      <c r="C25" s="104"/>
      <c r="D25" s="104"/>
      <c r="E25" s="105"/>
      <c r="F25" s="105"/>
      <c r="G25" s="106"/>
      <c r="H25" s="107"/>
      <c r="I25" s="161"/>
      <c r="J25" s="172" t="s">
        <v>40</v>
      </c>
      <c r="K25" s="172"/>
      <c r="L25" s="178">
        <f>SUM(L26:L34)</f>
        <v>23</v>
      </c>
      <c r="N25" s="179" t="s">
        <v>41</v>
      </c>
      <c r="O25" s="179"/>
      <c r="P25" s="179"/>
      <c r="Q25" s="179"/>
      <c r="S25" s="37"/>
      <c r="T25" s="37"/>
      <c r="U25" s="37"/>
      <c r="V25" s="37"/>
    </row>
    <row r="26" s="46" customFormat="1" ht="15.75" spans="1:22">
      <c r="A26" s="66"/>
      <c r="B26" s="108" t="s">
        <v>42</v>
      </c>
      <c r="C26" s="109">
        <v>15</v>
      </c>
      <c r="D26" s="89">
        <v>2</v>
      </c>
      <c r="E26" s="109">
        <v>25</v>
      </c>
      <c r="F26" s="109">
        <f>C26-D26</f>
        <v>13</v>
      </c>
      <c r="G26" s="110">
        <f>C26/P14</f>
        <v>1.875</v>
      </c>
      <c r="H26" s="111">
        <f>D26-O44</f>
        <v>-5</v>
      </c>
      <c r="I26" s="41"/>
      <c r="J26" s="180"/>
      <c r="K26" s="172" t="s">
        <v>23</v>
      </c>
      <c r="L26" s="181">
        <v>3</v>
      </c>
      <c r="M26" s="46" t="s">
        <v>43</v>
      </c>
      <c r="N26" s="179"/>
      <c r="O26" s="179"/>
      <c r="P26" s="179"/>
      <c r="Q26" s="179"/>
      <c r="S26" s="37"/>
      <c r="T26" s="37"/>
      <c r="U26" s="37"/>
      <c r="V26" s="37"/>
    </row>
    <row r="27" s="46" customFormat="1" ht="15.75" spans="1:22">
      <c r="A27" s="72"/>
      <c r="B27" s="112" t="s">
        <v>24</v>
      </c>
      <c r="C27" s="113"/>
      <c r="D27" s="114">
        <f>D26/C26</f>
        <v>0.133333333333333</v>
      </c>
      <c r="E27" s="115" t="s">
        <v>44</v>
      </c>
      <c r="F27" s="116"/>
      <c r="G27" s="117"/>
      <c r="H27" s="118" t="s">
        <v>26</v>
      </c>
      <c r="I27" s="37" t="s">
        <v>45</v>
      </c>
      <c r="J27" s="180"/>
      <c r="K27" s="172" t="s">
        <v>27</v>
      </c>
      <c r="L27" s="181">
        <v>1</v>
      </c>
      <c r="M27" s="46" t="s">
        <v>43</v>
      </c>
      <c r="N27" s="179"/>
      <c r="O27" s="179"/>
      <c r="P27" s="179"/>
      <c r="Q27" s="179"/>
      <c r="S27" s="37"/>
      <c r="T27" s="37"/>
      <c r="U27" s="37"/>
      <c r="V27" s="37"/>
    </row>
    <row r="28" s="46" customFormat="1" ht="16.5" spans="1:20">
      <c r="A28" s="91"/>
      <c r="B28" s="95" t="str">
        <f>B23</f>
        <v>PENCAPAIAN TGL 01 MEI SAMPAI TGL</v>
      </c>
      <c r="C28" s="95"/>
      <c r="D28" s="95"/>
      <c r="E28" s="95"/>
      <c r="F28" s="95"/>
      <c r="G28" s="96">
        <f>C2</f>
        <v>23</v>
      </c>
      <c r="H28" s="96">
        <f>H23</f>
        <v>2021</v>
      </c>
      <c r="I28" s="160"/>
      <c r="J28" s="180"/>
      <c r="K28" s="172" t="s">
        <v>29</v>
      </c>
      <c r="L28" s="181">
        <v>5</v>
      </c>
      <c r="R28" s="215" t="s">
        <v>46</v>
      </c>
      <c r="T28" s="193">
        <f>P26</f>
        <v>0</v>
      </c>
    </row>
    <row r="29" s="46" customFormat="1" customHeight="1" spans="1:14">
      <c r="A29" s="55"/>
      <c r="B29" s="98" t="str">
        <f>B4</f>
        <v>SALES</v>
      </c>
      <c r="C29" s="99" t="s">
        <v>11</v>
      </c>
      <c r="D29" s="99" t="s">
        <v>12</v>
      </c>
      <c r="E29" s="100" t="s">
        <v>13</v>
      </c>
      <c r="F29" s="100" t="s">
        <v>14</v>
      </c>
      <c r="G29" s="101" t="s">
        <v>15</v>
      </c>
      <c r="H29" s="102" t="s">
        <v>16</v>
      </c>
      <c r="I29" s="161"/>
      <c r="J29" s="180"/>
      <c r="K29" s="172" t="s">
        <v>30</v>
      </c>
      <c r="L29" s="181">
        <v>1</v>
      </c>
      <c r="N29" s="46" t="s">
        <v>47</v>
      </c>
    </row>
    <row r="30" s="46" customFormat="1" ht="15.75" spans="1:14">
      <c r="A30" s="55"/>
      <c r="B30" s="103"/>
      <c r="C30" s="104"/>
      <c r="D30" s="104"/>
      <c r="E30" s="105"/>
      <c r="F30" s="105"/>
      <c r="G30" s="106"/>
      <c r="H30" s="107"/>
      <c r="I30" s="161"/>
      <c r="J30" s="180"/>
      <c r="K30" s="172" t="s">
        <v>31</v>
      </c>
      <c r="L30" s="182">
        <v>3</v>
      </c>
      <c r="N30" s="183"/>
    </row>
    <row r="31" s="46" customFormat="1" ht="15.75" spans="1:12">
      <c r="A31" s="66"/>
      <c r="B31" s="108" t="s">
        <v>48</v>
      </c>
      <c r="C31" s="109">
        <v>20</v>
      </c>
      <c r="D31" s="89">
        <v>5</v>
      </c>
      <c r="E31" s="109">
        <v>37</v>
      </c>
      <c r="F31" s="109">
        <f>C31-D31</f>
        <v>15</v>
      </c>
      <c r="G31" s="110">
        <f>C31/P15</f>
        <v>2.5</v>
      </c>
      <c r="H31" s="111">
        <f>D31-O45</f>
        <v>-6</v>
      </c>
      <c r="I31" s="41"/>
      <c r="J31" s="180"/>
      <c r="K31" s="172" t="s">
        <v>33</v>
      </c>
      <c r="L31" s="184">
        <v>1</v>
      </c>
    </row>
    <row r="32" s="46" customFormat="1" ht="15.75" spans="1:12">
      <c r="A32" s="72"/>
      <c r="B32" s="112" t="s">
        <v>24</v>
      </c>
      <c r="C32" s="113"/>
      <c r="D32" s="114">
        <f>D31/C31</f>
        <v>0.25</v>
      </c>
      <c r="E32" s="119" t="s">
        <v>49</v>
      </c>
      <c r="F32" s="120"/>
      <c r="G32" s="121"/>
      <c r="H32" s="118" t="s">
        <v>26</v>
      </c>
      <c r="I32" s="37"/>
      <c r="J32" s="185"/>
      <c r="K32" s="172" t="s">
        <v>34</v>
      </c>
      <c r="L32" s="184">
        <v>1</v>
      </c>
    </row>
    <row r="33" s="46" customFormat="1" ht="16.5" spans="1:12">
      <c r="A33" s="72"/>
      <c r="B33" s="122" t="str">
        <f>B28</f>
        <v>PENCAPAIAN TGL 01 MEI SAMPAI TGL</v>
      </c>
      <c r="C33" s="122"/>
      <c r="D33" s="122"/>
      <c r="E33" s="122"/>
      <c r="F33" s="122"/>
      <c r="G33" s="96">
        <f>G28</f>
        <v>23</v>
      </c>
      <c r="H33" s="96">
        <f>H28</f>
        <v>2021</v>
      </c>
      <c r="I33" s="41"/>
      <c r="K33" s="165" t="s">
        <v>36</v>
      </c>
      <c r="L33" s="22">
        <v>3</v>
      </c>
    </row>
    <row r="34" s="46" customFormat="1" customHeight="1" spans="1:18">
      <c r="A34" s="55"/>
      <c r="B34" s="98" t="str">
        <f>B4</f>
        <v>SALES</v>
      </c>
      <c r="C34" s="99" t="s">
        <v>11</v>
      </c>
      <c r="D34" s="99" t="s">
        <v>12</v>
      </c>
      <c r="E34" s="100" t="s">
        <v>13</v>
      </c>
      <c r="F34" s="100" t="s">
        <v>14</v>
      </c>
      <c r="G34" s="101" t="s">
        <v>15</v>
      </c>
      <c r="H34" s="102" t="s">
        <v>16</v>
      </c>
      <c r="I34" s="161"/>
      <c r="K34" s="165" t="s">
        <v>37</v>
      </c>
      <c r="L34" s="22">
        <v>5</v>
      </c>
      <c r="R34" s="46" t="s">
        <v>50</v>
      </c>
    </row>
    <row r="35" s="46" customFormat="1" ht="15.75" spans="1:9">
      <c r="A35" s="55"/>
      <c r="B35" s="103"/>
      <c r="C35" s="104"/>
      <c r="D35" s="104"/>
      <c r="E35" s="105"/>
      <c r="F35" s="105"/>
      <c r="G35" s="106"/>
      <c r="H35" s="107"/>
      <c r="I35" s="161"/>
    </row>
    <row r="36" s="46" customFormat="1" ht="15.75" spans="1:9">
      <c r="A36" s="66"/>
      <c r="B36" s="108" t="s">
        <v>51</v>
      </c>
      <c r="C36" s="109">
        <v>0</v>
      </c>
      <c r="D36" s="89">
        <v>0</v>
      </c>
      <c r="E36" s="109">
        <v>0</v>
      </c>
      <c r="F36" s="109">
        <f>C36-D36</f>
        <v>0</v>
      </c>
      <c r="G36" s="110">
        <f>C36/P16</f>
        <v>0</v>
      </c>
      <c r="H36" s="111">
        <f>D36-O46</f>
        <v>0</v>
      </c>
      <c r="I36" s="41"/>
    </row>
    <row r="37" s="46" customFormat="1" ht="15.75" spans="1:15">
      <c r="A37" s="72"/>
      <c r="B37" s="112" t="s">
        <v>24</v>
      </c>
      <c r="C37" s="113"/>
      <c r="D37" s="114" t="e">
        <f>D36/C36</f>
        <v>#DIV/0!</v>
      </c>
      <c r="E37" s="119"/>
      <c r="F37" s="116"/>
      <c r="G37" s="117"/>
      <c r="H37" s="118" t="s">
        <v>26</v>
      </c>
      <c r="K37" s="186" t="s">
        <v>52</v>
      </c>
      <c r="L37" s="186"/>
      <c r="M37" s="186"/>
      <c r="N37" s="186"/>
      <c r="O37" s="186"/>
    </row>
    <row r="38" s="46" customFormat="1" ht="16.5" spans="1:15">
      <c r="A38" s="72"/>
      <c r="B38" s="95" t="str">
        <f>B33</f>
        <v>PENCAPAIAN TGL 01 MEI SAMPAI TGL</v>
      </c>
      <c r="C38" s="95"/>
      <c r="D38" s="95"/>
      <c r="E38" s="95"/>
      <c r="F38" s="95"/>
      <c r="G38" s="96">
        <f>G33</f>
        <v>23</v>
      </c>
      <c r="H38" s="96">
        <f>H33</f>
        <v>2021</v>
      </c>
      <c r="K38" s="186"/>
      <c r="L38" s="186"/>
      <c r="M38" s="186"/>
      <c r="N38" s="186"/>
      <c r="O38" s="186"/>
    </row>
    <row r="39" s="46" customFormat="1" ht="15.75" spans="1:17">
      <c r="A39" s="55"/>
      <c r="B39" s="98" t="str">
        <f>B4</f>
        <v>SALES</v>
      </c>
      <c r="C39" s="99" t="s">
        <v>11</v>
      </c>
      <c r="D39" s="99" t="s">
        <v>12</v>
      </c>
      <c r="E39" s="100" t="s">
        <v>13</v>
      </c>
      <c r="F39" s="100" t="s">
        <v>14</v>
      </c>
      <c r="G39" s="101" t="s">
        <v>15</v>
      </c>
      <c r="H39" s="102" t="s">
        <v>16</v>
      </c>
      <c r="K39" s="187" t="s">
        <v>53</v>
      </c>
      <c r="L39" s="187"/>
      <c r="M39" s="187"/>
      <c r="N39" s="187"/>
      <c r="O39" s="187">
        <v>10</v>
      </c>
      <c r="P39" s="165" t="s">
        <v>11</v>
      </c>
      <c r="Q39" s="194">
        <v>1</v>
      </c>
    </row>
    <row r="40" s="46" customFormat="1" ht="15.75" spans="1:17">
      <c r="A40" s="55"/>
      <c r="B40" s="103"/>
      <c r="C40" s="104"/>
      <c r="D40" s="104"/>
      <c r="E40" s="105"/>
      <c r="F40" s="105"/>
      <c r="G40" s="106"/>
      <c r="H40" s="107"/>
      <c r="M40" s="172" t="s">
        <v>40</v>
      </c>
      <c r="N40" s="172"/>
      <c r="O40" s="188">
        <f>SUM(O41:O52)</f>
        <v>49</v>
      </c>
      <c r="P40" s="165">
        <v>80</v>
      </c>
      <c r="Q40" s="195">
        <f>O40/P40</f>
        <v>0.6125</v>
      </c>
    </row>
    <row r="41" s="46" customFormat="1" ht="15.75" spans="1:15">
      <c r="A41" s="66"/>
      <c r="B41" s="123" t="s">
        <v>54</v>
      </c>
      <c r="C41" s="124">
        <v>15</v>
      </c>
      <c r="D41" s="125">
        <v>3</v>
      </c>
      <c r="E41" s="126">
        <v>7</v>
      </c>
      <c r="F41" s="109">
        <f>C41-D41</f>
        <v>12</v>
      </c>
      <c r="G41" s="127">
        <f>C41/P17</f>
        <v>1.875</v>
      </c>
      <c r="H41" s="111">
        <f>D41-O47</f>
        <v>-2</v>
      </c>
      <c r="M41" s="180"/>
      <c r="N41" s="172" t="s">
        <v>22</v>
      </c>
      <c r="O41" s="178">
        <v>2</v>
      </c>
    </row>
    <row r="42" s="46" customFormat="1" ht="15.75" spans="1:15">
      <c r="A42" s="72"/>
      <c r="B42" s="112" t="s">
        <v>24</v>
      </c>
      <c r="C42" s="113"/>
      <c r="D42" s="114">
        <f>D41/C41</f>
        <v>0.2</v>
      </c>
      <c r="E42" s="115" t="s">
        <v>55</v>
      </c>
      <c r="F42" s="116"/>
      <c r="G42" s="117"/>
      <c r="H42" s="118" t="s">
        <v>26</v>
      </c>
      <c r="M42" s="180"/>
      <c r="N42" s="172" t="s">
        <v>32</v>
      </c>
      <c r="O42" s="178">
        <v>4</v>
      </c>
    </row>
    <row r="43" s="46" customFormat="1" ht="16.5" spans="1:15">
      <c r="A43" s="72"/>
      <c r="B43" s="95" t="str">
        <f>B38</f>
        <v>PENCAPAIAN TGL 01 MEI SAMPAI TGL</v>
      </c>
      <c r="C43" s="95"/>
      <c r="D43" s="95"/>
      <c r="E43" s="95"/>
      <c r="F43" s="95"/>
      <c r="G43" s="96">
        <f>G38</f>
        <v>23</v>
      </c>
      <c r="H43" s="96">
        <f>H38</f>
        <v>2021</v>
      </c>
      <c r="M43" s="180"/>
      <c r="N43" s="172" t="s">
        <v>38</v>
      </c>
      <c r="O43" s="178">
        <v>6</v>
      </c>
    </row>
    <row r="44" s="46" customFormat="1" ht="15.75" spans="2:15">
      <c r="B44" s="98" t="str">
        <f>B4</f>
        <v>SALES</v>
      </c>
      <c r="C44" s="99" t="s">
        <v>11</v>
      </c>
      <c r="D44" s="99" t="s">
        <v>12</v>
      </c>
      <c r="E44" s="100" t="s">
        <v>13</v>
      </c>
      <c r="F44" s="100" t="s">
        <v>14</v>
      </c>
      <c r="G44" s="101" t="s">
        <v>15</v>
      </c>
      <c r="H44" s="102" t="s">
        <v>16</v>
      </c>
      <c r="M44" s="180"/>
      <c r="N44" s="172" t="s">
        <v>42</v>
      </c>
      <c r="O44" s="178">
        <v>7</v>
      </c>
    </row>
    <row r="45" s="46" customFormat="1" ht="15.75" spans="2:15">
      <c r="B45" s="103"/>
      <c r="C45" s="104"/>
      <c r="D45" s="104"/>
      <c r="E45" s="105"/>
      <c r="F45" s="105"/>
      <c r="G45" s="106"/>
      <c r="H45" s="107"/>
      <c r="M45" s="180"/>
      <c r="N45" s="189" t="s">
        <v>48</v>
      </c>
      <c r="O45" s="190">
        <v>11</v>
      </c>
    </row>
    <row r="46" s="46" customFormat="1" ht="15.75" customHeight="1" spans="2:15">
      <c r="B46" s="108" t="s">
        <v>56</v>
      </c>
      <c r="C46" s="109">
        <v>12</v>
      </c>
      <c r="D46" s="89">
        <v>4</v>
      </c>
      <c r="E46" s="109">
        <v>20</v>
      </c>
      <c r="F46" s="109">
        <f>C46-D46</f>
        <v>8</v>
      </c>
      <c r="G46" s="110">
        <f>C46/P18</f>
        <v>1.5</v>
      </c>
      <c r="H46" s="111">
        <f>D46-O48</f>
        <v>1</v>
      </c>
      <c r="M46" s="180"/>
      <c r="N46" s="172" t="s">
        <v>51</v>
      </c>
      <c r="O46" s="22">
        <v>0</v>
      </c>
    </row>
    <row r="47" s="46" customFormat="1" ht="15.75" spans="2:15">
      <c r="B47" s="112" t="s">
        <v>24</v>
      </c>
      <c r="C47" s="113"/>
      <c r="D47" s="114">
        <f>D46/C46</f>
        <v>0.333333333333333</v>
      </c>
      <c r="E47" s="92"/>
      <c r="F47" s="93"/>
      <c r="G47" s="94"/>
      <c r="H47" s="118" t="s">
        <v>26</v>
      </c>
      <c r="L47" s="46" t="s">
        <v>57</v>
      </c>
      <c r="M47" s="185"/>
      <c r="N47" s="172" t="s">
        <v>54</v>
      </c>
      <c r="O47" s="190">
        <v>5</v>
      </c>
    </row>
    <row r="48" s="46" customFormat="1" ht="16.5" spans="2:15">
      <c r="B48" s="95" t="str">
        <f>B43</f>
        <v>PENCAPAIAN TGL 01 MEI SAMPAI TGL</v>
      </c>
      <c r="C48" s="95"/>
      <c r="D48" s="95"/>
      <c r="E48" s="95"/>
      <c r="F48" s="95"/>
      <c r="G48" s="96">
        <f>G43</f>
        <v>23</v>
      </c>
      <c r="H48" s="96">
        <f>H43</f>
        <v>2021</v>
      </c>
      <c r="M48" s="191"/>
      <c r="N48" s="165" t="s">
        <v>56</v>
      </c>
      <c r="O48" s="22">
        <v>3</v>
      </c>
    </row>
    <row r="49" s="46" customFormat="1" ht="15.75" spans="2:18">
      <c r="B49" s="98" t="str">
        <f>B14</f>
        <v>SALES</v>
      </c>
      <c r="C49" s="99" t="s">
        <v>11</v>
      </c>
      <c r="D49" s="99" t="s">
        <v>12</v>
      </c>
      <c r="E49" s="100" t="s">
        <v>13</v>
      </c>
      <c r="F49" s="100" t="s">
        <v>14</v>
      </c>
      <c r="G49" s="101" t="s">
        <v>15</v>
      </c>
      <c r="H49" s="102" t="s">
        <v>16</v>
      </c>
      <c r="M49" s="191"/>
      <c r="N49" s="165" t="s">
        <v>36</v>
      </c>
      <c r="O49" s="178">
        <v>10</v>
      </c>
      <c r="R49" s="46" t="s">
        <v>58</v>
      </c>
    </row>
    <row r="50" s="46" customFormat="1" ht="15.75" spans="2:15">
      <c r="B50" s="103"/>
      <c r="C50" s="104"/>
      <c r="D50" s="104"/>
      <c r="E50" s="105"/>
      <c r="F50" s="105"/>
      <c r="G50" s="106"/>
      <c r="H50" s="107"/>
      <c r="J50" s="46" t="s">
        <v>57</v>
      </c>
      <c r="M50" s="191"/>
      <c r="N50" s="172" t="s">
        <v>59</v>
      </c>
      <c r="O50" s="190">
        <v>0</v>
      </c>
    </row>
    <row r="51" s="46" customFormat="1" ht="15.75" spans="2:15">
      <c r="B51" s="108" t="s">
        <v>59</v>
      </c>
      <c r="C51" s="109">
        <v>0</v>
      </c>
      <c r="D51" s="89">
        <v>0</v>
      </c>
      <c r="E51" s="109">
        <v>0</v>
      </c>
      <c r="F51" s="109">
        <f>C51-D51</f>
        <v>0</v>
      </c>
      <c r="G51" s="110">
        <f>C51/P18</f>
        <v>0</v>
      </c>
      <c r="H51" s="111">
        <f>D51-O50</f>
        <v>0</v>
      </c>
      <c r="M51" s="191"/>
      <c r="N51" s="172" t="s">
        <v>28</v>
      </c>
      <c r="O51" s="190">
        <v>1</v>
      </c>
    </row>
    <row r="52" s="46" customFormat="1" ht="15.75" spans="2:15">
      <c r="B52" s="112" t="s">
        <v>24</v>
      </c>
      <c r="C52" s="113"/>
      <c r="D52" s="114" t="e">
        <f>D51/C51</f>
        <v>#DIV/0!</v>
      </c>
      <c r="E52" s="92"/>
      <c r="F52" s="93"/>
      <c r="G52" s="94"/>
      <c r="H52" s="118" t="s">
        <v>26</v>
      </c>
      <c r="J52" s="46" t="s">
        <v>50</v>
      </c>
      <c r="M52" s="191"/>
      <c r="N52" s="172"/>
      <c r="O52" s="178"/>
    </row>
    <row r="53" s="46" customFormat="1" ht="16.5" spans="2:13">
      <c r="B53" s="95" t="str">
        <f>B43</f>
        <v>PENCAPAIAN TGL 01 MEI SAMPAI TGL</v>
      </c>
      <c r="C53" s="95"/>
      <c r="D53" s="95"/>
      <c r="E53" s="95"/>
      <c r="F53" s="95"/>
      <c r="G53" s="96">
        <f>G43</f>
        <v>23</v>
      </c>
      <c r="H53" s="96">
        <f>H48</f>
        <v>2021</v>
      </c>
      <c r="K53"/>
      <c r="L53"/>
      <c r="M53"/>
    </row>
    <row r="54" s="46" customFormat="1" ht="15.75" spans="2:9">
      <c r="B54" s="98" t="str">
        <f>B4</f>
        <v>SALES</v>
      </c>
      <c r="C54" s="99" t="s">
        <v>11</v>
      </c>
      <c r="D54" s="99" t="s">
        <v>12</v>
      </c>
      <c r="E54" s="100" t="s">
        <v>13</v>
      </c>
      <c r="F54" s="100" t="s">
        <v>14</v>
      </c>
      <c r="G54" s="101" t="s">
        <v>15</v>
      </c>
      <c r="H54" s="102" t="s">
        <v>16</v>
      </c>
      <c r="I54" s="192"/>
    </row>
    <row r="55" ht="15.75" spans="1:17">
      <c r="A55" s="128"/>
      <c r="B55" s="103"/>
      <c r="C55" s="104"/>
      <c r="D55" s="104"/>
      <c r="E55" s="105"/>
      <c r="F55" s="105"/>
      <c r="G55" s="106"/>
      <c r="H55" s="107"/>
      <c r="I55" s="128"/>
      <c r="P55" s="46"/>
      <c r="Q55"/>
    </row>
    <row r="56" ht="15.75" spans="1:18">
      <c r="A56" s="129"/>
      <c r="B56" s="108" t="s">
        <v>36</v>
      </c>
      <c r="C56" s="109">
        <v>8</v>
      </c>
      <c r="D56" s="89">
        <v>1</v>
      </c>
      <c r="E56" s="109">
        <v>27</v>
      </c>
      <c r="F56" s="109">
        <f>C56-D56</f>
        <v>7</v>
      </c>
      <c r="G56" s="110">
        <f>C56/P18</f>
        <v>1</v>
      </c>
      <c r="H56" s="111">
        <f>D56-O49</f>
        <v>-9</v>
      </c>
      <c r="I56" s="129"/>
      <c r="P56" s="46"/>
      <c r="Q56" s="196"/>
      <c r="R56" t="s">
        <v>58</v>
      </c>
    </row>
    <row r="57" ht="15.75" spans="1:17">
      <c r="A57" s="129"/>
      <c r="B57" s="112" t="s">
        <v>57</v>
      </c>
      <c r="C57" s="113"/>
      <c r="D57" s="114">
        <f>D56/C56</f>
        <v>0.125</v>
      </c>
      <c r="E57" s="115" t="s">
        <v>60</v>
      </c>
      <c r="F57" s="116"/>
      <c r="G57" s="117"/>
      <c r="H57" s="118" t="s">
        <v>26</v>
      </c>
      <c r="I57" s="129"/>
      <c r="J57" t="s">
        <v>50</v>
      </c>
      <c r="L57" t="s">
        <v>57</v>
      </c>
      <c r="Q57" s="197"/>
    </row>
    <row r="58" ht="16.5" spans="1:11">
      <c r="A58" s="129"/>
      <c r="B58" s="95" t="str">
        <f>B38</f>
        <v>PENCAPAIAN TGL 01 MEI SAMPAI TGL</v>
      </c>
      <c r="C58" s="95"/>
      <c r="D58" s="95"/>
      <c r="E58" s="95"/>
      <c r="F58" s="95"/>
      <c r="G58" s="96">
        <f>G28</f>
        <v>23</v>
      </c>
      <c r="H58" s="96">
        <f>H53</f>
        <v>2021</v>
      </c>
      <c r="I58" s="129"/>
      <c r="K58" t="s">
        <v>45</v>
      </c>
    </row>
    <row r="59" ht="12" customHeight="1" spans="1:9">
      <c r="A59" s="129"/>
      <c r="B59" s="130" t="s">
        <v>61</v>
      </c>
      <c r="C59" s="131" t="s">
        <v>62</v>
      </c>
      <c r="D59" s="132" t="s">
        <v>63</v>
      </c>
      <c r="E59" s="131" t="s">
        <v>13</v>
      </c>
      <c r="F59" s="131" t="s">
        <v>14</v>
      </c>
      <c r="G59" s="133" t="s">
        <v>15</v>
      </c>
      <c r="H59" s="102" t="s">
        <v>16</v>
      </c>
      <c r="I59" s="129"/>
    </row>
    <row r="60" ht="12" customHeight="1" spans="1:9">
      <c r="A60" s="129"/>
      <c r="B60" s="134"/>
      <c r="C60" s="135"/>
      <c r="D60" s="136"/>
      <c r="E60" s="135"/>
      <c r="F60" s="135"/>
      <c r="G60" s="137"/>
      <c r="H60" s="138"/>
      <c r="I60" s="129"/>
    </row>
    <row r="61" spans="2:17">
      <c r="B61" s="134"/>
      <c r="C61" s="139">
        <f>SUM(C6+C11+C16+C21+C26+C31+C36+C41+C46+C56)</f>
        <v>100</v>
      </c>
      <c r="D61" s="140">
        <f>SUM(D6+D11+D16+D21+D26+D31+D36+D41+D46+D51+D56)</f>
        <v>23</v>
      </c>
      <c r="E61" s="139">
        <f>SUM(E6+E11+E16+E21+E26+E31+E36+E41+E46+E51+E56)</f>
        <v>170</v>
      </c>
      <c r="F61" s="141">
        <f>C61-D61</f>
        <v>77</v>
      </c>
      <c r="G61" s="139">
        <f>F61/D61</f>
        <v>3.34782608695652</v>
      </c>
      <c r="H61" s="89">
        <f>D61-O40</f>
        <v>-26</v>
      </c>
      <c r="O61" s="47"/>
      <c r="Q61"/>
    </row>
    <row r="62" ht="14" customHeight="1" spans="2:17">
      <c r="B62" s="142"/>
      <c r="C62" s="143">
        <f>O40/P40</f>
        <v>0.6125</v>
      </c>
      <c r="D62" s="144">
        <f>D61/C61</f>
        <v>0.23</v>
      </c>
      <c r="E62" s="145"/>
      <c r="F62" s="145"/>
      <c r="G62" s="146"/>
      <c r="H62" s="147">
        <f>D62-C62</f>
        <v>-0.3825</v>
      </c>
      <c r="L62" t="s">
        <v>57</v>
      </c>
      <c r="O62" s="47"/>
      <c r="Q62"/>
    </row>
    <row r="63" ht="21" customHeight="1" spans="2:8">
      <c r="B63" s="148" t="s">
        <v>64</v>
      </c>
      <c r="C63" s="149" t="s">
        <v>65</v>
      </c>
      <c r="D63" s="99" t="s">
        <v>66</v>
      </c>
      <c r="E63" s="100" t="s">
        <v>67</v>
      </c>
      <c r="F63" s="150" t="s">
        <v>68</v>
      </c>
      <c r="G63" s="151" t="s">
        <v>15</v>
      </c>
      <c r="H63" s="152" t="s">
        <v>69</v>
      </c>
    </row>
    <row r="64" ht="14" customHeight="1" spans="2:17">
      <c r="B64" s="153"/>
      <c r="C64" s="154"/>
      <c r="D64" s="104"/>
      <c r="E64" s="105"/>
      <c r="F64" s="155"/>
      <c r="G64" s="156"/>
      <c r="H64" s="157"/>
      <c r="J64" s="47"/>
      <c r="Q64"/>
    </row>
    <row r="65" ht="16" customHeight="1" spans="2:13">
      <c r="B65" s="198">
        <v>2</v>
      </c>
      <c r="C65" s="109">
        <v>147</v>
      </c>
      <c r="D65" s="89">
        <v>49</v>
      </c>
      <c r="E65" s="109">
        <v>0</v>
      </c>
      <c r="F65" s="199">
        <f>C65-D67</f>
        <v>52</v>
      </c>
      <c r="G65" s="200">
        <f>F67/D67</f>
        <v>0.357894736842105</v>
      </c>
      <c r="H65" s="201">
        <f>D66-G65</f>
        <v>-0.024561403508772</v>
      </c>
      <c r="J65" s="214"/>
      <c r="K65" s="214"/>
      <c r="L65" s="214"/>
      <c r="M65" s="214"/>
    </row>
    <row r="66" ht="15.75" spans="2:13">
      <c r="B66" s="202"/>
      <c r="C66" s="124"/>
      <c r="D66" s="203">
        <f>D65/C65</f>
        <v>0.333333333333333</v>
      </c>
      <c r="E66" s="124"/>
      <c r="F66" s="126"/>
      <c r="G66" s="204"/>
      <c r="H66" s="205" t="s">
        <v>26</v>
      </c>
      <c r="J66" s="37"/>
      <c r="K66" s="37"/>
      <c r="L66" s="37"/>
      <c r="M66" s="37"/>
    </row>
    <row r="67" ht="16.5" spans="2:13">
      <c r="B67" s="206" t="s">
        <v>70</v>
      </c>
      <c r="C67" s="207" t="s">
        <v>71</v>
      </c>
      <c r="D67" s="207">
        <v>95</v>
      </c>
      <c r="E67" s="207" t="s">
        <v>66</v>
      </c>
      <c r="F67" s="207">
        <v>34</v>
      </c>
      <c r="G67" s="208"/>
      <c r="H67" s="209"/>
      <c r="J67" s="41"/>
      <c r="K67" s="41"/>
      <c r="L67" s="41"/>
      <c r="M67" s="41"/>
    </row>
    <row r="68" ht="16.5" spans="2:17">
      <c r="B68" s="210" t="s">
        <v>72</v>
      </c>
      <c r="C68" s="211" t="s">
        <v>73</v>
      </c>
      <c r="D68" s="211" t="s">
        <v>74</v>
      </c>
      <c r="E68" s="211" t="s">
        <v>75</v>
      </c>
      <c r="F68" s="211" t="s">
        <v>76</v>
      </c>
      <c r="G68" s="211" t="s">
        <v>77</v>
      </c>
      <c r="H68" s="212" t="s">
        <v>78</v>
      </c>
      <c r="I68" s="37"/>
      <c r="J68" s="37"/>
      <c r="K68" s="37"/>
      <c r="L68" s="37"/>
      <c r="M68" s="37"/>
      <c r="Q68" s="47" t="s">
        <v>57</v>
      </c>
    </row>
    <row r="69" ht="15.75" spans="9:13">
      <c r="I69" s="37"/>
      <c r="J69" s="37"/>
      <c r="K69" s="37"/>
      <c r="L69" s="37"/>
      <c r="M69" s="37"/>
    </row>
    <row r="70" ht="13" customHeight="1" spans="2:13">
      <c r="B70" s="213"/>
      <c r="I70" s="41"/>
      <c r="J70" s="41"/>
      <c r="K70" s="41"/>
      <c r="L70" s="41"/>
      <c r="M70" s="41"/>
    </row>
    <row r="71" spans="2:13">
      <c r="B71" s="213"/>
      <c r="C71" s="214"/>
      <c r="D71" s="37"/>
      <c r="E71" s="37"/>
      <c r="F71" s="37"/>
      <c r="G71" s="37"/>
      <c r="H71" s="37"/>
      <c r="I71" s="37"/>
      <c r="J71" s="37"/>
      <c r="K71" s="37"/>
      <c r="L71" s="37"/>
      <c r="M71" s="37"/>
    </row>
  </sheetData>
  <mergeCells count="160">
    <mergeCell ref="B3:F3"/>
    <mergeCell ref="J5:L5"/>
    <mergeCell ref="B7:C7"/>
    <mergeCell ref="E7:G7"/>
    <mergeCell ref="B8:F8"/>
    <mergeCell ref="B12:C12"/>
    <mergeCell ref="E12:G12"/>
    <mergeCell ref="B13:F13"/>
    <mergeCell ref="B17:C17"/>
    <mergeCell ref="E17:G17"/>
    <mergeCell ref="B18:F18"/>
    <mergeCell ref="S20:U20"/>
    <mergeCell ref="S21:T21"/>
    <mergeCell ref="B22:C22"/>
    <mergeCell ref="E22:G22"/>
    <mergeCell ref="B23:F23"/>
    <mergeCell ref="J24:L24"/>
    <mergeCell ref="J25:K25"/>
    <mergeCell ref="N25:Q25"/>
    <mergeCell ref="B27:C27"/>
    <mergeCell ref="E27:G27"/>
    <mergeCell ref="B28:F28"/>
    <mergeCell ref="B32:C32"/>
    <mergeCell ref="E32:G32"/>
    <mergeCell ref="B33:F33"/>
    <mergeCell ref="B37:C37"/>
    <mergeCell ref="E37:G37"/>
    <mergeCell ref="B38:F38"/>
    <mergeCell ref="K39:N39"/>
    <mergeCell ref="M40:N40"/>
    <mergeCell ref="B42:C42"/>
    <mergeCell ref="E42:G42"/>
    <mergeCell ref="B43:F43"/>
    <mergeCell ref="B47:C47"/>
    <mergeCell ref="E47:G47"/>
    <mergeCell ref="B48:F48"/>
    <mergeCell ref="B52:C52"/>
    <mergeCell ref="E52:G52"/>
    <mergeCell ref="B53:F53"/>
    <mergeCell ref="B57:C57"/>
    <mergeCell ref="E57:G57"/>
    <mergeCell ref="B58:F58"/>
    <mergeCell ref="B66:C66"/>
    <mergeCell ref="A4:A5"/>
    <mergeCell ref="A6:A7"/>
    <mergeCell ref="A14:A15"/>
    <mergeCell ref="A16:A17"/>
    <mergeCell ref="A19:A20"/>
    <mergeCell ref="A21:A22"/>
    <mergeCell ref="A24:A25"/>
    <mergeCell ref="A26:A27"/>
    <mergeCell ref="A29:A30"/>
    <mergeCell ref="A31:A32"/>
    <mergeCell ref="A34:A35"/>
    <mergeCell ref="A36:A37"/>
    <mergeCell ref="A39:A40"/>
    <mergeCell ref="A41:A42"/>
    <mergeCell ref="B4:B5"/>
    <mergeCell ref="B9:B10"/>
    <mergeCell ref="B14:B15"/>
    <mergeCell ref="B19:B20"/>
    <mergeCell ref="B24:B25"/>
    <mergeCell ref="B29:B30"/>
    <mergeCell ref="B34:B35"/>
    <mergeCell ref="B39:B40"/>
    <mergeCell ref="B44:B45"/>
    <mergeCell ref="B49:B50"/>
    <mergeCell ref="B54:B55"/>
    <mergeCell ref="B59:B62"/>
    <mergeCell ref="B63:B64"/>
    <mergeCell ref="C4:C5"/>
    <mergeCell ref="C9:C10"/>
    <mergeCell ref="C14:C15"/>
    <mergeCell ref="C19:C20"/>
    <mergeCell ref="C24:C25"/>
    <mergeCell ref="C29:C30"/>
    <mergeCell ref="C34:C35"/>
    <mergeCell ref="C39:C40"/>
    <mergeCell ref="C44:C45"/>
    <mergeCell ref="C49:C50"/>
    <mergeCell ref="C54:C55"/>
    <mergeCell ref="C59:C60"/>
    <mergeCell ref="C63:C64"/>
    <mergeCell ref="D4:D5"/>
    <mergeCell ref="D9:D10"/>
    <mergeCell ref="D14:D15"/>
    <mergeCell ref="D19:D20"/>
    <mergeCell ref="D24:D25"/>
    <mergeCell ref="D29:D30"/>
    <mergeCell ref="D34:D35"/>
    <mergeCell ref="D39:D40"/>
    <mergeCell ref="D44:D45"/>
    <mergeCell ref="D49:D50"/>
    <mergeCell ref="D54:D55"/>
    <mergeCell ref="D59:D60"/>
    <mergeCell ref="D63:D64"/>
    <mergeCell ref="E4:E5"/>
    <mergeCell ref="E9:E10"/>
    <mergeCell ref="E14:E15"/>
    <mergeCell ref="E19:E20"/>
    <mergeCell ref="E24:E25"/>
    <mergeCell ref="E29:E30"/>
    <mergeCell ref="E34:E35"/>
    <mergeCell ref="E39:E40"/>
    <mergeCell ref="E44:E45"/>
    <mergeCell ref="E49:E50"/>
    <mergeCell ref="E54:E55"/>
    <mergeCell ref="E59:E60"/>
    <mergeCell ref="E63:E64"/>
    <mergeCell ref="F4:F5"/>
    <mergeCell ref="F9:F10"/>
    <mergeCell ref="F14:F15"/>
    <mergeCell ref="F19:F20"/>
    <mergeCell ref="F24:F25"/>
    <mergeCell ref="F29:F30"/>
    <mergeCell ref="F34:F35"/>
    <mergeCell ref="F39:F40"/>
    <mergeCell ref="F44:F45"/>
    <mergeCell ref="F49:F50"/>
    <mergeCell ref="F54:F55"/>
    <mergeCell ref="F59:F60"/>
    <mergeCell ref="F63:F64"/>
    <mergeCell ref="G4:G5"/>
    <mergeCell ref="G9:G10"/>
    <mergeCell ref="G14:G15"/>
    <mergeCell ref="G19:G20"/>
    <mergeCell ref="G24:G25"/>
    <mergeCell ref="G29:G30"/>
    <mergeCell ref="G34:G35"/>
    <mergeCell ref="G39:G40"/>
    <mergeCell ref="G44:G45"/>
    <mergeCell ref="G49:G50"/>
    <mergeCell ref="G54:G55"/>
    <mergeCell ref="G59:G60"/>
    <mergeCell ref="G63:G64"/>
    <mergeCell ref="H4:H5"/>
    <mergeCell ref="H9:H10"/>
    <mergeCell ref="H14:H15"/>
    <mergeCell ref="H19:H20"/>
    <mergeCell ref="H24:H25"/>
    <mergeCell ref="H29:H30"/>
    <mergeCell ref="H34:H35"/>
    <mergeCell ref="H39:H40"/>
    <mergeCell ref="H44:H45"/>
    <mergeCell ref="H49:H50"/>
    <mergeCell ref="H54:H55"/>
    <mergeCell ref="H59:H60"/>
    <mergeCell ref="H63:H64"/>
    <mergeCell ref="I4:I5"/>
    <mergeCell ref="I14:I15"/>
    <mergeCell ref="I19:I20"/>
    <mergeCell ref="I24:I25"/>
    <mergeCell ref="I29:I30"/>
    <mergeCell ref="I34:I35"/>
    <mergeCell ref="J6:J19"/>
    <mergeCell ref="M4:M5"/>
    <mergeCell ref="N4:N5"/>
    <mergeCell ref="O4:O5"/>
    <mergeCell ref="P4:P5"/>
    <mergeCell ref="K37:O38"/>
  </mergeCells>
  <pageMargins left="0" right="0" top="0" bottom="0" header="0" footer="0"/>
  <pageSetup paperSize="9" scale="60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zoomScale="60" zoomScaleNormal="60" workbookViewId="0">
      <selection activeCell="D67" sqref="D67"/>
    </sheetView>
  </sheetViews>
  <sheetFormatPr defaultColWidth="9" defaultRowHeight="15"/>
  <cols>
    <col min="1" max="1" width="19.5714285714286" customWidth="1"/>
    <col min="2" max="2" width="19.8571428571429" customWidth="1"/>
    <col min="3" max="3" width="19.7142857142857" customWidth="1"/>
    <col min="4" max="4" width="20.7142857142857" customWidth="1"/>
    <col min="5" max="5" width="10.1428571428571" customWidth="1"/>
    <col min="6" max="7" width="18.8571428571429" customWidth="1"/>
    <col min="8" max="8" width="14" customWidth="1"/>
    <col min="10" max="10" width="11.1428571428571" customWidth="1"/>
    <col min="13" max="13" width="10.8571428571429" customWidth="1"/>
    <col min="14" max="15" width="11.7142857142857" customWidth="1"/>
  </cols>
  <sheetData>
    <row r="1" spans="1:8">
      <c r="A1" s="1" t="s">
        <v>79</v>
      </c>
      <c r="B1" s="1"/>
      <c r="C1" s="1"/>
      <c r="D1" s="1"/>
      <c r="E1" s="1"/>
      <c r="F1" s="1"/>
      <c r="G1" s="1"/>
      <c r="H1" s="1"/>
    </row>
    <row r="2" ht="15.75"/>
    <row r="3" ht="15.75" spans="1:16">
      <c r="A3" s="2" t="s">
        <v>80</v>
      </c>
      <c r="B3" s="3" t="s">
        <v>81</v>
      </c>
      <c r="C3" s="4"/>
      <c r="D3" s="5" t="s">
        <v>82</v>
      </c>
      <c r="E3" s="6" t="s">
        <v>83</v>
      </c>
      <c r="F3" s="7" t="s">
        <v>84</v>
      </c>
      <c r="G3" s="8"/>
      <c r="H3" s="9" t="s">
        <v>85</v>
      </c>
      <c r="J3" s="34" t="s">
        <v>86</v>
      </c>
      <c r="K3" s="34"/>
      <c r="M3" s="35"/>
      <c r="N3" s="35"/>
      <c r="O3" s="35"/>
      <c r="P3" s="35"/>
    </row>
    <row r="4" ht="15.75" spans="1:16">
      <c r="A4" s="10"/>
      <c r="B4" s="11" t="s">
        <v>87</v>
      </c>
      <c r="C4" s="11" t="s">
        <v>88</v>
      </c>
      <c r="D4" s="12" t="s">
        <v>85</v>
      </c>
      <c r="E4" s="13" t="s">
        <v>89</v>
      </c>
      <c r="F4" s="11" t="s">
        <v>87</v>
      </c>
      <c r="G4" s="11" t="s">
        <v>88</v>
      </c>
      <c r="H4" s="14"/>
      <c r="J4" s="36" t="s">
        <v>90</v>
      </c>
      <c r="K4" s="36" t="s">
        <v>91</v>
      </c>
      <c r="M4" s="37"/>
      <c r="N4" s="37"/>
      <c r="O4" s="37"/>
      <c r="P4" s="37"/>
    </row>
    <row r="5" spans="1:16">
      <c r="A5" s="15" t="s">
        <v>92</v>
      </c>
      <c r="B5" s="16" t="e">
        <f t="shared" ref="B5:B16" si="0">F5/E5</f>
        <v>#DIV/0!</v>
      </c>
      <c r="C5" s="16" t="e">
        <f t="shared" ref="C5:C16" si="1">G5/E5</f>
        <v>#DIV/0!</v>
      </c>
      <c r="D5" s="17" t="e">
        <f t="shared" ref="D5:D17" si="2">G5/H5</f>
        <v>#DIV/0!</v>
      </c>
      <c r="E5" s="18"/>
      <c r="F5" s="19"/>
      <c r="G5" s="19"/>
      <c r="H5" s="19"/>
      <c r="I5" s="38"/>
      <c r="J5" s="39" t="e">
        <f>F5/F17</f>
        <v>#DIV/0!</v>
      </c>
      <c r="K5" s="39" t="e">
        <f>G5/G17</f>
        <v>#DIV/0!</v>
      </c>
      <c r="M5" s="40"/>
      <c r="N5" s="40"/>
      <c r="O5" s="41"/>
      <c r="P5" s="41"/>
    </row>
    <row r="6" spans="1:16">
      <c r="A6" s="20" t="s">
        <v>93</v>
      </c>
      <c r="B6" s="16" t="e">
        <f t="shared" si="0"/>
        <v>#DIV/0!</v>
      </c>
      <c r="C6" s="16" t="e">
        <f t="shared" si="1"/>
        <v>#DIV/0!</v>
      </c>
      <c r="D6" s="17">
        <f t="shared" si="2"/>
        <v>0</v>
      </c>
      <c r="E6" s="21"/>
      <c r="F6" s="22"/>
      <c r="G6" s="22"/>
      <c r="H6" s="22">
        <v>153</v>
      </c>
      <c r="I6" s="38"/>
      <c r="J6" s="39" t="e">
        <f>F6/F17</f>
        <v>#DIV/0!</v>
      </c>
      <c r="K6" s="39" t="e">
        <f>G6/G17</f>
        <v>#DIV/0!</v>
      </c>
      <c r="M6" s="40"/>
      <c r="N6" s="40"/>
      <c r="O6" s="41"/>
      <c r="P6" s="41"/>
    </row>
    <row r="7" spans="1:16">
      <c r="A7" s="20" t="s">
        <v>94</v>
      </c>
      <c r="B7" s="16" t="e">
        <f t="shared" si="0"/>
        <v>#DIV/0!</v>
      </c>
      <c r="C7" s="16" t="e">
        <f t="shared" si="1"/>
        <v>#DIV/0!</v>
      </c>
      <c r="D7" s="17" t="e">
        <f t="shared" si="2"/>
        <v>#DIV/0!</v>
      </c>
      <c r="E7" s="21"/>
      <c r="F7" s="22"/>
      <c r="G7" s="22"/>
      <c r="H7" s="22"/>
      <c r="I7" s="38"/>
      <c r="J7" s="39" t="e">
        <f>F7/F17</f>
        <v>#DIV/0!</v>
      </c>
      <c r="K7" s="39" t="e">
        <f>G7/G17</f>
        <v>#DIV/0!</v>
      </c>
      <c r="M7" s="40"/>
      <c r="N7" s="40"/>
      <c r="O7" s="41"/>
      <c r="P7" s="41"/>
    </row>
    <row r="8" spans="1:16">
      <c r="A8" s="20" t="s">
        <v>95</v>
      </c>
      <c r="B8" s="16" t="e">
        <f t="shared" si="0"/>
        <v>#DIV/0!</v>
      </c>
      <c r="C8" s="16" t="e">
        <f t="shared" si="1"/>
        <v>#DIV/0!</v>
      </c>
      <c r="D8" s="17" t="e">
        <f t="shared" si="2"/>
        <v>#DIV/0!</v>
      </c>
      <c r="E8" s="21"/>
      <c r="F8" s="22"/>
      <c r="G8" s="22"/>
      <c r="H8" s="22"/>
      <c r="I8" s="38"/>
      <c r="J8" s="39" t="e">
        <f>F8/F17</f>
        <v>#DIV/0!</v>
      </c>
      <c r="K8" s="39" t="e">
        <f>G8/G17</f>
        <v>#DIV/0!</v>
      </c>
      <c r="M8" s="40"/>
      <c r="N8" s="40"/>
      <c r="O8" s="41"/>
      <c r="P8" s="41"/>
    </row>
    <row r="9" spans="1:16">
      <c r="A9" s="20" t="s">
        <v>7</v>
      </c>
      <c r="B9" s="16" t="e">
        <f t="shared" si="0"/>
        <v>#DIV/0!</v>
      </c>
      <c r="C9" s="16" t="e">
        <f t="shared" si="1"/>
        <v>#DIV/0!</v>
      </c>
      <c r="D9" s="17" t="e">
        <f t="shared" si="2"/>
        <v>#DIV/0!</v>
      </c>
      <c r="E9" s="21"/>
      <c r="F9" s="22"/>
      <c r="G9" s="22"/>
      <c r="H9" s="22"/>
      <c r="I9" s="38"/>
      <c r="J9" s="39" t="e">
        <f>F9/F17</f>
        <v>#DIV/0!</v>
      </c>
      <c r="K9" s="39" t="e">
        <f>G9/G17</f>
        <v>#DIV/0!</v>
      </c>
      <c r="M9" s="42"/>
      <c r="N9" s="42"/>
      <c r="O9" s="41"/>
      <c r="P9" s="41"/>
    </row>
    <row r="10" spans="1:16">
      <c r="A10" s="20" t="s">
        <v>96</v>
      </c>
      <c r="B10" s="16" t="e">
        <f t="shared" si="0"/>
        <v>#DIV/0!</v>
      </c>
      <c r="C10" s="16" t="e">
        <f t="shared" si="1"/>
        <v>#DIV/0!</v>
      </c>
      <c r="D10" s="17" t="e">
        <f t="shared" si="2"/>
        <v>#DIV/0!</v>
      </c>
      <c r="E10" s="21"/>
      <c r="F10" s="22"/>
      <c r="G10" s="22"/>
      <c r="H10" s="22"/>
      <c r="I10" s="38"/>
      <c r="J10" s="39" t="e">
        <f>F10/F17</f>
        <v>#DIV/0!</v>
      </c>
      <c r="K10" s="39" t="e">
        <f>G10/G17</f>
        <v>#DIV/0!</v>
      </c>
      <c r="M10" s="42"/>
      <c r="N10" s="42"/>
      <c r="O10" s="41"/>
      <c r="P10" s="41"/>
    </row>
    <row r="11" spans="1:16">
      <c r="A11" s="20" t="s">
        <v>97</v>
      </c>
      <c r="B11" s="16" t="e">
        <f t="shared" si="0"/>
        <v>#DIV/0!</v>
      </c>
      <c r="C11" s="16" t="e">
        <f t="shared" si="1"/>
        <v>#DIV/0!</v>
      </c>
      <c r="D11" s="17" t="e">
        <f t="shared" si="2"/>
        <v>#DIV/0!</v>
      </c>
      <c r="E11" s="21"/>
      <c r="F11" s="22"/>
      <c r="G11" s="22"/>
      <c r="H11" s="22"/>
      <c r="J11" s="39" t="e">
        <f>F11/F17</f>
        <v>#DIV/0!</v>
      </c>
      <c r="K11" s="39" t="e">
        <f>G11/G17</f>
        <v>#DIV/0!</v>
      </c>
      <c r="M11" s="42"/>
      <c r="N11" s="42"/>
      <c r="O11" s="41"/>
      <c r="P11" s="41"/>
    </row>
    <row r="12" spans="1:16">
      <c r="A12" s="20" t="s">
        <v>98</v>
      </c>
      <c r="B12" s="16" t="e">
        <f t="shared" si="0"/>
        <v>#DIV/0!</v>
      </c>
      <c r="C12" s="16" t="e">
        <f t="shared" si="1"/>
        <v>#DIV/0!</v>
      </c>
      <c r="D12" s="17" t="e">
        <f t="shared" si="2"/>
        <v>#DIV/0!</v>
      </c>
      <c r="E12" s="21"/>
      <c r="F12" s="22"/>
      <c r="G12" s="22"/>
      <c r="H12" s="22"/>
      <c r="J12" s="39" t="e">
        <f>F12/F17</f>
        <v>#DIV/0!</v>
      </c>
      <c r="K12" s="39" t="e">
        <f>G12/G17</f>
        <v>#DIV/0!</v>
      </c>
      <c r="M12" s="42"/>
      <c r="N12" s="42"/>
      <c r="O12" s="41"/>
      <c r="P12" s="41"/>
    </row>
    <row r="13" spans="1:16">
      <c r="A13" s="20" t="s">
        <v>99</v>
      </c>
      <c r="B13" s="16" t="e">
        <f t="shared" si="0"/>
        <v>#DIV/0!</v>
      </c>
      <c r="C13" s="16" t="e">
        <f t="shared" si="1"/>
        <v>#DIV/0!</v>
      </c>
      <c r="D13" s="17" t="e">
        <f t="shared" si="2"/>
        <v>#DIV/0!</v>
      </c>
      <c r="E13" s="21"/>
      <c r="F13" s="22"/>
      <c r="G13" s="22"/>
      <c r="H13" s="22"/>
      <c r="J13" s="39" t="e">
        <f>F13/F17</f>
        <v>#DIV/0!</v>
      </c>
      <c r="K13" s="39" t="e">
        <f>G13/G17</f>
        <v>#DIV/0!</v>
      </c>
      <c r="M13" s="42"/>
      <c r="N13" s="42"/>
      <c r="O13" s="41"/>
      <c r="P13" s="41"/>
    </row>
    <row r="14" spans="1:16">
      <c r="A14" s="20" t="s">
        <v>100</v>
      </c>
      <c r="B14" s="16" t="e">
        <f t="shared" si="0"/>
        <v>#DIV/0!</v>
      </c>
      <c r="C14" s="16" t="e">
        <f t="shared" si="1"/>
        <v>#DIV/0!</v>
      </c>
      <c r="D14" s="17" t="e">
        <f t="shared" si="2"/>
        <v>#DIV/0!</v>
      </c>
      <c r="E14" s="21"/>
      <c r="F14" s="22"/>
      <c r="G14" s="22"/>
      <c r="H14" s="22"/>
      <c r="J14" s="39" t="e">
        <f>F14/F17</f>
        <v>#DIV/0!</v>
      </c>
      <c r="K14" s="39" t="e">
        <f>G14/G17</f>
        <v>#DIV/0!</v>
      </c>
      <c r="M14" s="42"/>
      <c r="N14" s="42"/>
      <c r="O14" s="41"/>
      <c r="P14" s="41"/>
    </row>
    <row r="15" spans="1:16">
      <c r="A15" s="20" t="s">
        <v>101</v>
      </c>
      <c r="B15" s="16" t="e">
        <f t="shared" si="0"/>
        <v>#DIV/0!</v>
      </c>
      <c r="C15" s="16" t="e">
        <f t="shared" si="1"/>
        <v>#DIV/0!</v>
      </c>
      <c r="D15" s="17" t="e">
        <f t="shared" si="2"/>
        <v>#DIV/0!</v>
      </c>
      <c r="E15" s="21"/>
      <c r="F15" s="22"/>
      <c r="G15" s="22"/>
      <c r="H15" s="22"/>
      <c r="J15" s="39" t="e">
        <f>F15/F17</f>
        <v>#DIV/0!</v>
      </c>
      <c r="K15" s="39" t="e">
        <f>G15/G17</f>
        <v>#DIV/0!</v>
      </c>
      <c r="M15" s="42"/>
      <c r="N15" s="42"/>
      <c r="O15" s="41"/>
      <c r="P15" s="41"/>
    </row>
    <row r="16" ht="15.75" spans="1:16">
      <c r="A16" s="23" t="s">
        <v>102</v>
      </c>
      <c r="B16" s="24" t="e">
        <f t="shared" si="0"/>
        <v>#DIV/0!</v>
      </c>
      <c r="C16" s="24" t="e">
        <f t="shared" si="1"/>
        <v>#DIV/0!</v>
      </c>
      <c r="D16" s="25" t="e">
        <f t="shared" si="2"/>
        <v>#DIV/0!</v>
      </c>
      <c r="E16" s="26"/>
      <c r="F16" s="27"/>
      <c r="G16" s="27"/>
      <c r="H16" s="27"/>
      <c r="J16" s="39" t="e">
        <f>F16/F17</f>
        <v>#DIV/0!</v>
      </c>
      <c r="K16" s="39" t="e">
        <f>G16/G17</f>
        <v>#DIV/0!</v>
      </c>
      <c r="M16" s="42"/>
      <c r="N16" s="42"/>
      <c r="O16" s="41"/>
      <c r="P16" s="41"/>
    </row>
    <row r="17" ht="15.75" spans="1:16">
      <c r="A17" s="28" t="s">
        <v>84</v>
      </c>
      <c r="B17" s="29" t="e">
        <f t="shared" ref="B17:H17" si="3">SUM(B5:B16)</f>
        <v>#DIV/0!</v>
      </c>
      <c r="C17" s="29" t="e">
        <f t="shared" si="3"/>
        <v>#DIV/0!</v>
      </c>
      <c r="D17" s="30">
        <f t="shared" si="2"/>
        <v>0</v>
      </c>
      <c r="E17" s="31">
        <f t="shared" si="3"/>
        <v>0</v>
      </c>
      <c r="F17" s="32">
        <f t="shared" si="3"/>
        <v>0</v>
      </c>
      <c r="G17" s="33">
        <f t="shared" si="3"/>
        <v>0</v>
      </c>
      <c r="H17" s="33">
        <f t="shared" si="3"/>
        <v>153</v>
      </c>
      <c r="J17" s="43" t="e">
        <f>SUM(J5:J16)</f>
        <v>#DIV/0!</v>
      </c>
      <c r="K17" s="43" t="e">
        <f>SUM(J17)</f>
        <v>#DIV/0!</v>
      </c>
      <c r="M17" s="44"/>
      <c r="N17" s="44"/>
      <c r="O17" s="45"/>
      <c r="P17" s="45"/>
    </row>
  </sheetData>
  <mergeCells count="7">
    <mergeCell ref="A1:H1"/>
    <mergeCell ref="B3:C3"/>
    <mergeCell ref="F3:G3"/>
    <mergeCell ref="J3:K3"/>
    <mergeCell ref="M3:P3"/>
    <mergeCell ref="A3:A4"/>
    <mergeCell ref="H3:H4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8" workbookViewId="0">
      <selection activeCell="D67" sqref="D67"/>
    </sheetView>
  </sheetViews>
  <sheetFormatPr defaultColWidth="9.14285714285714" defaultRowHeight="15"/>
  <sheetData/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BRIPING</vt:lpstr>
      <vt:lpstr>TAHUNAN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GIGABYTE</cp:lastModifiedBy>
  <dcterms:created xsi:type="dcterms:W3CDTF">2018-08-21T04:51:00Z</dcterms:created>
  <dcterms:modified xsi:type="dcterms:W3CDTF">2022-05-23T09:30:22Z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E75602A59EF24965ABF943766D6C4727</vt:lpwstr>
  </property>
</Properties>
</file>