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495" activeTab="1"/>
  </bookViews>
  <sheets>
    <sheet name="REKAP TOTAL APRIL" sheetId="1" r:id="rId1"/>
    <sheet name="REKAP PER POST" sheetId="2" r:id="rId2"/>
    <sheet name="OVERAL KESELURUHAN" sheetId="3" r:id="rId3"/>
    <sheet name="PENJUALAN CJH" sheetId="4" r:id="rId4"/>
    <sheet name="PENJUALAN SLW" sheetId="5" r:id="rId5"/>
    <sheet name="PENJUALAN LRG" sheetId="6" r:id="rId6"/>
    <sheet name="TOTAL" sheetId="7" r:id="rId7"/>
  </sheets>
  <calcPr calcId="144525"/>
</workbook>
</file>

<file path=xl/sharedStrings.xml><?xml version="1.0" encoding="utf-8"?>
<sst xmlns="http://schemas.openxmlformats.org/spreadsheetml/2006/main" count="162" uniqueCount="61">
  <si>
    <t>REKAP LAPORAN STORY BULAN APRIL PER HARI</t>
  </si>
  <si>
    <t>TGL</t>
  </si>
  <si>
    <t>IMAS</t>
  </si>
  <si>
    <t>IRA</t>
  </si>
  <si>
    <t>AHMY</t>
  </si>
  <si>
    <t>INA</t>
  </si>
  <si>
    <t>INDAH</t>
  </si>
  <si>
    <t>WIA</t>
  </si>
  <si>
    <t>B. MIMIN</t>
  </si>
  <si>
    <t>TRI</t>
  </si>
  <si>
    <t>DINI</t>
  </si>
  <si>
    <t>AIS</t>
  </si>
  <si>
    <t>SHELA</t>
  </si>
  <si>
    <t>SEILA</t>
  </si>
  <si>
    <t>TIA</t>
  </si>
  <si>
    <t>DESI</t>
  </si>
  <si>
    <t>DEDE</t>
  </si>
  <si>
    <t>ELSA</t>
  </si>
  <si>
    <t>FUJI</t>
  </si>
  <si>
    <t>ALIA</t>
  </si>
  <si>
    <t>AMI</t>
  </si>
  <si>
    <t>NITA</t>
  </si>
  <si>
    <t>RIRIN</t>
  </si>
  <si>
    <t>SANTI</t>
  </si>
  <si>
    <t>NINDA</t>
  </si>
  <si>
    <t>FITRI</t>
  </si>
  <si>
    <t>ALIN</t>
  </si>
  <si>
    <t>REKAP HASIL STORY SILIWANGI APRIL</t>
  </si>
  <si>
    <t>REKAP HASIL STORY CIJOHO APRIL</t>
  </si>
  <si>
    <t>REKAP HASIL STORY LURAGUNG APRIL</t>
  </si>
  <si>
    <t>PENJUALAN</t>
  </si>
  <si>
    <t>TOTAL
 KIRIM BAHAN</t>
  </si>
  <si>
    <t>TIDAK KIRIM BAHAN</t>
  </si>
  <si>
    <t>PERSENTASE</t>
  </si>
  <si>
    <t>SALES</t>
  </si>
  <si>
    <t>TOTAL PENJUALAN
PER SALES</t>
  </si>
  <si>
    <t>TOTAL 
PENJUALAN 
KUNINGAN</t>
  </si>
  <si>
    <t>TOTAL 
PENJUALAN 
CIJOHO</t>
  </si>
  <si>
    <t>TOTAL 
PENJUALAN 
LURAGUNG</t>
  </si>
  <si>
    <t>TOTAL KIRIM 
BAHAN 
PER SALES</t>
  </si>
  <si>
    <t>TOTAL KIRIM
BAHAN 
KUNINGAN</t>
  </si>
  <si>
    <t>TOTAL KIRIM
BAHAN 
CIJOHO</t>
  </si>
  <si>
    <t>TOTAL KIRIM
BAHAN 
LURAGUNG</t>
  </si>
  <si>
    <t>TOTAL TIDAK 
KIRIM BAHAN</t>
  </si>
  <si>
    <t>KIRIM BAHAN</t>
  </si>
  <si>
    <t>OVERAL RANK</t>
  </si>
  <si>
    <t>SALES
KUNINGAN</t>
  </si>
  <si>
    <t>SALES
CIJOHO</t>
  </si>
  <si>
    <t>SALES
LURAGUNG</t>
  </si>
  <si>
    <t>TOTAL PENJUALAN SALES
SEMUA POS</t>
  </si>
  <si>
    <t>TOTAL BAHAN VIDEO
SEMUA POST</t>
  </si>
  <si>
    <t>REKAP PENJUALAN SALES CIJOHO  BULAN APRIL</t>
  </si>
  <si>
    <t>TOTAL</t>
  </si>
  <si>
    <t>REKAP PENJUALAN SALES SILIWANGI BULAN FEBRUARI</t>
  </si>
  <si>
    <t>REKAP PENJUALAN SALES LURAGUNG BULAN FEBRUARI</t>
  </si>
  <si>
    <t>PENJUALAN PRIMA MOTOR MARET</t>
  </si>
  <si>
    <t>PENGIRIMAN STORY MARET</t>
  </si>
  <si>
    <t>TIDAK KIRIM STORY MARET</t>
  </si>
  <si>
    <t>PENJUALAN PRIMA MOTOR MARET PERSALES</t>
  </si>
  <si>
    <t>PENGIRIMAN STORY MARET PERSALES</t>
  </si>
  <si>
    <t>TIDAK KIRIM STORY MARET PERSALES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</si>
</sst>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9" borderId="18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6" borderId="21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29" borderId="2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3" fillId="29" borderId="21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2" borderId="6" xfId="6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3" fillId="0" borderId="1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0" fillId="0" borderId="6" xfId="6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9" fontId="5" fillId="2" borderId="6" xfId="6" applyFont="1" applyFill="1" applyBorder="1" applyAlignment="1">
      <alignment horizontal="center" vertical="center"/>
    </xf>
    <xf numFmtId="9" fontId="0" fillId="0" borderId="6" xfId="6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9" fontId="5" fillId="4" borderId="6" xfId="6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9" fontId="7" fillId="2" borderId="6" xfId="6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9" fontId="0" fillId="0" borderId="0" xfId="6" applyFill="1" applyAlignment="1">
      <alignment vertical="center"/>
    </xf>
    <xf numFmtId="0" fontId="0" fillId="5" borderId="6" xfId="0" applyFill="1" applyBorder="1" applyAlignment="1">
      <alignment horizontal="center" vertical="center"/>
    </xf>
    <xf numFmtId="9" fontId="0" fillId="5" borderId="6" xfId="6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/>
    </xf>
    <xf numFmtId="9" fontId="3" fillId="0" borderId="13" xfId="6" applyFont="1" applyBorder="1" applyAlignment="1">
      <alignment horizontal="center" vertical="center"/>
    </xf>
    <xf numFmtId="9" fontId="3" fillId="0" borderId="14" xfId="6" applyFont="1" applyBorder="1" applyAlignment="1">
      <alignment horizontal="center" vertical="center"/>
    </xf>
    <xf numFmtId="9" fontId="3" fillId="0" borderId="12" xfId="6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6" xfId="6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7" fillId="0" borderId="6" xfId="0" applyNumberFormat="1" applyFont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"/>
  <sheetViews>
    <sheetView zoomScale="110" zoomScaleNormal="110" topLeftCell="A2" workbookViewId="0">
      <pane ySplit="5" topLeftCell="A7" activePane="bottomLeft" state="frozen"/>
      <selection/>
      <selection pane="bottomLeft" activeCell="F21" sqref="F21"/>
    </sheetView>
  </sheetViews>
  <sheetFormatPr defaultColWidth="9.14285714285714" defaultRowHeight="25" customHeight="1"/>
  <cols>
    <col min="25" max="26" width="10.5714285714286"/>
  </cols>
  <sheetData>
    <row r="1" customHeight="1" spans="1:26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customHeight="1" spans="1:26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customHeight="1" spans="1:26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customHeight="1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6" customHeight="1" spans="1:26">
      <c r="A6" s="80" t="s">
        <v>1</v>
      </c>
      <c r="B6" s="81" t="s">
        <v>2</v>
      </c>
      <c r="C6" s="81" t="s">
        <v>3</v>
      </c>
      <c r="D6" s="81" t="s">
        <v>4</v>
      </c>
      <c r="E6" s="81" t="s">
        <v>5</v>
      </c>
      <c r="F6" s="81" t="s">
        <v>6</v>
      </c>
      <c r="G6" s="81" t="s">
        <v>7</v>
      </c>
      <c r="H6" s="81" t="s">
        <v>8</v>
      </c>
      <c r="I6" s="81" t="s">
        <v>9</v>
      </c>
      <c r="J6" s="91" t="s">
        <v>10</v>
      </c>
      <c r="K6" s="91" t="s">
        <v>11</v>
      </c>
      <c r="L6" s="91" t="s">
        <v>12</v>
      </c>
      <c r="M6" s="91" t="s">
        <v>13</v>
      </c>
      <c r="N6" s="91" t="s">
        <v>14</v>
      </c>
      <c r="O6" s="91" t="s">
        <v>15</v>
      </c>
      <c r="P6" s="92" t="s">
        <v>16</v>
      </c>
      <c r="Q6" s="91" t="s">
        <v>17</v>
      </c>
      <c r="R6" s="91" t="s">
        <v>18</v>
      </c>
      <c r="S6" s="93" t="s">
        <v>19</v>
      </c>
      <c r="T6" s="93" t="s">
        <v>20</v>
      </c>
      <c r="U6" s="93" t="s">
        <v>21</v>
      </c>
      <c r="V6" s="93" t="s">
        <v>22</v>
      </c>
      <c r="W6" s="93" t="s">
        <v>23</v>
      </c>
      <c r="X6" s="93" t="s">
        <v>24</v>
      </c>
      <c r="Y6" s="93" t="s">
        <v>25</v>
      </c>
      <c r="Z6" s="93" t="s">
        <v>26</v>
      </c>
    </row>
    <row r="7" customHeight="1" spans="1:27">
      <c r="A7" s="82">
        <v>1</v>
      </c>
      <c r="B7" s="82"/>
      <c r="C7" s="82">
        <v>1</v>
      </c>
      <c r="D7" s="82"/>
      <c r="E7" s="82"/>
      <c r="F7" s="82">
        <v>2</v>
      </c>
      <c r="G7" s="82"/>
      <c r="H7" s="82"/>
      <c r="I7" s="82"/>
      <c r="J7" s="82"/>
      <c r="K7" s="82"/>
      <c r="L7" s="82"/>
      <c r="M7" s="82"/>
      <c r="N7" s="82"/>
      <c r="O7" s="82">
        <v>1</v>
      </c>
      <c r="P7" s="84"/>
      <c r="Q7" s="82"/>
      <c r="R7" s="82">
        <v>1</v>
      </c>
      <c r="S7" s="82"/>
      <c r="T7" s="82">
        <v>1</v>
      </c>
      <c r="U7" s="82"/>
      <c r="V7" s="82">
        <v>1</v>
      </c>
      <c r="W7" s="82"/>
      <c r="X7" s="82"/>
      <c r="Y7" s="82"/>
      <c r="Z7" s="82"/>
      <c r="AA7" s="94">
        <f t="shared" ref="AA7:AA14" si="0">SUM(B7:Z7)</f>
        <v>7</v>
      </c>
    </row>
    <row r="8" customHeight="1" spans="1:27">
      <c r="A8" s="82">
        <v>2</v>
      </c>
      <c r="B8" s="83"/>
      <c r="C8" s="83"/>
      <c r="D8" s="83">
        <v>1</v>
      </c>
      <c r="E8" s="83"/>
      <c r="F8" s="83"/>
      <c r="G8" s="83"/>
      <c r="H8" s="83"/>
      <c r="I8" s="83"/>
      <c r="J8" s="83">
        <v>1</v>
      </c>
      <c r="K8" s="83"/>
      <c r="L8" s="83"/>
      <c r="M8" s="83"/>
      <c r="N8" s="83">
        <v>1</v>
      </c>
      <c r="O8" s="83"/>
      <c r="P8" s="27"/>
      <c r="Q8" s="83"/>
      <c r="R8" s="83"/>
      <c r="S8" s="83"/>
      <c r="T8" s="83">
        <v>1</v>
      </c>
      <c r="U8" s="83"/>
      <c r="V8" s="83"/>
      <c r="W8" s="83"/>
      <c r="X8" s="83"/>
      <c r="Y8" s="83"/>
      <c r="Z8" s="83"/>
      <c r="AA8" s="94">
        <f t="shared" si="0"/>
        <v>4</v>
      </c>
    </row>
    <row r="9" customHeight="1" spans="1:27">
      <c r="A9" s="82">
        <v>3</v>
      </c>
      <c r="B9" s="84"/>
      <c r="C9" s="84"/>
      <c r="D9" s="84"/>
      <c r="E9" s="84">
        <v>1</v>
      </c>
      <c r="F9" s="84"/>
      <c r="G9" s="84"/>
      <c r="H9" s="84"/>
      <c r="I9" s="84"/>
      <c r="J9" s="84"/>
      <c r="K9" s="84"/>
      <c r="L9" s="84"/>
      <c r="M9" s="84">
        <v>1</v>
      </c>
      <c r="N9" s="84"/>
      <c r="O9" s="84"/>
      <c r="P9" s="84"/>
      <c r="Q9" s="84"/>
      <c r="R9" s="84"/>
      <c r="S9" s="84"/>
      <c r="T9" s="84"/>
      <c r="U9" s="84"/>
      <c r="V9" s="84"/>
      <c r="W9" s="84">
        <v>1</v>
      </c>
      <c r="X9" s="84"/>
      <c r="Y9" s="84"/>
      <c r="Z9" s="84">
        <v>1</v>
      </c>
      <c r="AA9" s="94">
        <f t="shared" si="0"/>
        <v>4</v>
      </c>
    </row>
    <row r="10" customHeight="1" spans="1:27">
      <c r="A10" s="82">
        <v>4</v>
      </c>
      <c r="B10" s="27">
        <v>1</v>
      </c>
      <c r="C10" s="27">
        <v>1</v>
      </c>
      <c r="D10" s="27"/>
      <c r="E10" s="27"/>
      <c r="F10" s="27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>
        <v>2</v>
      </c>
      <c r="U10" s="27"/>
      <c r="V10" s="27"/>
      <c r="W10" s="27"/>
      <c r="X10" s="27">
        <v>1</v>
      </c>
      <c r="Y10" s="27"/>
      <c r="Z10" s="27"/>
      <c r="AA10" s="94">
        <f t="shared" si="0"/>
        <v>6</v>
      </c>
    </row>
    <row r="11" customHeight="1" spans="1:27">
      <c r="A11" s="82">
        <v>5</v>
      </c>
      <c r="B11" s="84">
        <v>1</v>
      </c>
      <c r="C11" s="84">
        <v>1</v>
      </c>
      <c r="D11" s="84"/>
      <c r="E11" s="84">
        <v>1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>
        <v>1</v>
      </c>
      <c r="X11" s="84"/>
      <c r="Y11" s="84"/>
      <c r="Z11" s="84"/>
      <c r="AA11" s="94">
        <f t="shared" si="0"/>
        <v>4</v>
      </c>
    </row>
    <row r="12" customHeight="1" spans="1:27">
      <c r="A12" s="82">
        <v>6</v>
      </c>
      <c r="B12" s="27">
        <v>1</v>
      </c>
      <c r="C12" s="27"/>
      <c r="D12" s="27">
        <v>1</v>
      </c>
      <c r="E12" s="27"/>
      <c r="F12" s="27">
        <v>1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>
        <v>2</v>
      </c>
      <c r="Y12" s="27"/>
      <c r="Z12" s="27"/>
      <c r="AA12" s="94">
        <f t="shared" si="0"/>
        <v>5</v>
      </c>
    </row>
    <row r="13" customHeight="1" spans="1:27">
      <c r="A13" s="82">
        <v>7</v>
      </c>
      <c r="B13" s="85">
        <v>2</v>
      </c>
      <c r="C13" s="85"/>
      <c r="D13" s="85">
        <v>2</v>
      </c>
      <c r="E13" s="85">
        <v>2</v>
      </c>
      <c r="F13" s="85">
        <v>1</v>
      </c>
      <c r="G13" s="85"/>
      <c r="H13" s="85"/>
      <c r="I13" s="85"/>
      <c r="J13" s="85">
        <v>1</v>
      </c>
      <c r="K13" s="85">
        <v>1</v>
      </c>
      <c r="L13" s="85"/>
      <c r="M13" s="85"/>
      <c r="N13" s="85"/>
      <c r="O13" s="85"/>
      <c r="P13" s="84"/>
      <c r="Q13" s="85"/>
      <c r="R13" s="85"/>
      <c r="S13" s="85"/>
      <c r="T13" s="85"/>
      <c r="U13" s="85"/>
      <c r="V13" s="85"/>
      <c r="W13" s="85"/>
      <c r="X13" s="85"/>
      <c r="Y13" s="85"/>
      <c r="Z13" s="85">
        <v>1</v>
      </c>
      <c r="AA13" s="94">
        <f t="shared" si="0"/>
        <v>10</v>
      </c>
    </row>
    <row r="14" customHeight="1" spans="1:27">
      <c r="A14" s="82">
        <v>8</v>
      </c>
      <c r="B14" s="27">
        <v>1</v>
      </c>
      <c r="C14" s="27">
        <v>1</v>
      </c>
      <c r="D14" s="27"/>
      <c r="E14" s="27">
        <v>1</v>
      </c>
      <c r="F14" s="27">
        <v>1</v>
      </c>
      <c r="G14" s="27"/>
      <c r="H14" s="27"/>
      <c r="I14" s="27"/>
      <c r="J14" s="27">
        <v>1</v>
      </c>
      <c r="K14" s="27">
        <v>1</v>
      </c>
      <c r="L14" s="27"/>
      <c r="M14" s="27"/>
      <c r="N14" s="27"/>
      <c r="O14" s="27"/>
      <c r="P14" s="27"/>
      <c r="Q14" s="27"/>
      <c r="R14" s="27"/>
      <c r="S14" s="27">
        <v>1</v>
      </c>
      <c r="T14" s="27">
        <v>1</v>
      </c>
      <c r="U14" s="27"/>
      <c r="V14" s="27"/>
      <c r="W14" s="27"/>
      <c r="X14" s="27"/>
      <c r="Y14" s="27">
        <v>1</v>
      </c>
      <c r="Z14" s="27"/>
      <c r="AA14" s="94">
        <f t="shared" si="0"/>
        <v>9</v>
      </c>
    </row>
    <row r="15" customHeight="1" spans="1:27">
      <c r="A15" s="82">
        <v>9</v>
      </c>
      <c r="B15" s="85">
        <v>3</v>
      </c>
      <c r="C15" s="85">
        <v>1</v>
      </c>
      <c r="D15" s="85"/>
      <c r="E15" s="85">
        <v>1</v>
      </c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4"/>
      <c r="Q15" s="85"/>
      <c r="R15" s="85">
        <v>1</v>
      </c>
      <c r="S15" s="85">
        <v>1</v>
      </c>
      <c r="T15" s="85"/>
      <c r="U15" s="85">
        <v>1</v>
      </c>
      <c r="V15" s="85"/>
      <c r="W15" s="85">
        <v>1</v>
      </c>
      <c r="X15" s="85"/>
      <c r="Y15" s="85">
        <v>1</v>
      </c>
      <c r="Z15" s="85">
        <v>1</v>
      </c>
      <c r="AA15" s="94">
        <f t="shared" ref="AA15:AA37" si="1">SUM(B15:Z15)</f>
        <v>11</v>
      </c>
    </row>
    <row r="16" customHeight="1" spans="1:27">
      <c r="A16" s="82">
        <v>10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>
        <v>1</v>
      </c>
      <c r="P16" s="27"/>
      <c r="Q16" s="27"/>
      <c r="R16" s="27"/>
      <c r="S16" s="27">
        <v>1</v>
      </c>
      <c r="T16" s="27"/>
      <c r="U16" s="27"/>
      <c r="V16" s="27"/>
      <c r="W16" s="27"/>
      <c r="X16" s="27"/>
      <c r="Y16" s="27"/>
      <c r="Z16" s="27"/>
      <c r="AA16" s="94">
        <f t="shared" si="1"/>
        <v>2</v>
      </c>
    </row>
    <row r="17" customHeight="1" spans="1:27">
      <c r="A17" s="82">
        <v>11</v>
      </c>
      <c r="B17" s="85"/>
      <c r="C17" s="85">
        <v>1</v>
      </c>
      <c r="D17" s="85"/>
      <c r="E17" s="85">
        <v>1</v>
      </c>
      <c r="F17" s="85"/>
      <c r="G17" s="85"/>
      <c r="H17" s="85"/>
      <c r="I17" s="85"/>
      <c r="J17" s="85"/>
      <c r="K17" s="85"/>
      <c r="L17" s="85">
        <v>1</v>
      </c>
      <c r="M17" s="85"/>
      <c r="N17" s="85"/>
      <c r="O17" s="85"/>
      <c r="P17" s="84"/>
      <c r="Q17" s="85">
        <v>1</v>
      </c>
      <c r="R17" s="85"/>
      <c r="S17" s="85"/>
      <c r="T17" s="85"/>
      <c r="U17" s="85">
        <v>1</v>
      </c>
      <c r="V17" s="85"/>
      <c r="W17" s="85"/>
      <c r="X17" s="85"/>
      <c r="Y17" s="85"/>
      <c r="Z17" s="85"/>
      <c r="AA17" s="94">
        <f t="shared" si="1"/>
        <v>5</v>
      </c>
    </row>
    <row r="18" customHeight="1" spans="1:27">
      <c r="A18" s="82">
        <v>12</v>
      </c>
      <c r="B18" s="27"/>
      <c r="C18" s="27"/>
      <c r="D18" s="27">
        <v>1</v>
      </c>
      <c r="E18" s="27"/>
      <c r="F18" s="27">
        <v>1</v>
      </c>
      <c r="G18" s="27"/>
      <c r="H18" s="27"/>
      <c r="I18" s="27"/>
      <c r="J18" s="27"/>
      <c r="K18" s="27">
        <v>1</v>
      </c>
      <c r="L18" s="27"/>
      <c r="M18" s="27"/>
      <c r="N18" s="27"/>
      <c r="O18" s="27"/>
      <c r="P18" s="27"/>
      <c r="Q18" s="27"/>
      <c r="R18" s="27"/>
      <c r="S18" s="27">
        <v>1</v>
      </c>
      <c r="T18" s="27"/>
      <c r="U18" s="27">
        <v>1</v>
      </c>
      <c r="V18" s="27"/>
      <c r="W18" s="27"/>
      <c r="X18" s="27">
        <v>1</v>
      </c>
      <c r="Y18" s="27"/>
      <c r="Z18" s="27"/>
      <c r="AA18" s="94">
        <f t="shared" si="1"/>
        <v>6</v>
      </c>
    </row>
    <row r="19" customHeight="1" spans="1:27">
      <c r="A19" s="82">
        <v>13</v>
      </c>
      <c r="B19" s="84">
        <v>1</v>
      </c>
      <c r="C19" s="84"/>
      <c r="D19" s="84"/>
      <c r="E19" s="84"/>
      <c r="F19" s="84"/>
      <c r="G19" s="84"/>
      <c r="H19" s="84"/>
      <c r="I19" s="84"/>
      <c r="J19" s="84"/>
      <c r="K19" s="84">
        <v>1</v>
      </c>
      <c r="L19" s="84">
        <v>1</v>
      </c>
      <c r="M19" s="84"/>
      <c r="N19" s="84">
        <v>1</v>
      </c>
      <c r="O19" s="84">
        <v>2</v>
      </c>
      <c r="P19" s="84"/>
      <c r="Q19" s="84"/>
      <c r="R19" s="84">
        <v>2</v>
      </c>
      <c r="S19" s="84"/>
      <c r="T19" s="84"/>
      <c r="U19" s="84"/>
      <c r="V19" s="84"/>
      <c r="W19" s="84"/>
      <c r="X19" s="84"/>
      <c r="Y19" s="84"/>
      <c r="Z19" s="84"/>
      <c r="AA19" s="94">
        <f t="shared" si="1"/>
        <v>8</v>
      </c>
    </row>
    <row r="20" customHeight="1" spans="1:27">
      <c r="A20" s="82">
        <v>14</v>
      </c>
      <c r="B20" s="27">
        <v>2</v>
      </c>
      <c r="C20" s="27">
        <v>2</v>
      </c>
      <c r="D20" s="27">
        <v>1</v>
      </c>
      <c r="E20" s="27">
        <v>1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>
        <v>2</v>
      </c>
      <c r="Q20" s="27"/>
      <c r="R20" s="27">
        <v>2</v>
      </c>
      <c r="S20" s="27">
        <v>1</v>
      </c>
      <c r="T20" s="27"/>
      <c r="U20" s="27"/>
      <c r="V20" s="27"/>
      <c r="W20" s="27"/>
      <c r="X20" s="27"/>
      <c r="Y20" s="27"/>
      <c r="Z20" s="27">
        <v>1</v>
      </c>
      <c r="AA20" s="94">
        <f t="shared" si="1"/>
        <v>12</v>
      </c>
    </row>
    <row r="21" customHeight="1" spans="1:27">
      <c r="A21" s="82">
        <v>15</v>
      </c>
      <c r="B21" s="85"/>
      <c r="C21" s="85"/>
      <c r="D21" s="85">
        <v>1</v>
      </c>
      <c r="E21" s="85">
        <v>1</v>
      </c>
      <c r="F21" s="85"/>
      <c r="G21" s="85"/>
      <c r="H21" s="85"/>
      <c r="I21" s="85"/>
      <c r="J21" s="85">
        <v>2</v>
      </c>
      <c r="K21" s="85">
        <v>1</v>
      </c>
      <c r="L21" s="85">
        <v>1</v>
      </c>
      <c r="M21" s="85"/>
      <c r="N21" s="85"/>
      <c r="O21" s="85"/>
      <c r="P21" s="84">
        <v>1</v>
      </c>
      <c r="Q21" s="85"/>
      <c r="R21" s="85"/>
      <c r="S21" s="85"/>
      <c r="T21" s="85"/>
      <c r="U21" s="85"/>
      <c r="V21" s="85"/>
      <c r="W21" s="85">
        <v>1</v>
      </c>
      <c r="X21" s="85">
        <v>1</v>
      </c>
      <c r="Y21" s="85"/>
      <c r="Z21" s="85">
        <v>1</v>
      </c>
      <c r="AA21" s="94">
        <f t="shared" si="1"/>
        <v>10</v>
      </c>
    </row>
    <row r="22" customHeight="1" spans="1:27">
      <c r="A22" s="82">
        <v>16</v>
      </c>
      <c r="B22" s="27">
        <v>1</v>
      </c>
      <c r="C22" s="27"/>
      <c r="D22" s="27"/>
      <c r="E22" s="27"/>
      <c r="F22" s="27">
        <v>1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94">
        <f t="shared" si="1"/>
        <v>2</v>
      </c>
    </row>
    <row r="23" customHeight="1" spans="1:27">
      <c r="A23" s="82">
        <v>17</v>
      </c>
      <c r="B23" s="84">
        <v>1</v>
      </c>
      <c r="C23" s="84"/>
      <c r="D23" s="84"/>
      <c r="E23" s="84"/>
      <c r="F23" s="84"/>
      <c r="G23" s="84"/>
      <c r="H23" s="84"/>
      <c r="I23" s="84"/>
      <c r="J23" s="85"/>
      <c r="K23" s="85"/>
      <c r="L23" s="85"/>
      <c r="M23" s="85"/>
      <c r="N23" s="85"/>
      <c r="O23" s="85"/>
      <c r="P23" s="84"/>
      <c r="Q23" s="85"/>
      <c r="R23" s="85"/>
      <c r="S23" s="84"/>
      <c r="T23" s="84"/>
      <c r="U23" s="84"/>
      <c r="V23" s="84">
        <v>2</v>
      </c>
      <c r="W23" s="84">
        <v>1</v>
      </c>
      <c r="X23" s="84"/>
      <c r="Y23" s="84">
        <v>1</v>
      </c>
      <c r="Z23" s="84"/>
      <c r="AA23" s="94">
        <f t="shared" si="1"/>
        <v>5</v>
      </c>
    </row>
    <row r="24" customHeight="1" spans="1:27">
      <c r="A24" s="82">
        <v>18</v>
      </c>
      <c r="B24" s="27"/>
      <c r="C24" s="27"/>
      <c r="D24" s="27">
        <v>1</v>
      </c>
      <c r="E24" s="27">
        <v>1</v>
      </c>
      <c r="F24" s="27">
        <v>1</v>
      </c>
      <c r="G24" s="27"/>
      <c r="H24" s="27"/>
      <c r="I24" s="27"/>
      <c r="J24" s="27">
        <v>2</v>
      </c>
      <c r="K24" s="27"/>
      <c r="L24" s="27"/>
      <c r="M24" s="27"/>
      <c r="N24" s="27"/>
      <c r="O24" s="27">
        <v>1</v>
      </c>
      <c r="P24" s="27">
        <v>1</v>
      </c>
      <c r="Q24" s="27"/>
      <c r="R24" s="27"/>
      <c r="S24" s="27"/>
      <c r="T24" s="27"/>
      <c r="U24" s="27"/>
      <c r="V24" s="27"/>
      <c r="W24" s="27"/>
      <c r="X24" s="27"/>
      <c r="Y24" s="95"/>
      <c r="Z24" s="27"/>
      <c r="AA24" s="94">
        <f t="shared" si="1"/>
        <v>7</v>
      </c>
    </row>
    <row r="25" customHeight="1" spans="1:27">
      <c r="A25" s="82">
        <v>19</v>
      </c>
      <c r="B25" s="84">
        <v>1</v>
      </c>
      <c r="C25" s="84">
        <v>1</v>
      </c>
      <c r="D25" s="84">
        <v>3</v>
      </c>
      <c r="E25" s="84"/>
      <c r="F25" s="84"/>
      <c r="G25" s="84"/>
      <c r="H25" s="84"/>
      <c r="I25" s="84"/>
      <c r="J25" s="85"/>
      <c r="K25" s="85"/>
      <c r="L25" s="85"/>
      <c r="M25" s="85"/>
      <c r="N25" s="85">
        <v>1</v>
      </c>
      <c r="O25" s="85"/>
      <c r="P25" s="84"/>
      <c r="Q25" s="85"/>
      <c r="R25" s="85">
        <v>1</v>
      </c>
      <c r="S25" s="84">
        <v>1</v>
      </c>
      <c r="T25" s="84">
        <v>2</v>
      </c>
      <c r="U25" s="84"/>
      <c r="V25" s="84"/>
      <c r="W25" s="84"/>
      <c r="X25" s="84"/>
      <c r="Y25" s="84"/>
      <c r="Z25" s="84"/>
      <c r="AA25" s="94">
        <f t="shared" si="1"/>
        <v>10</v>
      </c>
    </row>
    <row r="26" customHeight="1" spans="1:27">
      <c r="A26" s="82">
        <v>20</v>
      </c>
      <c r="B26" s="27">
        <v>1</v>
      </c>
      <c r="C26" s="27">
        <v>1</v>
      </c>
      <c r="D26" s="27">
        <v>1</v>
      </c>
      <c r="E26" s="27">
        <v>1</v>
      </c>
      <c r="F26" s="27">
        <v>1</v>
      </c>
      <c r="G26" s="27"/>
      <c r="H26" s="27"/>
      <c r="I26" s="27"/>
      <c r="J26" s="27"/>
      <c r="K26" s="27">
        <v>1</v>
      </c>
      <c r="L26" s="27">
        <v>1</v>
      </c>
      <c r="M26" s="27"/>
      <c r="N26" s="27"/>
      <c r="O26" s="27"/>
      <c r="P26" s="27"/>
      <c r="Q26" s="27">
        <v>2</v>
      </c>
      <c r="R26" s="27">
        <v>1</v>
      </c>
      <c r="S26" s="27"/>
      <c r="T26" s="27"/>
      <c r="U26" s="27"/>
      <c r="V26" s="27"/>
      <c r="W26" s="27">
        <v>1</v>
      </c>
      <c r="X26" s="27">
        <v>1</v>
      </c>
      <c r="Y26" s="27"/>
      <c r="Z26" s="27"/>
      <c r="AA26" s="94">
        <f t="shared" si="1"/>
        <v>12</v>
      </c>
    </row>
    <row r="27" customHeight="1" spans="1:27">
      <c r="A27" s="82">
        <v>21</v>
      </c>
      <c r="B27" s="84"/>
      <c r="C27" s="84">
        <v>1</v>
      </c>
      <c r="D27" s="84">
        <v>2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>
        <v>2</v>
      </c>
      <c r="S27" s="84"/>
      <c r="T27" s="84"/>
      <c r="U27" s="84">
        <v>2</v>
      </c>
      <c r="V27" s="84"/>
      <c r="W27" s="84"/>
      <c r="X27" s="84"/>
      <c r="Y27" s="84"/>
      <c r="Z27" s="84">
        <v>1</v>
      </c>
      <c r="AA27" s="94">
        <f t="shared" si="1"/>
        <v>8</v>
      </c>
    </row>
    <row r="28" customHeight="1" spans="1:27">
      <c r="A28" s="82">
        <v>22</v>
      </c>
      <c r="B28" s="27"/>
      <c r="C28" s="27">
        <v>1</v>
      </c>
      <c r="D28" s="27">
        <v>1</v>
      </c>
      <c r="E28" s="27"/>
      <c r="F28" s="27">
        <v>1</v>
      </c>
      <c r="G28" s="27"/>
      <c r="H28" s="27"/>
      <c r="I28" s="27"/>
      <c r="J28" s="27"/>
      <c r="K28" s="27"/>
      <c r="L28" s="27"/>
      <c r="M28" s="27"/>
      <c r="N28" s="27"/>
      <c r="O28" s="27"/>
      <c r="P28" s="27">
        <v>1</v>
      </c>
      <c r="Q28" s="27"/>
      <c r="R28" s="27">
        <v>1</v>
      </c>
      <c r="S28" s="27"/>
      <c r="T28" s="27">
        <v>1</v>
      </c>
      <c r="U28" s="27">
        <v>2</v>
      </c>
      <c r="V28" s="27">
        <v>1</v>
      </c>
      <c r="W28" s="27">
        <v>1</v>
      </c>
      <c r="X28" s="27">
        <v>1</v>
      </c>
      <c r="Y28" s="27">
        <v>1</v>
      </c>
      <c r="Z28" s="27"/>
      <c r="AA28" s="94">
        <f t="shared" si="1"/>
        <v>12</v>
      </c>
    </row>
    <row r="29" customHeight="1" spans="1:27">
      <c r="A29" s="82">
        <v>23</v>
      </c>
      <c r="B29" s="84">
        <v>3</v>
      </c>
      <c r="C29" s="84">
        <v>1</v>
      </c>
      <c r="D29" s="84"/>
      <c r="E29" s="84"/>
      <c r="F29" s="84">
        <v>2</v>
      </c>
      <c r="G29" s="84"/>
      <c r="H29" s="84"/>
      <c r="I29" s="84"/>
      <c r="J29" s="84">
        <v>1</v>
      </c>
      <c r="K29" s="84">
        <v>1</v>
      </c>
      <c r="L29" s="84"/>
      <c r="M29" s="84"/>
      <c r="N29" s="84"/>
      <c r="O29" s="84"/>
      <c r="P29" s="84"/>
      <c r="Q29" s="84"/>
      <c r="R29" s="84">
        <v>1</v>
      </c>
      <c r="S29" s="84"/>
      <c r="T29" s="84"/>
      <c r="U29" s="84"/>
      <c r="V29" s="84"/>
      <c r="W29" s="84"/>
      <c r="X29" s="84"/>
      <c r="Y29" s="84"/>
      <c r="Z29" s="84"/>
      <c r="AA29" s="94">
        <f t="shared" si="1"/>
        <v>9</v>
      </c>
    </row>
    <row r="30" customHeight="1" spans="1:27">
      <c r="A30" s="82">
        <v>24</v>
      </c>
      <c r="B30" s="27"/>
      <c r="C30" s="27"/>
      <c r="D30" s="27"/>
      <c r="E30" s="27">
        <v>1</v>
      </c>
      <c r="F30" s="27"/>
      <c r="G30" s="27"/>
      <c r="H30" s="27"/>
      <c r="I30" s="27"/>
      <c r="J30" s="27"/>
      <c r="K30" s="27">
        <v>1</v>
      </c>
      <c r="L30" s="27"/>
      <c r="M30" s="27"/>
      <c r="N30" s="27">
        <v>1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>
        <v>1</v>
      </c>
      <c r="AA30" s="94">
        <f t="shared" si="1"/>
        <v>4</v>
      </c>
    </row>
    <row r="31" customHeight="1" spans="1:27">
      <c r="A31" s="82">
        <v>25</v>
      </c>
      <c r="B31" s="84"/>
      <c r="C31" s="84">
        <v>1</v>
      </c>
      <c r="D31" s="84">
        <v>3</v>
      </c>
      <c r="E31" s="84"/>
      <c r="F31" s="84"/>
      <c r="G31" s="84"/>
      <c r="H31" s="84"/>
      <c r="I31" s="84"/>
      <c r="J31" s="84"/>
      <c r="K31" s="84"/>
      <c r="L31" s="84"/>
      <c r="M31" s="84"/>
      <c r="N31" s="84">
        <v>1</v>
      </c>
      <c r="O31" s="84">
        <v>1</v>
      </c>
      <c r="P31" s="84">
        <v>1</v>
      </c>
      <c r="Q31" s="84"/>
      <c r="R31" s="84">
        <v>1</v>
      </c>
      <c r="S31" s="84">
        <v>1</v>
      </c>
      <c r="T31" s="84">
        <v>1</v>
      </c>
      <c r="U31" s="84"/>
      <c r="V31" s="84">
        <v>1</v>
      </c>
      <c r="W31" s="84"/>
      <c r="X31" s="84"/>
      <c r="Y31" s="84"/>
      <c r="Z31" s="84">
        <v>1</v>
      </c>
      <c r="AA31" s="94">
        <f t="shared" si="1"/>
        <v>12</v>
      </c>
    </row>
    <row r="32" customHeight="1" spans="1:27">
      <c r="A32" s="82">
        <v>26</v>
      </c>
      <c r="B32" s="27"/>
      <c r="C32" s="27">
        <v>2</v>
      </c>
      <c r="D32" s="27"/>
      <c r="E32" s="27">
        <v>2</v>
      </c>
      <c r="F32" s="27">
        <v>1</v>
      </c>
      <c r="G32" s="27"/>
      <c r="H32" s="27"/>
      <c r="I32" s="27"/>
      <c r="J32" s="27"/>
      <c r="K32" s="27">
        <v>1</v>
      </c>
      <c r="L32" s="27"/>
      <c r="M32" s="27"/>
      <c r="N32" s="27"/>
      <c r="O32" s="27"/>
      <c r="P32" s="27"/>
      <c r="Q32" s="27"/>
      <c r="R32" s="27"/>
      <c r="S32" s="27"/>
      <c r="T32" s="27"/>
      <c r="U32" s="27">
        <v>1</v>
      </c>
      <c r="V32" s="27"/>
      <c r="W32" s="27"/>
      <c r="X32" s="27"/>
      <c r="Y32" s="27">
        <v>1</v>
      </c>
      <c r="Z32" s="27"/>
      <c r="AA32" s="94">
        <f t="shared" si="1"/>
        <v>8</v>
      </c>
    </row>
    <row r="33" customHeight="1" spans="1:27">
      <c r="A33" s="82">
        <v>27</v>
      </c>
      <c r="B33" s="84">
        <v>2</v>
      </c>
      <c r="C33" s="84"/>
      <c r="D33" s="84">
        <v>3</v>
      </c>
      <c r="E33" s="84"/>
      <c r="F33" s="84">
        <v>1</v>
      </c>
      <c r="G33" s="84"/>
      <c r="H33" s="84"/>
      <c r="I33" s="84"/>
      <c r="J33" s="84">
        <v>3</v>
      </c>
      <c r="K33" s="84"/>
      <c r="L33" s="84"/>
      <c r="M33" s="84"/>
      <c r="N33" s="84">
        <v>1</v>
      </c>
      <c r="O33" s="84"/>
      <c r="P33" s="84"/>
      <c r="Q33" s="84"/>
      <c r="R33" s="84">
        <v>1</v>
      </c>
      <c r="S33" s="84">
        <v>2</v>
      </c>
      <c r="T33" s="84"/>
      <c r="U33" s="84"/>
      <c r="V33" s="84"/>
      <c r="W33" s="84"/>
      <c r="X33" s="84"/>
      <c r="Y33" s="84">
        <v>1</v>
      </c>
      <c r="Z33" s="84"/>
      <c r="AA33" s="94">
        <f t="shared" si="1"/>
        <v>14</v>
      </c>
    </row>
    <row r="34" customHeight="1" spans="1:27">
      <c r="A34" s="82">
        <v>28</v>
      </c>
      <c r="B34" s="27">
        <v>6</v>
      </c>
      <c r="C34" s="27"/>
      <c r="D34" s="27"/>
      <c r="E34" s="27">
        <v>1</v>
      </c>
      <c r="F34" s="27">
        <v>2</v>
      </c>
      <c r="G34" s="27"/>
      <c r="H34" s="27"/>
      <c r="I34" s="27"/>
      <c r="J34" s="27">
        <v>1</v>
      </c>
      <c r="K34" s="27">
        <v>2</v>
      </c>
      <c r="L34" s="27"/>
      <c r="M34" s="27"/>
      <c r="N34" s="27"/>
      <c r="O34" s="27"/>
      <c r="P34" s="27"/>
      <c r="Q34" s="27"/>
      <c r="R34" s="27">
        <v>1</v>
      </c>
      <c r="S34" s="27"/>
      <c r="T34" s="27"/>
      <c r="U34" s="27"/>
      <c r="V34" s="27"/>
      <c r="W34" s="27"/>
      <c r="X34" s="27"/>
      <c r="Y34" s="27">
        <v>2</v>
      </c>
      <c r="Z34" s="27"/>
      <c r="AA34" s="94">
        <f t="shared" si="1"/>
        <v>15</v>
      </c>
    </row>
    <row r="35" customHeight="1" spans="1:27">
      <c r="A35" s="82">
        <v>29</v>
      </c>
      <c r="B35" s="84"/>
      <c r="C35" s="84"/>
      <c r="D35" s="84">
        <v>1</v>
      </c>
      <c r="E35" s="84">
        <v>2</v>
      </c>
      <c r="F35" s="84"/>
      <c r="G35" s="84"/>
      <c r="H35" s="84"/>
      <c r="I35" s="84"/>
      <c r="J35" s="84">
        <v>1</v>
      </c>
      <c r="K35" s="84"/>
      <c r="L35" s="84">
        <v>2</v>
      </c>
      <c r="M35" s="84"/>
      <c r="N35" s="84"/>
      <c r="O35" s="84"/>
      <c r="P35" s="84">
        <v>1</v>
      </c>
      <c r="Q35" s="84"/>
      <c r="R35" s="84"/>
      <c r="S35" s="84"/>
      <c r="T35" s="84"/>
      <c r="U35" s="84"/>
      <c r="V35" s="84"/>
      <c r="W35" s="84"/>
      <c r="X35" s="84"/>
      <c r="Y35" s="84">
        <v>1</v>
      </c>
      <c r="Z35" s="84"/>
      <c r="AA35" s="94">
        <f t="shared" si="1"/>
        <v>8</v>
      </c>
    </row>
    <row r="36" customHeight="1" spans="1:27">
      <c r="A36" s="82">
        <v>30</v>
      </c>
      <c r="B36" s="27">
        <v>1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>
        <v>2</v>
      </c>
      <c r="R36" s="27"/>
      <c r="S36" s="27"/>
      <c r="T36" s="27"/>
      <c r="U36" s="27"/>
      <c r="V36" s="27"/>
      <c r="W36" s="27"/>
      <c r="X36" s="27"/>
      <c r="Y36" s="27">
        <v>1</v>
      </c>
      <c r="Z36" s="27"/>
      <c r="AA36" s="94">
        <f t="shared" si="1"/>
        <v>4</v>
      </c>
    </row>
    <row r="37" customHeight="1" spans="1:27">
      <c r="A37" s="82">
        <v>31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94">
        <f t="shared" si="1"/>
        <v>0</v>
      </c>
    </row>
    <row r="38" customHeight="1" spans="1:27">
      <c r="A38" s="86"/>
      <c r="B38" s="87">
        <f>SUM(B7:B37)</f>
        <v>28</v>
      </c>
      <c r="C38" s="87">
        <f t="shared" ref="C38:Z38" si="2">SUM(C7:C37)</f>
        <v>16</v>
      </c>
      <c r="D38" s="87">
        <f t="shared" si="2"/>
        <v>22</v>
      </c>
      <c r="E38" s="87">
        <f t="shared" si="2"/>
        <v>17</v>
      </c>
      <c r="F38" s="87">
        <f t="shared" si="2"/>
        <v>17</v>
      </c>
      <c r="G38" s="87">
        <f t="shared" si="2"/>
        <v>0</v>
      </c>
      <c r="H38" s="87">
        <f t="shared" si="2"/>
        <v>0</v>
      </c>
      <c r="I38" s="87">
        <f t="shared" si="2"/>
        <v>0</v>
      </c>
      <c r="J38" s="87">
        <f t="shared" si="2"/>
        <v>13</v>
      </c>
      <c r="K38" s="87">
        <f t="shared" si="2"/>
        <v>11</v>
      </c>
      <c r="L38" s="87">
        <f t="shared" si="2"/>
        <v>6</v>
      </c>
      <c r="M38" s="87">
        <f t="shared" si="2"/>
        <v>1</v>
      </c>
      <c r="N38" s="87">
        <f t="shared" si="2"/>
        <v>6</v>
      </c>
      <c r="O38" s="87">
        <f t="shared" si="2"/>
        <v>6</v>
      </c>
      <c r="P38" s="87">
        <f t="shared" si="2"/>
        <v>7</v>
      </c>
      <c r="Q38" s="87">
        <f t="shared" si="2"/>
        <v>5</v>
      </c>
      <c r="R38" s="87">
        <f t="shared" si="2"/>
        <v>15</v>
      </c>
      <c r="S38" s="87">
        <f t="shared" si="2"/>
        <v>9</v>
      </c>
      <c r="T38" s="87">
        <f t="shared" si="2"/>
        <v>9</v>
      </c>
      <c r="U38" s="87">
        <f t="shared" si="2"/>
        <v>8</v>
      </c>
      <c r="V38" s="87">
        <f t="shared" si="2"/>
        <v>5</v>
      </c>
      <c r="W38" s="87">
        <f t="shared" si="2"/>
        <v>7</v>
      </c>
      <c r="X38" s="87">
        <f t="shared" si="2"/>
        <v>7</v>
      </c>
      <c r="Y38" s="87">
        <f t="shared" si="2"/>
        <v>10</v>
      </c>
      <c r="Z38" s="87">
        <f t="shared" si="2"/>
        <v>8</v>
      </c>
      <c r="AA38" s="57"/>
    </row>
    <row r="39" customHeight="1" spans="1:26">
      <c r="A39" s="86"/>
      <c r="B39" s="88">
        <f>SUM(B38:I38)</f>
        <v>100</v>
      </c>
      <c r="C39" s="9"/>
      <c r="D39" s="9"/>
      <c r="E39" s="9"/>
      <c r="F39" s="9"/>
      <c r="G39" s="9"/>
      <c r="H39" s="9"/>
      <c r="I39" s="9"/>
      <c r="J39" s="88">
        <f>SUM(J38:R38)</f>
        <v>70</v>
      </c>
      <c r="K39" s="9"/>
      <c r="L39" s="9"/>
      <c r="M39" s="9"/>
      <c r="N39" s="9"/>
      <c r="O39" s="9"/>
      <c r="P39" s="9"/>
      <c r="Q39" s="9"/>
      <c r="R39" s="88">
        <f>SUM(S38:Z38)</f>
        <v>63</v>
      </c>
      <c r="S39" s="9"/>
      <c r="T39" s="9"/>
      <c r="U39" s="9"/>
      <c r="V39" s="9"/>
      <c r="W39" s="9"/>
      <c r="X39" s="9"/>
      <c r="Y39" s="9"/>
      <c r="Z39" s="86"/>
    </row>
    <row r="40" customHeight="1" spans="1:26">
      <c r="A40" s="8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6"/>
    </row>
    <row r="41" customHeight="1" spans="2:25">
      <c r="B41" s="89">
        <f>SUM(B39:Y40)</f>
        <v>233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</row>
    <row r="42" customHeight="1" spans="2:25"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</row>
  </sheetData>
  <mergeCells count="5">
    <mergeCell ref="B39:I40"/>
    <mergeCell ref="J39:Q40"/>
    <mergeCell ref="R39:Y40"/>
    <mergeCell ref="B41:Y42"/>
    <mergeCell ref="A1:Z3"/>
  </mergeCells>
  <pageMargins left="0.1" right="0.1" top="0.1" bottom="0.1" header="0.3" footer="0.3"/>
  <pageSetup paperSize="1" scale="56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"/>
  <sheetViews>
    <sheetView tabSelected="1" zoomScale="80" zoomScaleNormal="80" workbookViewId="0">
      <selection activeCell="O24" sqref="O24"/>
    </sheetView>
  </sheetViews>
  <sheetFormatPr defaultColWidth="14.2190476190476" defaultRowHeight="20" customHeight="1"/>
  <cols>
    <col min="1" max="16384" width="14.2190476190476" customWidth="1"/>
  </cols>
  <sheetData>
    <row r="1" customHeight="1" spans="1:24">
      <c r="A1" s="59"/>
      <c r="B1" s="60" t="s">
        <v>27</v>
      </c>
      <c r="C1" s="60"/>
      <c r="D1" s="60"/>
      <c r="E1" s="60"/>
      <c r="F1" s="60"/>
      <c r="G1" s="60"/>
      <c r="H1" s="59"/>
      <c r="I1" s="59"/>
      <c r="J1" s="60" t="s">
        <v>28</v>
      </c>
      <c r="K1" s="60"/>
      <c r="L1" s="60"/>
      <c r="M1" s="60"/>
      <c r="N1" s="60"/>
      <c r="O1" s="60"/>
      <c r="P1" s="59"/>
      <c r="Q1" s="59"/>
      <c r="R1" s="60" t="s">
        <v>29</v>
      </c>
      <c r="S1" s="60"/>
      <c r="T1" s="60"/>
      <c r="U1" s="60"/>
      <c r="V1" s="60"/>
      <c r="W1" s="60"/>
      <c r="X1" s="59"/>
    </row>
    <row r="2" customHeight="1" spans="1:24">
      <c r="A2" s="59"/>
      <c r="B2" s="60"/>
      <c r="C2" s="60"/>
      <c r="D2" s="60"/>
      <c r="E2" s="60"/>
      <c r="F2" s="60"/>
      <c r="G2" s="60"/>
      <c r="H2" s="59"/>
      <c r="I2" s="59"/>
      <c r="J2" s="60"/>
      <c r="K2" s="60"/>
      <c r="L2" s="60"/>
      <c r="M2" s="60"/>
      <c r="N2" s="60"/>
      <c r="O2" s="60"/>
      <c r="P2" s="59"/>
      <c r="Q2" s="59"/>
      <c r="R2" s="60"/>
      <c r="S2" s="60"/>
      <c r="T2" s="60"/>
      <c r="U2" s="60"/>
      <c r="V2" s="60"/>
      <c r="W2" s="60"/>
      <c r="X2" s="59"/>
    </row>
    <row r="3" customHeight="1" spans="1:2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</row>
    <row r="4" customHeight="1" spans="1:24">
      <c r="A4" s="59"/>
      <c r="B4" s="61"/>
      <c r="C4" s="61"/>
      <c r="D4" s="62" t="s">
        <v>30</v>
      </c>
      <c r="E4" s="63" t="s">
        <v>31</v>
      </c>
      <c r="F4" s="63" t="s">
        <v>32</v>
      </c>
      <c r="G4" s="63" t="s">
        <v>33</v>
      </c>
      <c r="H4" s="59"/>
      <c r="I4" s="59"/>
      <c r="J4" s="61"/>
      <c r="K4" s="61"/>
      <c r="L4" s="62" t="s">
        <v>30</v>
      </c>
      <c r="M4" s="63" t="s">
        <v>31</v>
      </c>
      <c r="N4" s="63" t="s">
        <v>32</v>
      </c>
      <c r="O4" s="63" t="s">
        <v>33</v>
      </c>
      <c r="P4" s="59"/>
      <c r="Q4" s="59"/>
      <c r="R4" s="61"/>
      <c r="S4" s="61"/>
      <c r="T4" s="62" t="s">
        <v>30</v>
      </c>
      <c r="U4" s="63" t="s">
        <v>31</v>
      </c>
      <c r="V4" s="63" t="s">
        <v>32</v>
      </c>
      <c r="W4" s="63" t="s">
        <v>33</v>
      </c>
      <c r="X4" s="59"/>
    </row>
    <row r="5" customHeight="1" spans="1:24">
      <c r="A5" s="59"/>
      <c r="B5" s="61"/>
      <c r="C5" s="61"/>
      <c r="D5" s="64"/>
      <c r="E5" s="64"/>
      <c r="F5" s="64"/>
      <c r="G5" s="64"/>
      <c r="H5" s="59"/>
      <c r="I5" s="59"/>
      <c r="J5" s="61"/>
      <c r="K5" s="61"/>
      <c r="L5" s="64"/>
      <c r="M5" s="64"/>
      <c r="N5" s="64"/>
      <c r="O5" s="64"/>
      <c r="P5" s="59"/>
      <c r="Q5" s="59"/>
      <c r="R5" s="61"/>
      <c r="S5" s="61"/>
      <c r="T5" s="64"/>
      <c r="U5" s="64"/>
      <c r="V5" s="64"/>
      <c r="W5" s="64"/>
      <c r="X5" s="59"/>
    </row>
    <row r="6" customHeight="1" spans="1:24">
      <c r="A6" s="59"/>
      <c r="B6" s="65" t="s">
        <v>34</v>
      </c>
      <c r="C6" s="65" t="s">
        <v>2</v>
      </c>
      <c r="D6" s="65">
        <f>'PENJUALAN SLW'!AJ6</f>
        <v>28</v>
      </c>
      <c r="E6" s="65">
        <f>'REKAP TOTAL APRIL'!B38</f>
        <v>28</v>
      </c>
      <c r="F6" s="65">
        <f t="shared" ref="F6:F13" si="0">D6-E6</f>
        <v>0</v>
      </c>
      <c r="G6" s="48">
        <f t="shared" ref="G6:G13" si="1">E6/D6</f>
        <v>1</v>
      </c>
      <c r="H6" s="66"/>
      <c r="I6" s="59"/>
      <c r="J6" s="65" t="s">
        <v>34</v>
      </c>
      <c r="K6" s="74" t="s">
        <v>10</v>
      </c>
      <c r="L6" s="65">
        <f>'PENJUALAN CJH'!AJ6</f>
        <v>14</v>
      </c>
      <c r="M6" s="65">
        <f>'REKAP TOTAL APRIL'!J38</f>
        <v>13</v>
      </c>
      <c r="N6" s="75">
        <f t="shared" ref="N6:N14" si="2">L6-M6</f>
        <v>1</v>
      </c>
      <c r="O6" s="48">
        <f t="shared" ref="O6:O14" si="3">M6/L6</f>
        <v>0.928571428571429</v>
      </c>
      <c r="P6" s="59"/>
      <c r="Q6" s="59"/>
      <c r="R6" s="65" t="s">
        <v>34</v>
      </c>
      <c r="S6" s="65" t="s">
        <v>19</v>
      </c>
      <c r="T6" s="65">
        <f>'PENJUALAN LRG'!AJ6</f>
        <v>9</v>
      </c>
      <c r="U6" s="65">
        <f>'REKAP TOTAL APRIL'!S38</f>
        <v>9</v>
      </c>
      <c r="V6" s="65">
        <f t="shared" ref="V6:V13" si="4">T6-U6</f>
        <v>0</v>
      </c>
      <c r="W6" s="48">
        <f t="shared" ref="W6:W13" si="5">U6/T6</f>
        <v>1</v>
      </c>
      <c r="X6" s="59"/>
    </row>
    <row r="7" customHeight="1" spans="1:24">
      <c r="A7" s="59"/>
      <c r="B7" s="65"/>
      <c r="C7" s="65" t="s">
        <v>3</v>
      </c>
      <c r="D7" s="65">
        <f>'PENJUALAN SLW'!AJ7</f>
        <v>17</v>
      </c>
      <c r="E7" s="65">
        <f>'REKAP TOTAL APRIL'!C38</f>
        <v>16</v>
      </c>
      <c r="F7" s="65">
        <f t="shared" si="0"/>
        <v>1</v>
      </c>
      <c r="G7" s="48">
        <f t="shared" si="1"/>
        <v>0.941176470588235</v>
      </c>
      <c r="H7" s="59"/>
      <c r="I7" s="59"/>
      <c r="J7" s="65"/>
      <c r="K7" s="76" t="s">
        <v>11</v>
      </c>
      <c r="L7" s="75">
        <f>'PENJUALAN CJH'!AJ7</f>
        <v>11</v>
      </c>
      <c r="M7" s="75">
        <f>'REKAP TOTAL APRIL'!K38</f>
        <v>11</v>
      </c>
      <c r="N7" s="75">
        <f t="shared" si="2"/>
        <v>0</v>
      </c>
      <c r="O7" s="77">
        <f t="shared" si="3"/>
        <v>1</v>
      </c>
      <c r="P7" s="59"/>
      <c r="Q7" s="59"/>
      <c r="R7" s="65"/>
      <c r="S7" s="65" t="s">
        <v>20</v>
      </c>
      <c r="T7" s="65">
        <f>'PENJUALAN LRG'!AJ7</f>
        <v>10</v>
      </c>
      <c r="U7" s="65">
        <f>'REKAP TOTAL APRIL'!T38</f>
        <v>9</v>
      </c>
      <c r="V7" s="65">
        <f t="shared" si="4"/>
        <v>1</v>
      </c>
      <c r="W7" s="48">
        <f t="shared" si="5"/>
        <v>0.9</v>
      </c>
      <c r="X7" s="59"/>
    </row>
    <row r="8" customHeight="1" spans="1:24">
      <c r="A8" s="59"/>
      <c r="B8" s="65"/>
      <c r="C8" s="65" t="s">
        <v>4</v>
      </c>
      <c r="D8" s="65">
        <f>'PENJUALAN SLW'!AJ8</f>
        <v>22</v>
      </c>
      <c r="E8" s="65">
        <f>'REKAP TOTAL APRIL'!D38</f>
        <v>22</v>
      </c>
      <c r="F8" s="65">
        <f t="shared" si="0"/>
        <v>0</v>
      </c>
      <c r="G8" s="48">
        <f t="shared" si="1"/>
        <v>1</v>
      </c>
      <c r="H8" s="59"/>
      <c r="I8" s="59"/>
      <c r="J8" s="65"/>
      <c r="K8" s="74" t="s">
        <v>12</v>
      </c>
      <c r="L8" s="65">
        <f>'PENJUALAN CJH'!AJ8</f>
        <v>6</v>
      </c>
      <c r="M8" s="65">
        <f>'REKAP TOTAL APRIL'!L38</f>
        <v>6</v>
      </c>
      <c r="N8" s="65">
        <f t="shared" si="2"/>
        <v>0</v>
      </c>
      <c r="O8" s="48">
        <f t="shared" si="3"/>
        <v>1</v>
      </c>
      <c r="P8" s="59"/>
      <c r="Q8" s="59"/>
      <c r="R8" s="65"/>
      <c r="S8" s="65" t="s">
        <v>21</v>
      </c>
      <c r="T8" s="65">
        <f>'PENJUALAN LRG'!AJ8</f>
        <v>8</v>
      </c>
      <c r="U8" s="65">
        <f>'REKAP TOTAL APRIL'!U38</f>
        <v>8</v>
      </c>
      <c r="V8" s="65">
        <f t="shared" si="4"/>
        <v>0</v>
      </c>
      <c r="W8" s="48">
        <f t="shared" si="5"/>
        <v>1</v>
      </c>
      <c r="X8" s="59"/>
    </row>
    <row r="9" customHeight="1" spans="1:24">
      <c r="A9" s="59"/>
      <c r="B9" s="65"/>
      <c r="C9" s="65" t="s">
        <v>5</v>
      </c>
      <c r="D9" s="65">
        <f>'PENJUALAN SLW'!AJ9</f>
        <v>17</v>
      </c>
      <c r="E9" s="65">
        <f>'REKAP TOTAL APRIL'!E38</f>
        <v>17</v>
      </c>
      <c r="F9" s="65">
        <f t="shared" si="0"/>
        <v>0</v>
      </c>
      <c r="G9" s="48">
        <f t="shared" si="1"/>
        <v>1</v>
      </c>
      <c r="H9" s="59"/>
      <c r="I9" s="59"/>
      <c r="J9" s="65"/>
      <c r="K9" s="74" t="s">
        <v>13</v>
      </c>
      <c r="L9" s="65">
        <f>'PENJUALAN CJH'!AJ9</f>
        <v>1</v>
      </c>
      <c r="M9" s="65">
        <f>'REKAP TOTAL APRIL'!M38</f>
        <v>1</v>
      </c>
      <c r="N9" s="65">
        <f t="shared" si="2"/>
        <v>0</v>
      </c>
      <c r="O9" s="48">
        <f t="shared" si="3"/>
        <v>1</v>
      </c>
      <c r="P9" s="59"/>
      <c r="Q9" s="59"/>
      <c r="R9" s="65"/>
      <c r="S9" s="65" t="s">
        <v>22</v>
      </c>
      <c r="T9" s="65">
        <f>'PENJUALAN LRG'!AJ9</f>
        <v>5</v>
      </c>
      <c r="U9" s="65">
        <f>'REKAP TOTAL APRIL'!V38</f>
        <v>5</v>
      </c>
      <c r="V9" s="65">
        <f t="shared" si="4"/>
        <v>0</v>
      </c>
      <c r="W9" s="48">
        <f t="shared" si="5"/>
        <v>1</v>
      </c>
      <c r="X9" s="59"/>
    </row>
    <row r="10" customHeight="1" spans="1:24">
      <c r="A10" s="59"/>
      <c r="B10" s="65"/>
      <c r="C10" s="65" t="s">
        <v>6</v>
      </c>
      <c r="D10" s="65">
        <f>'PENJUALAN SLW'!AJ10</f>
        <v>17</v>
      </c>
      <c r="E10" s="65">
        <f>'REKAP TOTAL APRIL'!F38</f>
        <v>17</v>
      </c>
      <c r="F10" s="65">
        <f t="shared" si="0"/>
        <v>0</v>
      </c>
      <c r="G10" s="48">
        <f t="shared" si="1"/>
        <v>1</v>
      </c>
      <c r="H10" s="59"/>
      <c r="I10" s="59"/>
      <c r="J10" s="65"/>
      <c r="K10" s="74" t="s">
        <v>14</v>
      </c>
      <c r="L10" s="65">
        <f>'PENJUALAN CJH'!AJ10</f>
        <v>6</v>
      </c>
      <c r="M10" s="65">
        <f>'REKAP TOTAL APRIL'!N38</f>
        <v>6</v>
      </c>
      <c r="N10" s="65">
        <f t="shared" si="2"/>
        <v>0</v>
      </c>
      <c r="O10" s="48">
        <f t="shared" si="3"/>
        <v>1</v>
      </c>
      <c r="P10" s="59"/>
      <c r="Q10" s="59"/>
      <c r="R10" s="65"/>
      <c r="S10" s="65" t="s">
        <v>23</v>
      </c>
      <c r="T10" s="65">
        <f>'PENJUALAN LRG'!AJ10</f>
        <v>9</v>
      </c>
      <c r="U10" s="65">
        <f>'REKAP TOTAL APRIL'!W38</f>
        <v>7</v>
      </c>
      <c r="V10" s="65">
        <f t="shared" si="4"/>
        <v>2</v>
      </c>
      <c r="W10" s="48">
        <f t="shared" si="5"/>
        <v>0.777777777777778</v>
      </c>
      <c r="X10" s="59"/>
    </row>
    <row r="11" customHeight="1" spans="1:24">
      <c r="A11" s="59"/>
      <c r="B11" s="65"/>
      <c r="C11" s="65" t="s">
        <v>7</v>
      </c>
      <c r="D11" s="65">
        <f>'PENJUALAN SLW'!AJ11</f>
        <v>0</v>
      </c>
      <c r="E11" s="65">
        <f>'REKAP TOTAL APRIL'!G38</f>
        <v>0</v>
      </c>
      <c r="F11" s="65">
        <f t="shared" si="0"/>
        <v>0</v>
      </c>
      <c r="G11" s="48" t="e">
        <f t="shared" si="1"/>
        <v>#DIV/0!</v>
      </c>
      <c r="H11" s="59"/>
      <c r="I11" s="59"/>
      <c r="J11" s="65"/>
      <c r="K11" s="74" t="s">
        <v>15</v>
      </c>
      <c r="L11" s="65">
        <f>'PENJUALAN CJH'!AJ11</f>
        <v>6</v>
      </c>
      <c r="M11" s="65">
        <f>'REKAP TOTAL APRIL'!O38</f>
        <v>6</v>
      </c>
      <c r="N11" s="65">
        <f t="shared" si="2"/>
        <v>0</v>
      </c>
      <c r="O11" s="48">
        <f t="shared" si="3"/>
        <v>1</v>
      </c>
      <c r="P11" s="59"/>
      <c r="Q11" s="59"/>
      <c r="R11" s="65"/>
      <c r="S11" s="65" t="s">
        <v>24</v>
      </c>
      <c r="T11" s="65">
        <f>'PENJUALAN LRG'!AJ11</f>
        <v>7</v>
      </c>
      <c r="U11" s="65">
        <f>'REKAP TOTAL APRIL'!X38</f>
        <v>7</v>
      </c>
      <c r="V11" s="65">
        <f t="shared" si="4"/>
        <v>0</v>
      </c>
      <c r="W11" s="48">
        <f t="shared" si="5"/>
        <v>1</v>
      </c>
      <c r="X11" s="59"/>
    </row>
    <row r="12" customHeight="1" spans="1:24">
      <c r="A12" s="59"/>
      <c r="B12" s="65"/>
      <c r="C12" s="67" t="s">
        <v>8</v>
      </c>
      <c r="D12" s="67">
        <f>'PENJUALAN SLW'!AJ12</f>
        <v>1</v>
      </c>
      <c r="E12" s="67">
        <f>'REKAP TOTAL APRIL'!H38</f>
        <v>0</v>
      </c>
      <c r="F12" s="67">
        <f t="shared" si="0"/>
        <v>1</v>
      </c>
      <c r="G12" s="68">
        <f t="shared" si="1"/>
        <v>0</v>
      </c>
      <c r="H12" s="59"/>
      <c r="I12" s="59"/>
      <c r="J12" s="65"/>
      <c r="K12" s="45" t="s">
        <v>16</v>
      </c>
      <c r="L12" s="45">
        <f>'PENJUALAN CJH'!AJ14</f>
        <v>7</v>
      </c>
      <c r="M12" s="45">
        <f>'REKAP TOTAL APRIL'!P38</f>
        <v>7</v>
      </c>
      <c r="N12" s="45">
        <f t="shared" si="2"/>
        <v>0</v>
      </c>
      <c r="O12" s="48">
        <f t="shared" si="3"/>
        <v>1</v>
      </c>
      <c r="P12" s="59"/>
      <c r="Q12" s="59"/>
      <c r="R12" s="65"/>
      <c r="S12" s="65" t="s">
        <v>25</v>
      </c>
      <c r="T12" s="65">
        <f>'PENJUALAN LRG'!AJ12</f>
        <v>12</v>
      </c>
      <c r="U12" s="65">
        <f>'REKAP TOTAL APRIL'!Y38</f>
        <v>10</v>
      </c>
      <c r="V12" s="65">
        <f t="shared" si="4"/>
        <v>2</v>
      </c>
      <c r="W12" s="48">
        <f t="shared" si="5"/>
        <v>0.833333333333333</v>
      </c>
      <c r="X12" s="59"/>
    </row>
    <row r="13" customHeight="1" spans="1:24">
      <c r="A13" s="59"/>
      <c r="B13" s="65"/>
      <c r="C13" s="67" t="s">
        <v>9</v>
      </c>
      <c r="D13" s="67">
        <f>'PENJUALAN SLW'!AJ13</f>
        <v>3</v>
      </c>
      <c r="E13" s="67">
        <f>'REKAP TOTAL APRIL'!I38</f>
        <v>0</v>
      </c>
      <c r="F13" s="67">
        <f t="shared" si="0"/>
        <v>3</v>
      </c>
      <c r="G13" s="68">
        <f t="shared" si="1"/>
        <v>0</v>
      </c>
      <c r="H13" s="59"/>
      <c r="I13" s="59"/>
      <c r="J13" s="65"/>
      <c r="K13" s="78" t="s">
        <v>17</v>
      </c>
      <c r="L13" s="67">
        <f>'PENJUALAN CJH'!AJ12</f>
        <v>5</v>
      </c>
      <c r="M13" s="67">
        <f>'REKAP TOTAL APRIL'!Q38</f>
        <v>5</v>
      </c>
      <c r="N13" s="67">
        <f t="shared" si="2"/>
        <v>0</v>
      </c>
      <c r="O13" s="68">
        <f t="shared" si="3"/>
        <v>1</v>
      </c>
      <c r="P13" s="59"/>
      <c r="Q13" s="59"/>
      <c r="R13" s="65"/>
      <c r="S13" s="67" t="s">
        <v>26</v>
      </c>
      <c r="T13" s="67">
        <f>'PENJUALAN LRG'!AJ13</f>
        <v>10</v>
      </c>
      <c r="U13" s="67">
        <f>'REKAP TOTAL APRIL'!Z38</f>
        <v>8</v>
      </c>
      <c r="V13" s="67">
        <f t="shared" si="4"/>
        <v>2</v>
      </c>
      <c r="W13" s="68">
        <f t="shared" si="5"/>
        <v>0.8</v>
      </c>
      <c r="X13" s="59"/>
    </row>
    <row r="14" customHeight="1" spans="1:24">
      <c r="A14" s="59"/>
      <c r="B14" s="59"/>
      <c r="C14" s="59"/>
      <c r="D14" s="59"/>
      <c r="E14" s="59"/>
      <c r="F14" s="59"/>
      <c r="G14" s="59"/>
      <c r="H14" s="59"/>
      <c r="I14" s="59"/>
      <c r="J14" s="65"/>
      <c r="K14" s="78" t="s">
        <v>18</v>
      </c>
      <c r="L14" s="67">
        <f>'PENJUALAN CJH'!AJ13</f>
        <v>15</v>
      </c>
      <c r="M14" s="67">
        <f>'REKAP TOTAL APRIL'!R38</f>
        <v>15</v>
      </c>
      <c r="N14" s="67">
        <f t="shared" si="2"/>
        <v>0</v>
      </c>
      <c r="O14" s="68">
        <f t="shared" si="3"/>
        <v>1</v>
      </c>
      <c r="P14" s="59"/>
      <c r="Q14" s="59"/>
      <c r="R14" s="59"/>
      <c r="S14" s="59"/>
      <c r="T14" s="59"/>
      <c r="U14" s="59"/>
      <c r="V14" s="59"/>
      <c r="W14" s="59"/>
      <c r="X14" s="59"/>
    </row>
    <row r="15" customHeight="1" spans="1:24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</row>
    <row r="16" ht="50" customHeight="1" spans="1:24">
      <c r="A16" s="59"/>
      <c r="B16" s="69" t="s">
        <v>35</v>
      </c>
      <c r="C16" s="70">
        <f>SUM(D6:D11)</f>
        <v>101</v>
      </c>
      <c r="D16" s="71">
        <f>C17/C16</f>
        <v>0.99009900990099</v>
      </c>
      <c r="E16" s="69" t="s">
        <v>36</v>
      </c>
      <c r="F16" s="70">
        <f>SUM(D6:D13)</f>
        <v>105</v>
      </c>
      <c r="G16" s="71">
        <f>F17/F16</f>
        <v>0.952380952380952</v>
      </c>
      <c r="H16" s="59"/>
      <c r="I16" s="59"/>
      <c r="J16" s="69" t="s">
        <v>35</v>
      </c>
      <c r="K16" s="70">
        <f>SUM(L6:L12)</f>
        <v>51</v>
      </c>
      <c r="L16" s="71">
        <f>K17/K16</f>
        <v>0.980392156862745</v>
      </c>
      <c r="M16" s="69" t="s">
        <v>37</v>
      </c>
      <c r="N16" s="70">
        <f>SUM(L6:L14)</f>
        <v>71</v>
      </c>
      <c r="O16" s="71">
        <f>N17/N16</f>
        <v>0.985915492957746</v>
      </c>
      <c r="Q16" s="59"/>
      <c r="R16" s="69" t="s">
        <v>35</v>
      </c>
      <c r="S16" s="70">
        <f>SUM(T6:T12)</f>
        <v>60</v>
      </c>
      <c r="T16" s="71">
        <f>S17/S16</f>
        <v>0.916666666666667</v>
      </c>
      <c r="U16" s="69" t="s">
        <v>38</v>
      </c>
      <c r="V16" s="70">
        <f>SUM(T6:T13)</f>
        <v>70</v>
      </c>
      <c r="W16" s="71">
        <f>V17/V16</f>
        <v>0.9</v>
      </c>
      <c r="X16" s="59"/>
    </row>
    <row r="17" ht="50" customHeight="1" spans="1:24">
      <c r="A17" s="59"/>
      <c r="B17" s="69" t="s">
        <v>39</v>
      </c>
      <c r="C17" s="70">
        <f>SUM(E6:E11)</f>
        <v>100</v>
      </c>
      <c r="D17" s="72"/>
      <c r="E17" s="69" t="s">
        <v>40</v>
      </c>
      <c r="F17" s="70">
        <f>SUM(E6:E13)</f>
        <v>100</v>
      </c>
      <c r="G17" s="72"/>
      <c r="H17" s="59"/>
      <c r="I17" s="59"/>
      <c r="J17" s="69" t="s">
        <v>39</v>
      </c>
      <c r="K17" s="70">
        <f>SUM(M6:M12)</f>
        <v>50</v>
      </c>
      <c r="L17" s="72"/>
      <c r="M17" s="69" t="s">
        <v>41</v>
      </c>
      <c r="N17" s="70">
        <f>SUM(M6:M14)</f>
        <v>70</v>
      </c>
      <c r="O17" s="72"/>
      <c r="Q17" s="59"/>
      <c r="R17" s="69" t="s">
        <v>39</v>
      </c>
      <c r="S17" s="70">
        <f>SUM(U6:U12)</f>
        <v>55</v>
      </c>
      <c r="T17" s="72"/>
      <c r="U17" s="69" t="s">
        <v>42</v>
      </c>
      <c r="V17" s="70">
        <f>SUM(U6:U13)</f>
        <v>63</v>
      </c>
      <c r="W17" s="72"/>
      <c r="X17" s="59"/>
    </row>
    <row r="18" ht="50" customHeight="1" spans="1:24">
      <c r="A18" s="59"/>
      <c r="B18" s="69" t="s">
        <v>43</v>
      </c>
      <c r="C18" s="70">
        <f>SUM(F6:F11)</f>
        <v>1</v>
      </c>
      <c r="D18" s="73"/>
      <c r="E18" s="69" t="s">
        <v>43</v>
      </c>
      <c r="F18" s="70">
        <f>SUM(F6:F13)</f>
        <v>5</v>
      </c>
      <c r="G18" s="73"/>
      <c r="H18" s="59"/>
      <c r="I18" s="59"/>
      <c r="J18" s="69" t="s">
        <v>43</v>
      </c>
      <c r="K18" s="70">
        <f>SUM(N6:N12)</f>
        <v>1</v>
      </c>
      <c r="L18" s="73"/>
      <c r="M18" s="69" t="s">
        <v>43</v>
      </c>
      <c r="N18" s="70">
        <f>SUM(N6:N14)</f>
        <v>1</v>
      </c>
      <c r="O18" s="73"/>
      <c r="Q18" s="59"/>
      <c r="R18" s="69" t="s">
        <v>43</v>
      </c>
      <c r="S18" s="70">
        <f>SUM(V6:V12)</f>
        <v>5</v>
      </c>
      <c r="T18" s="73"/>
      <c r="U18" s="69" t="s">
        <v>43</v>
      </c>
      <c r="V18" s="70">
        <f>SUM(V6:V13)</f>
        <v>7</v>
      </c>
      <c r="W18" s="73"/>
      <c r="X18" s="59"/>
    </row>
    <row r="19" customHeight="1" spans="1:24">
      <c r="A19" s="59"/>
      <c r="H19" s="59"/>
      <c r="I19" s="59"/>
      <c r="Q19" s="59"/>
      <c r="X19" s="59"/>
    </row>
    <row r="20" customHeight="1" spans="1:24">
      <c r="A20" s="59"/>
      <c r="H20" s="59"/>
      <c r="I20" s="59"/>
      <c r="Q20" s="59"/>
      <c r="X20" s="59"/>
    </row>
    <row r="21" ht="15" customHeight="1" spans="9:9">
      <c r="I21" s="59"/>
    </row>
    <row r="22" ht="15" customHeight="1" spans="9:9">
      <c r="I22" s="59"/>
    </row>
    <row r="23" customHeight="1" spans="9:9">
      <c r="I23" s="59"/>
    </row>
    <row r="25" customHeight="1" spans="9:9">
      <c r="I25" s="59"/>
    </row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</sheetData>
  <mergeCells count="24">
    <mergeCell ref="B6:B13"/>
    <mergeCell ref="D4:D5"/>
    <mergeCell ref="D16:D18"/>
    <mergeCell ref="E4:E5"/>
    <mergeCell ref="F4:F5"/>
    <mergeCell ref="G4:G5"/>
    <mergeCell ref="G16:G18"/>
    <mergeCell ref="J6:J14"/>
    <mergeCell ref="L4:L5"/>
    <mergeCell ref="L16:L18"/>
    <mergeCell ref="M4:M5"/>
    <mergeCell ref="N4:N5"/>
    <mergeCell ref="O4:O5"/>
    <mergeCell ref="O16:O18"/>
    <mergeCell ref="R6:R13"/>
    <mergeCell ref="T4:T5"/>
    <mergeCell ref="T16:T18"/>
    <mergeCell ref="U4:U5"/>
    <mergeCell ref="V4:V5"/>
    <mergeCell ref="W4:W5"/>
    <mergeCell ref="W16:W18"/>
    <mergeCell ref="B1:G2"/>
    <mergeCell ref="J1:O2"/>
    <mergeCell ref="R1:W2"/>
  </mergeCells>
  <pageMargins left="0.5" right="0.75" top="1" bottom="0.95" header="0.5" footer="0.5"/>
  <pageSetup paperSize="1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130" zoomScaleNormal="130" workbookViewId="0">
      <selection activeCell="H14" sqref="H14"/>
    </sheetView>
  </sheetViews>
  <sheetFormatPr defaultColWidth="9.14285714285714" defaultRowHeight="20" customHeight="1"/>
  <cols>
    <col min="1" max="5" width="15.7142857142857" customWidth="1"/>
    <col min="6" max="6" width="17.8571428571429" customWidth="1"/>
    <col min="7" max="10" width="15.7142857142857" customWidth="1"/>
  </cols>
  <sheetData>
    <row r="1" customHeight="1" spans="1:11">
      <c r="A1" s="23"/>
      <c r="B1" s="23"/>
      <c r="C1" s="45" t="s">
        <v>30</v>
      </c>
      <c r="D1" s="45" t="s">
        <v>44</v>
      </c>
      <c r="E1" s="45" t="s">
        <v>33</v>
      </c>
      <c r="F1" s="46" t="s">
        <v>45</v>
      </c>
      <c r="G1" s="33"/>
      <c r="H1" s="23"/>
      <c r="I1" s="23"/>
      <c r="J1" s="23"/>
      <c r="K1" s="23"/>
    </row>
    <row r="2" customHeight="1" spans="1:11">
      <c r="A2" s="47" t="s">
        <v>46</v>
      </c>
      <c r="B2" s="45" t="str">
        <f>'REKAP PER POST'!C6</f>
        <v>IMAS</v>
      </c>
      <c r="C2" s="45">
        <f>'REKAP PER POST'!D6</f>
        <v>28</v>
      </c>
      <c r="D2" s="45">
        <f>'REKAP PER POST'!E6</f>
        <v>28</v>
      </c>
      <c r="E2" s="48">
        <f>'REKAP PER POST'!G6</f>
        <v>1</v>
      </c>
      <c r="F2" s="49" t="s">
        <v>2</v>
      </c>
      <c r="G2" s="50">
        <f>LARGE($E$2:$E$24,1)</f>
        <v>1</v>
      </c>
      <c r="H2" s="23"/>
      <c r="I2" s="23"/>
      <c r="J2" s="23"/>
      <c r="K2" s="23"/>
    </row>
    <row r="3" customHeight="1" spans="1:11">
      <c r="A3" s="45"/>
      <c r="B3" s="45" t="str">
        <f>'REKAP PER POST'!C7</f>
        <v>IRA</v>
      </c>
      <c r="C3" s="45">
        <f>'REKAP PER POST'!D7</f>
        <v>17</v>
      </c>
      <c r="D3" s="45">
        <f>'REKAP PER POST'!E7</f>
        <v>16</v>
      </c>
      <c r="E3" s="48">
        <f>'REKAP PER POST'!G7</f>
        <v>0.941176470588235</v>
      </c>
      <c r="F3" s="49" t="s">
        <v>4</v>
      </c>
      <c r="G3" s="50">
        <f>LARGE($E$2:$E$24,2)</f>
        <v>1</v>
      </c>
      <c r="H3" s="23"/>
      <c r="I3" s="23"/>
      <c r="J3" s="23"/>
      <c r="K3" s="23"/>
    </row>
    <row r="4" customHeight="1" spans="1:11">
      <c r="A4" s="45"/>
      <c r="B4" s="45" t="str">
        <f>'REKAP PER POST'!C8</f>
        <v>AHMY</v>
      </c>
      <c r="C4" s="45">
        <f>'REKAP PER POST'!D8</f>
        <v>22</v>
      </c>
      <c r="D4" s="45">
        <f>'REKAP PER POST'!E8</f>
        <v>22</v>
      </c>
      <c r="E4" s="48">
        <f>'REKAP PER POST'!G8</f>
        <v>1</v>
      </c>
      <c r="F4" s="49" t="s">
        <v>5</v>
      </c>
      <c r="G4" s="50">
        <f>LARGE($E$2:$E$24,3)</f>
        <v>1</v>
      </c>
      <c r="H4" s="23"/>
      <c r="I4" s="23"/>
      <c r="J4" s="23"/>
      <c r="K4" s="23"/>
    </row>
    <row r="5" customHeight="1" spans="1:11">
      <c r="A5" s="45"/>
      <c r="B5" s="45" t="str">
        <f>'REKAP PER POST'!C9</f>
        <v>INA</v>
      </c>
      <c r="C5" s="45">
        <f>'REKAP PER POST'!D9</f>
        <v>17</v>
      </c>
      <c r="D5" s="45">
        <f>'REKAP PER POST'!E9</f>
        <v>17</v>
      </c>
      <c r="E5" s="48">
        <f>'REKAP PER POST'!G9</f>
        <v>1</v>
      </c>
      <c r="F5" s="49" t="s">
        <v>6</v>
      </c>
      <c r="G5" s="50">
        <f>LARGE($E$2:$E$24,4)</f>
        <v>1</v>
      </c>
      <c r="H5" s="23"/>
      <c r="I5" s="23"/>
      <c r="J5" s="23"/>
      <c r="K5" s="23"/>
    </row>
    <row r="6" customHeight="1" spans="1:11">
      <c r="A6" s="45"/>
      <c r="B6" s="45" t="str">
        <f>'REKAP PER POST'!C10</f>
        <v>INDAH</v>
      </c>
      <c r="C6" s="45">
        <f>'REKAP PER POST'!D10</f>
        <v>17</v>
      </c>
      <c r="D6" s="45">
        <f>'REKAP PER POST'!E10</f>
        <v>17</v>
      </c>
      <c r="E6" s="48">
        <f>'REKAP PER POST'!G10</f>
        <v>1</v>
      </c>
      <c r="F6" s="49" t="s">
        <v>11</v>
      </c>
      <c r="G6" s="50">
        <f>LARGE($E$2:$E$24,5)</f>
        <v>1</v>
      </c>
      <c r="H6" s="23"/>
      <c r="I6" s="23"/>
      <c r="J6" s="23"/>
      <c r="K6" s="23"/>
    </row>
    <row r="7" customHeight="1" spans="1:11">
      <c r="A7" s="45"/>
      <c r="B7" s="45" t="str">
        <f>'REKAP PER POST'!C11</f>
        <v>WIA</v>
      </c>
      <c r="C7" s="45">
        <f>'REKAP PER POST'!D11</f>
        <v>0</v>
      </c>
      <c r="D7" s="45">
        <f>'REKAP PER POST'!E11</f>
        <v>0</v>
      </c>
      <c r="E7" s="51">
        <v>0</v>
      </c>
      <c r="F7" s="49" t="s">
        <v>19</v>
      </c>
      <c r="G7" s="50">
        <f>LARGE($E$2:$E$24,6)</f>
        <v>1</v>
      </c>
      <c r="H7" s="23"/>
      <c r="I7" s="23"/>
      <c r="J7" s="23"/>
      <c r="K7" s="23"/>
    </row>
    <row r="8" customHeight="1" spans="1:11">
      <c r="A8" s="47" t="s">
        <v>47</v>
      </c>
      <c r="B8" s="52" t="str">
        <f>'REKAP PER POST'!K6</f>
        <v>DINI</v>
      </c>
      <c r="C8" s="45">
        <f>'REKAP PER POST'!L6</f>
        <v>14</v>
      </c>
      <c r="D8" s="45">
        <f>'REKAP PER POST'!M6</f>
        <v>13</v>
      </c>
      <c r="E8" s="48">
        <f>'REKAP PER POST'!O6</f>
        <v>0.928571428571429</v>
      </c>
      <c r="F8" s="49" t="s">
        <v>21</v>
      </c>
      <c r="G8" s="50">
        <f>LARGE($E$2:$E$24,7)</f>
        <v>1</v>
      </c>
      <c r="H8" s="23"/>
      <c r="I8" s="23"/>
      <c r="J8" s="23"/>
      <c r="K8" s="23"/>
    </row>
    <row r="9" customHeight="1" spans="1:11">
      <c r="A9" s="47"/>
      <c r="B9" s="52" t="str">
        <f>'REKAP PER POST'!K7</f>
        <v>AIS</v>
      </c>
      <c r="C9" s="45">
        <f>'REKAP PER POST'!L7</f>
        <v>11</v>
      </c>
      <c r="D9" s="45">
        <f>'REKAP PER POST'!M7</f>
        <v>11</v>
      </c>
      <c r="E9" s="48">
        <f>'REKAP PER POST'!O7</f>
        <v>1</v>
      </c>
      <c r="F9" s="49" t="s">
        <v>24</v>
      </c>
      <c r="G9" s="50">
        <f>LARGE($E$2:$E$24,8)</f>
        <v>1</v>
      </c>
      <c r="H9" s="23"/>
      <c r="I9" s="23"/>
      <c r="J9" s="23"/>
      <c r="K9" s="23"/>
    </row>
    <row r="10" customHeight="1" spans="1:11">
      <c r="A10" s="47"/>
      <c r="B10" s="52" t="str">
        <f>'REKAP PER POST'!K8</f>
        <v>SHELA</v>
      </c>
      <c r="C10" s="45">
        <f>'REKAP PER POST'!L8</f>
        <v>6</v>
      </c>
      <c r="D10" s="45">
        <f>'REKAP PER POST'!M8</f>
        <v>6</v>
      </c>
      <c r="E10" s="48">
        <f>'REKAP PER POST'!O8</f>
        <v>1</v>
      </c>
      <c r="F10" s="49" t="s">
        <v>16</v>
      </c>
      <c r="G10" s="50">
        <f>LARGE($E$2:$E$24,9)</f>
        <v>1</v>
      </c>
      <c r="H10" s="23"/>
      <c r="I10" s="23"/>
      <c r="J10" s="23"/>
      <c r="K10" s="23"/>
    </row>
    <row r="11" customHeight="1" spans="1:11">
      <c r="A11" s="47"/>
      <c r="B11" s="52" t="str">
        <f>'REKAP PER POST'!K9</f>
        <v>SEILA</v>
      </c>
      <c r="C11" s="45">
        <f>'REKAP PER POST'!L9</f>
        <v>1</v>
      </c>
      <c r="D11" s="45">
        <f>'REKAP PER POST'!M9</f>
        <v>1</v>
      </c>
      <c r="E11" s="48">
        <f>'REKAP PER POST'!O9</f>
        <v>1</v>
      </c>
      <c r="F11" s="49" t="s">
        <v>12</v>
      </c>
      <c r="G11" s="50">
        <f>LARGE($E$2:$E$24,10)</f>
        <v>1</v>
      </c>
      <c r="H11" s="23"/>
      <c r="I11" s="23"/>
      <c r="J11" s="23"/>
      <c r="K11" s="23"/>
    </row>
    <row r="12" customHeight="1" spans="1:11">
      <c r="A12" s="47"/>
      <c r="B12" s="52" t="str">
        <f>'REKAP PER POST'!K10</f>
        <v>TIA</v>
      </c>
      <c r="C12" s="45">
        <f>'REKAP PER POST'!L10</f>
        <v>6</v>
      </c>
      <c r="D12" s="45">
        <f>'REKAP PER POST'!M10</f>
        <v>6</v>
      </c>
      <c r="E12" s="48">
        <f>'REKAP PER POST'!O10</f>
        <v>1</v>
      </c>
      <c r="F12" s="49" t="s">
        <v>14</v>
      </c>
      <c r="G12" s="50">
        <f>LARGE($E$2:$E$24,11)</f>
        <v>1</v>
      </c>
      <c r="H12" s="23"/>
      <c r="I12" s="23"/>
      <c r="J12" s="23"/>
      <c r="K12" s="23"/>
    </row>
    <row r="13" customHeight="1" spans="1:11">
      <c r="A13" s="47"/>
      <c r="B13" s="52" t="str">
        <f>'REKAP PER POST'!K11</f>
        <v>DESI</v>
      </c>
      <c r="C13" s="45">
        <f>'REKAP PER POST'!L11</f>
        <v>6</v>
      </c>
      <c r="D13" s="45">
        <f>'REKAP PER POST'!M11</f>
        <v>6</v>
      </c>
      <c r="E13" s="48">
        <f>'REKAP PER POST'!O11</f>
        <v>1</v>
      </c>
      <c r="F13" s="49" t="s">
        <v>15</v>
      </c>
      <c r="G13" s="50">
        <f>LARGE($E$2:$E$24,12)</f>
        <v>1</v>
      </c>
      <c r="H13" s="23"/>
      <c r="I13" s="23"/>
      <c r="J13" s="23"/>
      <c r="K13" s="23"/>
    </row>
    <row r="14" customHeight="1" spans="1:11">
      <c r="A14" s="47"/>
      <c r="B14" s="52" t="s">
        <v>16</v>
      </c>
      <c r="C14" s="45">
        <f>'REKAP PER POST'!L12</f>
        <v>7</v>
      </c>
      <c r="D14" s="45">
        <f>'REKAP PER POST'!M12</f>
        <v>7</v>
      </c>
      <c r="E14" s="48">
        <f>'REKAP PER POST'!O12</f>
        <v>1</v>
      </c>
      <c r="F14" s="53" t="s">
        <v>22</v>
      </c>
      <c r="G14" s="54">
        <f>LARGE($E$2:$E$24,13)</f>
        <v>1</v>
      </c>
      <c r="H14" s="23"/>
      <c r="I14" s="23"/>
      <c r="J14" s="23"/>
      <c r="K14" s="23"/>
    </row>
    <row r="15" customHeight="1" spans="1:11">
      <c r="A15" s="47" t="s">
        <v>48</v>
      </c>
      <c r="B15" s="45" t="str">
        <f>'REKAP PER POST'!S6</f>
        <v>ALIA</v>
      </c>
      <c r="C15" s="45">
        <f>'REKAP PER POST'!T6</f>
        <v>9</v>
      </c>
      <c r="D15" s="45">
        <f>'REKAP PER POST'!U6</f>
        <v>9</v>
      </c>
      <c r="E15" s="48">
        <f>'REKAP PER POST'!W6</f>
        <v>1</v>
      </c>
      <c r="F15" s="53" t="s">
        <v>13</v>
      </c>
      <c r="G15" s="54">
        <f>LARGE($E$2:$E$24,14)</f>
        <v>1</v>
      </c>
      <c r="H15" s="23"/>
      <c r="I15" s="23"/>
      <c r="J15" s="23"/>
      <c r="K15" s="23"/>
    </row>
    <row r="16" customHeight="1" spans="1:11">
      <c r="A16" s="45"/>
      <c r="B16" s="45" t="str">
        <f>'REKAP PER POST'!S7</f>
        <v>AMI</v>
      </c>
      <c r="C16" s="45">
        <f>'REKAP PER POST'!T7</f>
        <v>10</v>
      </c>
      <c r="D16" s="45">
        <f>'REKAP PER POST'!U7</f>
        <v>9</v>
      </c>
      <c r="E16" s="48">
        <f>'REKAP PER POST'!W7</f>
        <v>0.9</v>
      </c>
      <c r="F16" s="53" t="s">
        <v>3</v>
      </c>
      <c r="G16" s="54">
        <f>LARGE($E$2:$E$24,15)</f>
        <v>0.941176470588235</v>
      </c>
      <c r="H16" s="23"/>
      <c r="I16" s="23"/>
      <c r="J16" s="23"/>
      <c r="K16" s="23"/>
    </row>
    <row r="17" customHeight="1" spans="1:11">
      <c r="A17" s="45"/>
      <c r="B17" s="45" t="str">
        <f>'REKAP PER POST'!S8</f>
        <v>NITA</v>
      </c>
      <c r="C17" s="45">
        <f>'REKAP PER POST'!T8</f>
        <v>8</v>
      </c>
      <c r="D17" s="45">
        <f>'REKAP PER POST'!U8</f>
        <v>8</v>
      </c>
      <c r="E17" s="48">
        <f>'REKAP PER POST'!W8</f>
        <v>1</v>
      </c>
      <c r="F17" s="53" t="s">
        <v>10</v>
      </c>
      <c r="G17" s="54">
        <f>LARGE($E$2:$E$24,16)</f>
        <v>0.928571428571429</v>
      </c>
      <c r="H17" s="23"/>
      <c r="I17" s="23"/>
      <c r="J17" s="23"/>
      <c r="K17" s="23"/>
    </row>
    <row r="18" customHeight="1" spans="1:11">
      <c r="A18" s="45"/>
      <c r="B18" s="45" t="str">
        <f>'REKAP PER POST'!S9</f>
        <v>RIRIN</v>
      </c>
      <c r="C18" s="45">
        <f>'REKAP PER POST'!T9</f>
        <v>5</v>
      </c>
      <c r="D18" s="45">
        <f>'REKAP PER POST'!U9</f>
        <v>5</v>
      </c>
      <c r="E18" s="48">
        <f>'REKAP PER POST'!W9</f>
        <v>1</v>
      </c>
      <c r="F18" s="53" t="s">
        <v>20</v>
      </c>
      <c r="G18" s="54">
        <f>LARGE($E$2:$E$24,17)</f>
        <v>0.9</v>
      </c>
      <c r="H18" s="23"/>
      <c r="I18" s="23"/>
      <c r="J18" s="23"/>
      <c r="K18" s="23"/>
    </row>
    <row r="19" customHeight="1" spans="1:11">
      <c r="A19" s="45"/>
      <c r="B19" s="45" t="str">
        <f>'REKAP PER POST'!S10</f>
        <v>SANTI</v>
      </c>
      <c r="C19" s="45">
        <f>'REKAP PER POST'!T10</f>
        <v>9</v>
      </c>
      <c r="D19" s="45">
        <f>'REKAP PER POST'!U10</f>
        <v>7</v>
      </c>
      <c r="E19" s="48">
        <f>'REKAP PER POST'!W10</f>
        <v>0.777777777777778</v>
      </c>
      <c r="F19" s="53" t="s">
        <v>25</v>
      </c>
      <c r="G19" s="54">
        <f>LARGE($E$2:$E$24,18)</f>
        <v>0.833333333333333</v>
      </c>
      <c r="H19" s="23"/>
      <c r="I19" s="23"/>
      <c r="J19" s="23"/>
      <c r="K19" s="23"/>
    </row>
    <row r="20" customHeight="1" spans="1:11">
      <c r="A20" s="45"/>
      <c r="B20" s="45" t="str">
        <f>'REKAP PER POST'!S11</f>
        <v>NINDA</v>
      </c>
      <c r="C20" s="45">
        <f>'REKAP PER POST'!T11</f>
        <v>7</v>
      </c>
      <c r="D20" s="45">
        <f>'REKAP PER POST'!U11</f>
        <v>7</v>
      </c>
      <c r="E20" s="48">
        <f>'REKAP PER POST'!W11</f>
        <v>1</v>
      </c>
      <c r="F20" s="53" t="s">
        <v>23</v>
      </c>
      <c r="G20" s="54">
        <f>LARGE($E$2:$E$24,19)</f>
        <v>0.777777777777778</v>
      </c>
      <c r="H20" s="23"/>
      <c r="I20" s="23"/>
      <c r="J20" s="23"/>
      <c r="K20" s="23"/>
    </row>
    <row r="21" customHeight="1" spans="1:11">
      <c r="A21" s="45"/>
      <c r="B21" s="45" t="str">
        <f>'REKAP PER POST'!S12</f>
        <v>FITRI</v>
      </c>
      <c r="C21" s="45">
        <f>'REKAP PER POST'!T12</f>
        <v>12</v>
      </c>
      <c r="D21" s="45">
        <f>'REKAP PER POST'!U12</f>
        <v>10</v>
      </c>
      <c r="E21" s="48">
        <f>'REKAP PER POST'!W12</f>
        <v>0.833333333333333</v>
      </c>
      <c r="F21" s="53" t="s">
        <v>7</v>
      </c>
      <c r="G21" s="54">
        <f>LARGE($E$2:$E$24,20)</f>
        <v>0</v>
      </c>
      <c r="H21" s="23"/>
      <c r="I21" s="23"/>
      <c r="J21" s="23"/>
      <c r="K21" s="23"/>
    </row>
    <row r="22" customHeight="1" spans="1:11">
      <c r="A22" s="55" t="s">
        <v>49</v>
      </c>
      <c r="B22" s="56"/>
      <c r="C22" s="55" t="s">
        <v>50</v>
      </c>
      <c r="D22" s="56"/>
      <c r="E22" s="56"/>
      <c r="F22" s="56" t="s">
        <v>33</v>
      </c>
      <c r="G22" s="56"/>
      <c r="H22" s="23"/>
      <c r="I22" s="23"/>
      <c r="J22" s="23"/>
      <c r="K22" s="23"/>
    </row>
    <row r="23" customHeight="1" spans="1:11">
      <c r="A23" s="56"/>
      <c r="B23" s="56"/>
      <c r="C23" s="56"/>
      <c r="D23" s="56"/>
      <c r="E23" s="56"/>
      <c r="F23" s="56"/>
      <c r="G23" s="56"/>
      <c r="H23" s="23"/>
      <c r="I23" s="23"/>
      <c r="J23" s="23"/>
      <c r="K23" s="23"/>
    </row>
    <row r="24" customHeight="1" spans="1:11">
      <c r="A24" s="57">
        <f>SUM(C2:C21)</f>
        <v>212</v>
      </c>
      <c r="B24" s="27"/>
      <c r="C24" s="57">
        <f>SUM(D2:D21)</f>
        <v>205</v>
      </c>
      <c r="D24" s="27"/>
      <c r="E24" s="27"/>
      <c r="F24" s="58">
        <f>C24/A24</f>
        <v>0.966981132075472</v>
      </c>
      <c r="G24" s="58"/>
      <c r="H24" s="23"/>
      <c r="I24" s="23"/>
      <c r="J24" s="23"/>
      <c r="K24" s="23"/>
    </row>
    <row r="25" customHeight="1" spans="1:7">
      <c r="A25" s="27"/>
      <c r="B25" s="27"/>
      <c r="C25" s="27"/>
      <c r="D25" s="27"/>
      <c r="E25" s="27"/>
      <c r="F25" s="58"/>
      <c r="G25" s="58"/>
    </row>
  </sheetData>
  <mergeCells count="9">
    <mergeCell ref="F1:G1"/>
    <mergeCell ref="A2:A7"/>
    <mergeCell ref="A8:A14"/>
    <mergeCell ref="A22:B23"/>
    <mergeCell ref="C22:E23"/>
    <mergeCell ref="F22:G23"/>
    <mergeCell ref="A24:B25"/>
    <mergeCell ref="C24:E25"/>
    <mergeCell ref="F24:G25"/>
  </mergeCells>
  <pageMargins left="0.75" right="0.75" top="1" bottom="1" header="0.5" footer="0.5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15"/>
  <sheetViews>
    <sheetView zoomScale="85" zoomScaleNormal="85" topLeftCell="B2" workbookViewId="0">
      <pane xSplit="2" ySplit="2" topLeftCell="O6" activePane="bottomRight" state="frozen"/>
      <selection/>
      <selection pane="topRight"/>
      <selection pane="bottomLeft"/>
      <selection pane="bottomRight" activeCell="F21" sqref="F21"/>
    </sheetView>
  </sheetViews>
  <sheetFormatPr defaultColWidth="9.14285714285714" defaultRowHeight="15"/>
  <cols>
    <col min="1" max="3" width="9.14285714285714" style="23"/>
    <col min="4" max="38" width="20.7142857142857" style="23" customWidth="1"/>
    <col min="39" max="16384" width="9.14285714285714" style="23"/>
  </cols>
  <sheetData>
    <row r="2" spans="2:35">
      <c r="B2" s="24" t="s">
        <v>51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2:3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5" spans="4:38"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25">
        <v>6</v>
      </c>
      <c r="J5" s="25">
        <v>7</v>
      </c>
      <c r="K5" s="25">
        <v>8</v>
      </c>
      <c r="L5" s="25">
        <v>9</v>
      </c>
      <c r="M5" s="25">
        <v>10</v>
      </c>
      <c r="N5" s="25">
        <v>11</v>
      </c>
      <c r="O5" s="25">
        <v>12</v>
      </c>
      <c r="P5" s="25">
        <v>13</v>
      </c>
      <c r="Q5" s="25">
        <v>14</v>
      </c>
      <c r="R5" s="25">
        <v>15</v>
      </c>
      <c r="S5" s="25">
        <v>16</v>
      </c>
      <c r="T5" s="25">
        <v>17</v>
      </c>
      <c r="U5" s="25">
        <v>18</v>
      </c>
      <c r="V5" s="25">
        <v>19</v>
      </c>
      <c r="W5" s="25">
        <v>20</v>
      </c>
      <c r="X5" s="25">
        <v>21</v>
      </c>
      <c r="Y5" s="25">
        <v>22</v>
      </c>
      <c r="Z5" s="25">
        <v>23</v>
      </c>
      <c r="AA5" s="25">
        <v>24</v>
      </c>
      <c r="AB5" s="25">
        <v>25</v>
      </c>
      <c r="AC5" s="25">
        <v>26</v>
      </c>
      <c r="AD5" s="25">
        <v>27</v>
      </c>
      <c r="AE5" s="25">
        <v>28</v>
      </c>
      <c r="AF5" s="25">
        <v>29</v>
      </c>
      <c r="AG5" s="25">
        <v>30</v>
      </c>
      <c r="AH5" s="25">
        <v>31</v>
      </c>
      <c r="AI5" s="25"/>
      <c r="AJ5" s="33" t="s">
        <v>52</v>
      </c>
      <c r="AK5" s="34">
        <f>SUM(AJ6:AJ14)</f>
        <v>71</v>
      </c>
      <c r="AL5" s="34"/>
    </row>
    <row r="6" ht="75" customHeight="1" spans="2:38">
      <c r="B6" s="26" t="s">
        <v>34</v>
      </c>
      <c r="C6" s="42" t="s">
        <v>10</v>
      </c>
      <c r="D6" s="40"/>
      <c r="E6" s="40">
        <v>1</v>
      </c>
      <c r="F6" s="40"/>
      <c r="G6" s="28"/>
      <c r="H6" s="28"/>
      <c r="I6" s="28"/>
      <c r="J6" s="28">
        <v>1</v>
      </c>
      <c r="K6" s="28">
        <v>2</v>
      </c>
      <c r="L6" s="28"/>
      <c r="M6" s="28"/>
      <c r="N6" s="28"/>
      <c r="O6" s="28"/>
      <c r="P6" s="28"/>
      <c r="Q6" s="28"/>
      <c r="R6" s="28"/>
      <c r="S6" s="28">
        <v>2</v>
      </c>
      <c r="T6" s="28"/>
      <c r="U6" s="28">
        <v>2</v>
      </c>
      <c r="V6" s="28"/>
      <c r="W6" s="28"/>
      <c r="X6" s="28"/>
      <c r="Y6" s="28"/>
      <c r="Z6" s="28">
        <v>1</v>
      </c>
      <c r="AA6" s="28"/>
      <c r="AB6" s="28"/>
      <c r="AC6" s="28"/>
      <c r="AD6" s="28">
        <v>3</v>
      </c>
      <c r="AE6" s="28">
        <v>1</v>
      </c>
      <c r="AF6" s="28">
        <v>1</v>
      </c>
      <c r="AG6" s="28"/>
      <c r="AH6" s="28"/>
      <c r="AI6" s="28"/>
      <c r="AJ6" s="36">
        <f t="shared" ref="AJ6:AJ14" si="0">SUM(D6:AI6)</f>
        <v>14</v>
      </c>
      <c r="AK6" s="34"/>
      <c r="AL6" s="34"/>
    </row>
    <row r="7" ht="75" customHeight="1" spans="2:38">
      <c r="B7" s="26"/>
      <c r="C7" s="42" t="s">
        <v>11</v>
      </c>
      <c r="D7" s="40"/>
      <c r="E7" s="40"/>
      <c r="F7" s="40"/>
      <c r="G7" s="28"/>
      <c r="H7" s="28"/>
      <c r="I7" s="28"/>
      <c r="J7" s="28">
        <v>1</v>
      </c>
      <c r="K7" s="28">
        <v>1</v>
      </c>
      <c r="L7" s="28"/>
      <c r="M7" s="28"/>
      <c r="N7" s="28"/>
      <c r="O7" s="28">
        <v>1</v>
      </c>
      <c r="P7" s="28">
        <v>1</v>
      </c>
      <c r="Q7" s="28"/>
      <c r="R7" s="28"/>
      <c r="S7" s="28">
        <v>1</v>
      </c>
      <c r="T7" s="28"/>
      <c r="U7" s="28"/>
      <c r="V7" s="28"/>
      <c r="W7" s="28">
        <v>1</v>
      </c>
      <c r="X7" s="28"/>
      <c r="Y7" s="28"/>
      <c r="Z7" s="28">
        <v>1</v>
      </c>
      <c r="AA7" s="28">
        <v>1</v>
      </c>
      <c r="AB7" s="28"/>
      <c r="AC7" s="28">
        <v>1</v>
      </c>
      <c r="AD7" s="28"/>
      <c r="AE7" s="28">
        <v>2</v>
      </c>
      <c r="AF7" s="28"/>
      <c r="AG7" s="28"/>
      <c r="AH7" s="28"/>
      <c r="AI7" s="28"/>
      <c r="AJ7" s="36">
        <f t="shared" si="0"/>
        <v>11</v>
      </c>
      <c r="AK7" s="34"/>
      <c r="AL7" s="34"/>
    </row>
    <row r="8" ht="75" customHeight="1" spans="2:38">
      <c r="B8" s="26"/>
      <c r="C8" s="42" t="s">
        <v>12</v>
      </c>
      <c r="D8" s="40"/>
      <c r="E8" s="40"/>
      <c r="F8" s="40"/>
      <c r="G8" s="28"/>
      <c r="H8" s="28"/>
      <c r="I8" s="28"/>
      <c r="J8" s="28"/>
      <c r="K8" s="28"/>
      <c r="L8" s="28"/>
      <c r="M8" s="28"/>
      <c r="N8" s="28">
        <v>1</v>
      </c>
      <c r="O8" s="28"/>
      <c r="P8" s="28">
        <v>1</v>
      </c>
      <c r="Q8" s="28"/>
      <c r="R8" s="28"/>
      <c r="S8" s="28">
        <v>1</v>
      </c>
      <c r="T8" s="28"/>
      <c r="U8" s="28"/>
      <c r="V8" s="28"/>
      <c r="W8" s="28">
        <v>1</v>
      </c>
      <c r="X8" s="28"/>
      <c r="Y8" s="28"/>
      <c r="Z8" s="28"/>
      <c r="AA8" s="28"/>
      <c r="AB8" s="28"/>
      <c r="AC8" s="28"/>
      <c r="AD8" s="28"/>
      <c r="AE8" s="28"/>
      <c r="AF8" s="28">
        <v>2</v>
      </c>
      <c r="AG8" s="28"/>
      <c r="AH8" s="28"/>
      <c r="AI8" s="28"/>
      <c r="AJ8" s="36">
        <f t="shared" si="0"/>
        <v>6</v>
      </c>
      <c r="AK8" s="34"/>
      <c r="AL8" s="34"/>
    </row>
    <row r="9" ht="75" customHeight="1" spans="2:38">
      <c r="B9" s="26"/>
      <c r="C9" s="42" t="s">
        <v>13</v>
      </c>
      <c r="D9" s="40"/>
      <c r="E9" s="40"/>
      <c r="F9" s="40">
        <v>1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36">
        <f t="shared" si="0"/>
        <v>1</v>
      </c>
      <c r="AK9" s="34"/>
      <c r="AL9" s="34"/>
    </row>
    <row r="10" ht="75" customHeight="1" spans="2:38">
      <c r="B10" s="26"/>
      <c r="C10" s="42" t="s">
        <v>14</v>
      </c>
      <c r="D10" s="40"/>
      <c r="E10" s="40">
        <v>1</v>
      </c>
      <c r="F10" s="40"/>
      <c r="G10" s="28"/>
      <c r="H10" s="28"/>
      <c r="I10" s="28"/>
      <c r="J10" s="28"/>
      <c r="K10" s="28"/>
      <c r="L10" s="28"/>
      <c r="M10" s="28"/>
      <c r="N10" s="28"/>
      <c r="O10" s="28"/>
      <c r="P10" s="28">
        <v>1</v>
      </c>
      <c r="Q10" s="28"/>
      <c r="R10" s="28"/>
      <c r="S10" s="28"/>
      <c r="T10" s="28"/>
      <c r="U10" s="28"/>
      <c r="V10" s="28">
        <v>1</v>
      </c>
      <c r="W10" s="28"/>
      <c r="X10" s="28"/>
      <c r="Y10" s="28"/>
      <c r="Z10" s="28"/>
      <c r="AA10" s="28">
        <v>1</v>
      </c>
      <c r="AB10" s="28">
        <v>1</v>
      </c>
      <c r="AC10" s="28"/>
      <c r="AD10" s="28">
        <v>1</v>
      </c>
      <c r="AE10" s="28"/>
      <c r="AF10" s="28"/>
      <c r="AG10" s="28"/>
      <c r="AH10" s="28"/>
      <c r="AI10" s="28"/>
      <c r="AJ10" s="36">
        <f t="shared" si="0"/>
        <v>6</v>
      </c>
      <c r="AK10" s="34"/>
      <c r="AL10" s="34"/>
    </row>
    <row r="11" ht="75" customHeight="1" spans="2:38">
      <c r="B11" s="26"/>
      <c r="C11" s="42" t="s">
        <v>15</v>
      </c>
      <c r="D11" s="40">
        <v>1</v>
      </c>
      <c r="E11" s="40"/>
      <c r="F11" s="40"/>
      <c r="G11" s="28"/>
      <c r="H11" s="28"/>
      <c r="I11" s="28"/>
      <c r="J11" s="28"/>
      <c r="K11" s="28"/>
      <c r="L11" s="28"/>
      <c r="M11" s="28">
        <v>1</v>
      </c>
      <c r="N11" s="28"/>
      <c r="O11" s="28"/>
      <c r="P11" s="28">
        <v>2</v>
      </c>
      <c r="Q11" s="28"/>
      <c r="R11" s="28"/>
      <c r="S11" s="28"/>
      <c r="T11" s="28"/>
      <c r="U11" s="28">
        <v>1</v>
      </c>
      <c r="V11" s="28"/>
      <c r="W11" s="28"/>
      <c r="X11" s="28"/>
      <c r="Y11" s="28"/>
      <c r="Z11" s="28"/>
      <c r="AA11" s="28"/>
      <c r="AB11" s="28">
        <v>1</v>
      </c>
      <c r="AC11" s="28"/>
      <c r="AD11" s="28"/>
      <c r="AE11" s="28"/>
      <c r="AF11" s="28"/>
      <c r="AG11" s="28"/>
      <c r="AH11" s="28"/>
      <c r="AI11" s="28"/>
      <c r="AJ11" s="36">
        <f t="shared" si="0"/>
        <v>6</v>
      </c>
      <c r="AK11" s="34"/>
      <c r="AL11" s="34"/>
    </row>
    <row r="12" ht="75" customHeight="1" spans="2:38">
      <c r="B12" s="26"/>
      <c r="C12" s="42" t="s">
        <v>17</v>
      </c>
      <c r="D12" s="40"/>
      <c r="E12" s="40"/>
      <c r="F12" s="40"/>
      <c r="G12" s="28"/>
      <c r="H12" s="28"/>
      <c r="I12" s="28"/>
      <c r="J12" s="28"/>
      <c r="K12" s="28"/>
      <c r="L12" s="28"/>
      <c r="M12" s="28"/>
      <c r="N12" s="28">
        <v>1</v>
      </c>
      <c r="O12" s="28"/>
      <c r="P12" s="28"/>
      <c r="Q12" s="28"/>
      <c r="R12" s="28"/>
      <c r="S12" s="28"/>
      <c r="T12" s="28"/>
      <c r="U12" s="28"/>
      <c r="V12" s="28"/>
      <c r="W12" s="28">
        <v>2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>
        <v>2</v>
      </c>
      <c r="AH12" s="28"/>
      <c r="AI12" s="28"/>
      <c r="AJ12" s="36">
        <f t="shared" si="0"/>
        <v>5</v>
      </c>
      <c r="AK12" s="34"/>
      <c r="AL12" s="34"/>
    </row>
    <row r="13" ht="75" customHeight="1" spans="2:38">
      <c r="B13" s="26"/>
      <c r="C13" s="42" t="s">
        <v>18</v>
      </c>
      <c r="D13" s="40">
        <v>1</v>
      </c>
      <c r="E13" s="40"/>
      <c r="F13" s="40"/>
      <c r="G13" s="28"/>
      <c r="H13" s="28"/>
      <c r="I13" s="28"/>
      <c r="J13" s="28"/>
      <c r="K13" s="28"/>
      <c r="L13" s="28">
        <v>1</v>
      </c>
      <c r="M13" s="28"/>
      <c r="N13" s="28"/>
      <c r="O13" s="28"/>
      <c r="P13" s="28">
        <v>2</v>
      </c>
      <c r="Q13" s="28">
        <v>2</v>
      </c>
      <c r="R13" s="28"/>
      <c r="S13" s="28"/>
      <c r="T13" s="28"/>
      <c r="U13" s="28"/>
      <c r="V13" s="28">
        <v>1</v>
      </c>
      <c r="W13" s="28">
        <v>1</v>
      </c>
      <c r="X13" s="28">
        <v>2</v>
      </c>
      <c r="Y13" s="28">
        <v>1</v>
      </c>
      <c r="Z13" s="28">
        <v>1</v>
      </c>
      <c r="AA13" s="28"/>
      <c r="AB13" s="28">
        <v>1</v>
      </c>
      <c r="AC13" s="28"/>
      <c r="AD13" s="28">
        <v>1</v>
      </c>
      <c r="AE13" s="28">
        <v>1</v>
      </c>
      <c r="AF13" s="28"/>
      <c r="AG13" s="28"/>
      <c r="AH13" s="28"/>
      <c r="AI13" s="28"/>
      <c r="AJ13" s="36">
        <f t="shared" si="0"/>
        <v>15</v>
      </c>
      <c r="AK13" s="34"/>
      <c r="AL13" s="34"/>
    </row>
    <row r="14" ht="75" customHeight="1" spans="2:38">
      <c r="B14" s="26"/>
      <c r="C14" s="42" t="s">
        <v>16</v>
      </c>
      <c r="D14" s="40"/>
      <c r="E14" s="40"/>
      <c r="F14" s="4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>
        <v>2</v>
      </c>
      <c r="R14" s="28"/>
      <c r="S14" s="28">
        <v>1</v>
      </c>
      <c r="T14" s="28"/>
      <c r="U14" s="28">
        <v>1</v>
      </c>
      <c r="V14" s="28"/>
      <c r="W14" s="28"/>
      <c r="X14" s="28"/>
      <c r="Y14" s="28">
        <v>1</v>
      </c>
      <c r="Z14" s="28"/>
      <c r="AA14" s="28"/>
      <c r="AB14" s="28">
        <v>1</v>
      </c>
      <c r="AC14" s="28"/>
      <c r="AD14" s="28"/>
      <c r="AE14" s="28"/>
      <c r="AF14" s="28">
        <v>1</v>
      </c>
      <c r="AG14" s="28"/>
      <c r="AH14" s="28"/>
      <c r="AI14" s="28"/>
      <c r="AJ14" s="36">
        <f t="shared" si="0"/>
        <v>7</v>
      </c>
      <c r="AK14" s="34"/>
      <c r="AL14" s="34"/>
    </row>
    <row r="15" ht="23.25" spans="2:35">
      <c r="B15" s="30" t="s">
        <v>52</v>
      </c>
      <c r="C15" s="43"/>
      <c r="D15" s="44">
        <f>SUM(D6:D14)</f>
        <v>2</v>
      </c>
      <c r="E15" s="44">
        <f t="shared" ref="E15:AF15" si="1">SUM(E6:E14)</f>
        <v>2</v>
      </c>
      <c r="F15" s="44">
        <f t="shared" si="1"/>
        <v>1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2</v>
      </c>
      <c r="K15" s="44">
        <f t="shared" si="1"/>
        <v>3</v>
      </c>
      <c r="L15" s="44">
        <f t="shared" si="1"/>
        <v>1</v>
      </c>
      <c r="M15" s="44">
        <f t="shared" si="1"/>
        <v>1</v>
      </c>
      <c r="N15" s="44">
        <f t="shared" si="1"/>
        <v>2</v>
      </c>
      <c r="O15" s="44">
        <f t="shared" si="1"/>
        <v>1</v>
      </c>
      <c r="P15" s="44">
        <f t="shared" si="1"/>
        <v>7</v>
      </c>
      <c r="Q15" s="44">
        <f t="shared" si="1"/>
        <v>4</v>
      </c>
      <c r="R15" s="44">
        <f t="shared" si="1"/>
        <v>0</v>
      </c>
      <c r="S15" s="44">
        <f t="shared" si="1"/>
        <v>5</v>
      </c>
      <c r="T15" s="44">
        <f t="shared" si="1"/>
        <v>0</v>
      </c>
      <c r="U15" s="44">
        <f t="shared" si="1"/>
        <v>4</v>
      </c>
      <c r="V15" s="44">
        <f t="shared" si="1"/>
        <v>2</v>
      </c>
      <c r="W15" s="44">
        <f t="shared" si="1"/>
        <v>5</v>
      </c>
      <c r="X15" s="44">
        <f t="shared" si="1"/>
        <v>2</v>
      </c>
      <c r="Y15" s="44">
        <f t="shared" si="1"/>
        <v>2</v>
      </c>
      <c r="Z15" s="44">
        <f t="shared" si="1"/>
        <v>3</v>
      </c>
      <c r="AA15" s="44">
        <f t="shared" si="1"/>
        <v>2</v>
      </c>
      <c r="AB15" s="44">
        <f t="shared" si="1"/>
        <v>4</v>
      </c>
      <c r="AC15" s="44">
        <f t="shared" si="1"/>
        <v>1</v>
      </c>
      <c r="AD15" s="44">
        <f t="shared" si="1"/>
        <v>5</v>
      </c>
      <c r="AE15" s="44">
        <f t="shared" si="1"/>
        <v>4</v>
      </c>
      <c r="AF15" s="44">
        <f t="shared" si="1"/>
        <v>4</v>
      </c>
      <c r="AG15" s="25"/>
      <c r="AH15" s="25"/>
      <c r="AI15" s="25"/>
    </row>
  </sheetData>
  <mergeCells count="4">
    <mergeCell ref="B15:C15"/>
    <mergeCell ref="B6:B14"/>
    <mergeCell ref="B2:AI3"/>
    <mergeCell ref="AK5:AL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24"/>
  <sheetViews>
    <sheetView zoomScale="85" zoomScaleNormal="85" topLeftCell="A3" workbookViewId="0">
      <pane xSplit="3" ySplit="1" topLeftCell="Y4" activePane="bottomRight" state="frozen"/>
      <selection/>
      <selection pane="topRight"/>
      <selection pane="bottomLeft"/>
      <selection pane="bottomRight" activeCell="F21" sqref="F21"/>
    </sheetView>
  </sheetViews>
  <sheetFormatPr defaultColWidth="9.14285714285714" defaultRowHeight="15"/>
  <cols>
    <col min="1" max="2" width="9.14285714285714" style="23"/>
    <col min="3" max="3" width="13.9238095238095" style="23" customWidth="1"/>
    <col min="4" max="38" width="20.7142857142857" style="23" customWidth="1"/>
    <col min="39" max="16384" width="9.14285714285714" style="23"/>
  </cols>
  <sheetData>
    <row r="2" spans="2:33">
      <c r="B2" s="38" t="s">
        <v>53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5" spans="4:38"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25">
        <v>6</v>
      </c>
      <c r="J5" s="25">
        <v>7</v>
      </c>
      <c r="K5" s="25">
        <v>8</v>
      </c>
      <c r="L5" s="25">
        <v>9</v>
      </c>
      <c r="M5" s="25">
        <v>10</v>
      </c>
      <c r="N5" s="25">
        <v>11</v>
      </c>
      <c r="O5" s="25">
        <v>12</v>
      </c>
      <c r="P5" s="25">
        <v>13</v>
      </c>
      <c r="Q5" s="25">
        <v>14</v>
      </c>
      <c r="R5" s="25">
        <v>15</v>
      </c>
      <c r="S5" s="25">
        <v>16</v>
      </c>
      <c r="T5" s="25">
        <v>17</v>
      </c>
      <c r="U5" s="25">
        <v>18</v>
      </c>
      <c r="V5" s="25">
        <v>19</v>
      </c>
      <c r="W5" s="25">
        <v>20</v>
      </c>
      <c r="X5" s="25">
        <v>21</v>
      </c>
      <c r="Y5" s="25">
        <v>22</v>
      </c>
      <c r="Z5" s="25">
        <v>23</v>
      </c>
      <c r="AA5" s="25">
        <v>24</v>
      </c>
      <c r="AB5" s="25">
        <v>25</v>
      </c>
      <c r="AC5" s="25">
        <v>26</v>
      </c>
      <c r="AD5" s="25">
        <v>27</v>
      </c>
      <c r="AE5" s="25">
        <v>28</v>
      </c>
      <c r="AF5" s="25">
        <v>29</v>
      </c>
      <c r="AG5" s="25">
        <v>30</v>
      </c>
      <c r="AH5" s="25">
        <v>31</v>
      </c>
      <c r="AI5" s="25"/>
      <c r="AJ5" s="37" t="s">
        <v>52</v>
      </c>
      <c r="AK5" s="34">
        <f>SUM(AJ6:AJ13)</f>
        <v>105</v>
      </c>
      <c r="AL5" s="34"/>
    </row>
    <row r="6" ht="75" customHeight="1" spans="2:38">
      <c r="B6" s="26" t="s">
        <v>34</v>
      </c>
      <c r="C6" s="27" t="s">
        <v>2</v>
      </c>
      <c r="D6" s="28"/>
      <c r="E6" s="28"/>
      <c r="F6" s="28"/>
      <c r="G6" s="28">
        <v>1</v>
      </c>
      <c r="H6" s="28">
        <v>1</v>
      </c>
      <c r="I6" s="40">
        <v>1</v>
      </c>
      <c r="J6" s="40">
        <v>2</v>
      </c>
      <c r="K6" s="28">
        <v>1</v>
      </c>
      <c r="L6" s="28">
        <v>3</v>
      </c>
      <c r="M6" s="28"/>
      <c r="N6" s="28"/>
      <c r="O6" s="28"/>
      <c r="P6" s="28">
        <v>1</v>
      </c>
      <c r="Q6" s="28">
        <v>2</v>
      </c>
      <c r="R6" s="28"/>
      <c r="S6" s="28">
        <v>1</v>
      </c>
      <c r="T6" s="28">
        <v>1</v>
      </c>
      <c r="U6" s="28"/>
      <c r="V6" s="28">
        <v>1</v>
      </c>
      <c r="W6" s="28">
        <v>1</v>
      </c>
      <c r="X6" s="28"/>
      <c r="Y6" s="28"/>
      <c r="Z6" s="28">
        <v>3</v>
      </c>
      <c r="AA6" s="28"/>
      <c r="AB6" s="28"/>
      <c r="AC6" s="28"/>
      <c r="AD6" s="28">
        <v>2</v>
      </c>
      <c r="AE6" s="28">
        <v>6</v>
      </c>
      <c r="AF6" s="28"/>
      <c r="AG6" s="28">
        <v>1</v>
      </c>
      <c r="AH6" s="28"/>
      <c r="AI6" s="28"/>
      <c r="AJ6" s="36">
        <f t="shared" ref="AJ6:AJ13" si="0">SUM(D6:AI6)</f>
        <v>28</v>
      </c>
      <c r="AK6" s="34"/>
      <c r="AL6" s="34"/>
    </row>
    <row r="7" ht="75" customHeight="1" spans="2:38">
      <c r="B7" s="26"/>
      <c r="C7" s="27" t="s">
        <v>3</v>
      </c>
      <c r="D7" s="28">
        <v>1</v>
      </c>
      <c r="E7" s="28"/>
      <c r="F7" s="28"/>
      <c r="G7" s="28">
        <v>1</v>
      </c>
      <c r="H7" s="28">
        <v>1</v>
      </c>
      <c r="I7" s="40"/>
      <c r="J7" s="40"/>
      <c r="K7" s="28">
        <v>1</v>
      </c>
      <c r="L7" s="28">
        <v>1</v>
      </c>
      <c r="M7" s="28"/>
      <c r="N7" s="28">
        <v>1</v>
      </c>
      <c r="O7" s="28"/>
      <c r="P7" s="28"/>
      <c r="Q7" s="28">
        <v>2</v>
      </c>
      <c r="R7" s="28"/>
      <c r="S7" s="28"/>
      <c r="T7" s="28"/>
      <c r="U7" s="28"/>
      <c r="V7" s="28">
        <v>1</v>
      </c>
      <c r="W7" s="28">
        <v>1</v>
      </c>
      <c r="X7" s="28">
        <v>1</v>
      </c>
      <c r="Y7" s="28">
        <v>1</v>
      </c>
      <c r="Z7" s="28">
        <v>1</v>
      </c>
      <c r="AA7" s="28"/>
      <c r="AB7" s="28">
        <v>1</v>
      </c>
      <c r="AC7" s="28">
        <v>2</v>
      </c>
      <c r="AD7" s="28">
        <v>1</v>
      </c>
      <c r="AE7" s="28"/>
      <c r="AF7" s="28"/>
      <c r="AG7" s="28"/>
      <c r="AH7" s="28"/>
      <c r="AI7" s="28"/>
      <c r="AJ7" s="36">
        <f t="shared" si="0"/>
        <v>17</v>
      </c>
      <c r="AK7" s="34"/>
      <c r="AL7" s="34"/>
    </row>
    <row r="8" ht="75" customHeight="1" spans="2:38">
      <c r="B8" s="26"/>
      <c r="C8" s="27" t="s">
        <v>4</v>
      </c>
      <c r="D8" s="28"/>
      <c r="E8" s="28">
        <v>1</v>
      </c>
      <c r="F8" s="28"/>
      <c r="G8" s="28"/>
      <c r="H8" s="28"/>
      <c r="I8" s="40">
        <v>1</v>
      </c>
      <c r="J8" s="40">
        <v>2</v>
      </c>
      <c r="K8" s="28"/>
      <c r="L8" s="28"/>
      <c r="M8" s="28"/>
      <c r="N8" s="28"/>
      <c r="O8" s="28">
        <v>1</v>
      </c>
      <c r="P8" s="28"/>
      <c r="Q8" s="28">
        <v>1</v>
      </c>
      <c r="R8" s="28">
        <v>1</v>
      </c>
      <c r="S8" s="28"/>
      <c r="T8" s="28"/>
      <c r="U8" s="28">
        <v>1</v>
      </c>
      <c r="V8" s="28">
        <v>3</v>
      </c>
      <c r="W8" s="28">
        <v>1</v>
      </c>
      <c r="X8" s="28">
        <v>2</v>
      </c>
      <c r="Y8" s="28">
        <v>1</v>
      </c>
      <c r="Z8" s="28"/>
      <c r="AA8" s="28"/>
      <c r="AB8" s="28">
        <v>3</v>
      </c>
      <c r="AC8" s="28"/>
      <c r="AD8" s="28">
        <v>3</v>
      </c>
      <c r="AE8" s="28"/>
      <c r="AF8" s="28">
        <v>1</v>
      </c>
      <c r="AG8" s="28"/>
      <c r="AH8" s="28"/>
      <c r="AI8" s="28"/>
      <c r="AJ8" s="36">
        <f t="shared" si="0"/>
        <v>22</v>
      </c>
      <c r="AK8" s="34"/>
      <c r="AL8" s="34"/>
    </row>
    <row r="9" ht="75" customHeight="1" spans="2:38">
      <c r="B9" s="26"/>
      <c r="C9" s="27" t="s">
        <v>5</v>
      </c>
      <c r="D9" s="28"/>
      <c r="E9" s="28"/>
      <c r="F9" s="28">
        <v>1</v>
      </c>
      <c r="G9" s="28"/>
      <c r="H9" s="28">
        <v>1</v>
      </c>
      <c r="I9" s="40"/>
      <c r="J9" s="40">
        <v>2</v>
      </c>
      <c r="K9" s="28">
        <v>1</v>
      </c>
      <c r="L9" s="28">
        <v>1</v>
      </c>
      <c r="M9" s="28"/>
      <c r="N9" s="28">
        <v>1</v>
      </c>
      <c r="O9" s="28"/>
      <c r="P9" s="28"/>
      <c r="Q9" s="28">
        <v>1</v>
      </c>
      <c r="R9" s="28">
        <v>1</v>
      </c>
      <c r="S9" s="28"/>
      <c r="T9" s="28"/>
      <c r="U9" s="28">
        <v>1</v>
      </c>
      <c r="V9" s="28"/>
      <c r="W9" s="28">
        <v>1</v>
      </c>
      <c r="X9" s="28"/>
      <c r="Y9" s="28"/>
      <c r="Z9" s="28"/>
      <c r="AA9" s="28">
        <v>1</v>
      </c>
      <c r="AB9" s="28"/>
      <c r="AC9" s="28">
        <v>2</v>
      </c>
      <c r="AD9" s="28"/>
      <c r="AE9" s="28">
        <v>1</v>
      </c>
      <c r="AF9" s="28">
        <v>2</v>
      </c>
      <c r="AG9" s="28"/>
      <c r="AH9" s="28"/>
      <c r="AI9" s="28"/>
      <c r="AJ9" s="36">
        <f t="shared" si="0"/>
        <v>17</v>
      </c>
      <c r="AK9" s="34"/>
      <c r="AL9" s="34"/>
    </row>
    <row r="10" ht="75" customHeight="1" spans="2:38">
      <c r="B10" s="26"/>
      <c r="C10" s="27" t="s">
        <v>6</v>
      </c>
      <c r="D10" s="28">
        <v>2</v>
      </c>
      <c r="E10" s="28"/>
      <c r="F10" s="28"/>
      <c r="G10" s="28">
        <v>1</v>
      </c>
      <c r="H10" s="28"/>
      <c r="I10" s="40">
        <v>1</v>
      </c>
      <c r="J10" s="40">
        <v>1</v>
      </c>
      <c r="K10" s="28">
        <v>1</v>
      </c>
      <c r="L10" s="28"/>
      <c r="M10" s="28"/>
      <c r="N10" s="28"/>
      <c r="O10" s="28">
        <v>1</v>
      </c>
      <c r="P10" s="28"/>
      <c r="Q10" s="28"/>
      <c r="R10" s="28"/>
      <c r="S10" s="28">
        <v>1</v>
      </c>
      <c r="T10" s="28"/>
      <c r="U10" s="28">
        <v>1</v>
      </c>
      <c r="V10" s="28"/>
      <c r="W10" s="28">
        <v>1</v>
      </c>
      <c r="X10" s="28"/>
      <c r="Y10" s="28">
        <v>1</v>
      </c>
      <c r="Z10" s="28">
        <v>2</v>
      </c>
      <c r="AA10" s="28"/>
      <c r="AB10" s="28"/>
      <c r="AC10" s="28">
        <v>1</v>
      </c>
      <c r="AD10" s="28">
        <v>1</v>
      </c>
      <c r="AE10" s="28">
        <v>2</v>
      </c>
      <c r="AF10" s="28"/>
      <c r="AG10" s="28"/>
      <c r="AH10" s="28"/>
      <c r="AI10" s="28"/>
      <c r="AJ10" s="36">
        <f t="shared" si="0"/>
        <v>17</v>
      </c>
      <c r="AK10" s="34"/>
      <c r="AL10" s="34"/>
    </row>
    <row r="11" ht="75" customHeight="1" spans="2:38">
      <c r="B11" s="26"/>
      <c r="C11" s="27" t="s">
        <v>7</v>
      </c>
      <c r="D11" s="28"/>
      <c r="E11" s="28"/>
      <c r="F11" s="28"/>
      <c r="G11" s="28"/>
      <c r="H11" s="28"/>
      <c r="I11" s="40"/>
      <c r="J11" s="40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36">
        <f t="shared" si="0"/>
        <v>0</v>
      </c>
      <c r="AK11" s="34"/>
      <c r="AL11" s="34"/>
    </row>
    <row r="12" ht="75" customHeight="1" spans="2:38">
      <c r="B12" s="26"/>
      <c r="C12" s="27" t="s">
        <v>8</v>
      </c>
      <c r="D12" s="28"/>
      <c r="E12" s="28"/>
      <c r="F12" s="28"/>
      <c r="G12" s="28"/>
      <c r="H12" s="28"/>
      <c r="I12" s="40"/>
      <c r="J12" s="40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>
        <v>1</v>
      </c>
      <c r="AE12" s="28"/>
      <c r="AF12" s="28"/>
      <c r="AG12" s="28"/>
      <c r="AH12" s="28"/>
      <c r="AI12" s="28"/>
      <c r="AJ12" s="36">
        <f t="shared" si="0"/>
        <v>1</v>
      </c>
      <c r="AK12" s="34"/>
      <c r="AL12" s="34"/>
    </row>
    <row r="13" ht="75" customHeight="1" spans="2:38">
      <c r="B13" s="26"/>
      <c r="C13" s="27" t="s">
        <v>9</v>
      </c>
      <c r="D13" s="28"/>
      <c r="E13" s="28"/>
      <c r="F13" s="28"/>
      <c r="G13" s="28">
        <v>1</v>
      </c>
      <c r="H13" s="28"/>
      <c r="I13" s="40">
        <v>1</v>
      </c>
      <c r="J13" s="40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>
        <v>1</v>
      </c>
      <c r="AC13" s="28"/>
      <c r="AD13" s="28"/>
      <c r="AE13" s="28"/>
      <c r="AF13" s="28"/>
      <c r="AG13" s="28"/>
      <c r="AH13" s="28"/>
      <c r="AI13" s="28"/>
      <c r="AJ13" s="36">
        <f t="shared" si="0"/>
        <v>3</v>
      </c>
      <c r="AK13" s="34"/>
      <c r="AL13" s="34"/>
    </row>
    <row r="14" ht="35" customHeight="1" spans="2:38">
      <c r="B14" s="30" t="s">
        <v>52</v>
      </c>
      <c r="C14" s="31"/>
      <c r="D14" s="39">
        <f>SUM(D6:D13)</f>
        <v>3</v>
      </c>
      <c r="E14" s="39">
        <f>SUM(E6:E13)</f>
        <v>1</v>
      </c>
      <c r="F14" s="39">
        <f>SUM(F6:F13)</f>
        <v>1</v>
      </c>
      <c r="G14" s="39">
        <f>SUM(G6:G13)</f>
        <v>4</v>
      </c>
      <c r="H14" s="39">
        <f>SUM(H6:H13)</f>
        <v>3</v>
      </c>
      <c r="I14" s="39">
        <f t="shared" ref="I14:AF14" si="1">SUM(I6:I13)</f>
        <v>4</v>
      </c>
      <c r="J14" s="39">
        <f t="shared" si="1"/>
        <v>7</v>
      </c>
      <c r="K14" s="39">
        <f t="shared" si="1"/>
        <v>4</v>
      </c>
      <c r="L14" s="39">
        <f t="shared" si="1"/>
        <v>5</v>
      </c>
      <c r="M14" s="39">
        <f t="shared" si="1"/>
        <v>0</v>
      </c>
      <c r="N14" s="39">
        <f t="shared" si="1"/>
        <v>2</v>
      </c>
      <c r="O14" s="39">
        <f t="shared" si="1"/>
        <v>2</v>
      </c>
      <c r="P14" s="39">
        <f t="shared" si="1"/>
        <v>1</v>
      </c>
      <c r="Q14" s="39">
        <f t="shared" si="1"/>
        <v>6</v>
      </c>
      <c r="R14" s="39">
        <f t="shared" si="1"/>
        <v>2</v>
      </c>
      <c r="S14" s="39">
        <f t="shared" si="1"/>
        <v>2</v>
      </c>
      <c r="T14" s="39">
        <f t="shared" si="1"/>
        <v>1</v>
      </c>
      <c r="U14" s="39">
        <f t="shared" si="1"/>
        <v>3</v>
      </c>
      <c r="V14" s="39">
        <f t="shared" si="1"/>
        <v>5</v>
      </c>
      <c r="W14" s="39">
        <f t="shared" si="1"/>
        <v>5</v>
      </c>
      <c r="X14" s="39">
        <f t="shared" si="1"/>
        <v>3</v>
      </c>
      <c r="Y14" s="39">
        <f t="shared" si="1"/>
        <v>3</v>
      </c>
      <c r="Z14" s="39">
        <f t="shared" si="1"/>
        <v>6</v>
      </c>
      <c r="AA14" s="39">
        <f t="shared" si="1"/>
        <v>1</v>
      </c>
      <c r="AB14" s="39">
        <f t="shared" si="1"/>
        <v>5</v>
      </c>
      <c r="AC14" s="39">
        <f t="shared" si="1"/>
        <v>5</v>
      </c>
      <c r="AD14" s="39">
        <f t="shared" si="1"/>
        <v>8</v>
      </c>
      <c r="AE14" s="39">
        <f t="shared" si="1"/>
        <v>9</v>
      </c>
      <c r="AF14" s="39">
        <f t="shared" si="1"/>
        <v>3</v>
      </c>
      <c r="AG14" s="25"/>
      <c r="AH14" s="25"/>
      <c r="AI14" s="25"/>
      <c r="AJ14" s="37"/>
      <c r="AK14" s="34"/>
      <c r="AL14" s="34"/>
    </row>
    <row r="17" spans="9:9">
      <c r="I17" s="41"/>
    </row>
    <row r="22" spans="24:24">
      <c r="X22" s="41">
        <f>SUM(K22:W24)</f>
        <v>0</v>
      </c>
    </row>
  </sheetData>
  <mergeCells count="5">
    <mergeCell ref="B14:C14"/>
    <mergeCell ref="B6:B13"/>
    <mergeCell ref="X22:X24"/>
    <mergeCell ref="B2:AG3"/>
    <mergeCell ref="AK5:AL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14"/>
  <sheetViews>
    <sheetView zoomScale="89" zoomScaleNormal="89" topLeftCell="A4" workbookViewId="0">
      <pane xSplit="3" topLeftCell="N1" activePane="topRight" state="frozen"/>
      <selection/>
      <selection pane="topRight" activeCell="F21" sqref="F21"/>
    </sheetView>
  </sheetViews>
  <sheetFormatPr defaultColWidth="9.14285714285714" defaultRowHeight="15"/>
  <cols>
    <col min="1" max="3" width="9.14285714285714" style="23"/>
    <col min="4" max="38" width="20.7142857142857" style="23" customWidth="1"/>
    <col min="39" max="16384" width="9.14285714285714" style="23"/>
  </cols>
  <sheetData>
    <row r="2" spans="2:35">
      <c r="B2" s="24" t="s">
        <v>54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2:3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5" spans="4:38"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25">
        <v>6</v>
      </c>
      <c r="J5" s="25">
        <v>7</v>
      </c>
      <c r="K5" s="25">
        <v>8</v>
      </c>
      <c r="L5" s="25">
        <v>9</v>
      </c>
      <c r="M5" s="25">
        <v>10</v>
      </c>
      <c r="N5" s="25">
        <v>11</v>
      </c>
      <c r="O5" s="25">
        <v>12</v>
      </c>
      <c r="P5" s="25">
        <v>13</v>
      </c>
      <c r="Q5" s="25">
        <v>14</v>
      </c>
      <c r="R5" s="25">
        <v>15</v>
      </c>
      <c r="S5" s="25">
        <v>16</v>
      </c>
      <c r="T5" s="25">
        <v>17</v>
      </c>
      <c r="U5" s="25">
        <v>18</v>
      </c>
      <c r="V5" s="25">
        <v>19</v>
      </c>
      <c r="W5" s="25">
        <v>20</v>
      </c>
      <c r="X5" s="25">
        <v>21</v>
      </c>
      <c r="Y5" s="25">
        <v>22</v>
      </c>
      <c r="Z5" s="25">
        <v>23</v>
      </c>
      <c r="AA5" s="25">
        <v>24</v>
      </c>
      <c r="AB5" s="25">
        <v>25</v>
      </c>
      <c r="AC5" s="25">
        <v>26</v>
      </c>
      <c r="AD5" s="25">
        <v>27</v>
      </c>
      <c r="AE5" s="25">
        <v>28</v>
      </c>
      <c r="AF5" s="25">
        <v>29</v>
      </c>
      <c r="AG5" s="25">
        <v>30</v>
      </c>
      <c r="AH5" s="25">
        <v>31</v>
      </c>
      <c r="AI5" s="25"/>
      <c r="AJ5" s="33" t="s">
        <v>52</v>
      </c>
      <c r="AK5" s="34">
        <f>SUM(AJ6:AJ13)</f>
        <v>70</v>
      </c>
      <c r="AL5" s="34"/>
    </row>
    <row r="6" ht="75" customHeight="1" spans="2:38">
      <c r="B6" s="26" t="s">
        <v>34</v>
      </c>
      <c r="C6" s="27" t="s">
        <v>19</v>
      </c>
      <c r="D6" s="28"/>
      <c r="E6" s="28"/>
      <c r="F6" s="28"/>
      <c r="G6" s="28"/>
      <c r="H6" s="28"/>
      <c r="I6" s="28"/>
      <c r="J6" s="28"/>
      <c r="K6" s="28">
        <v>1</v>
      </c>
      <c r="L6" s="28">
        <v>1</v>
      </c>
      <c r="M6" s="28">
        <v>1</v>
      </c>
      <c r="N6" s="28"/>
      <c r="O6" s="28">
        <v>1</v>
      </c>
      <c r="P6" s="28"/>
      <c r="Q6" s="28">
        <v>1</v>
      </c>
      <c r="R6" s="28"/>
      <c r="S6" s="28"/>
      <c r="T6" s="28"/>
      <c r="U6" s="28"/>
      <c r="V6" s="28">
        <v>1</v>
      </c>
      <c r="W6" s="28"/>
      <c r="X6" s="28"/>
      <c r="Y6" s="28"/>
      <c r="Z6" s="28"/>
      <c r="AA6" s="28"/>
      <c r="AB6" s="28">
        <v>1</v>
      </c>
      <c r="AC6" s="28"/>
      <c r="AD6" s="28">
        <v>2</v>
      </c>
      <c r="AE6" s="28"/>
      <c r="AF6" s="28"/>
      <c r="AG6" s="35"/>
      <c r="AH6" s="35"/>
      <c r="AI6" s="35"/>
      <c r="AJ6" s="36">
        <f t="shared" ref="AJ6:AJ13" si="0">SUM(D6:AI6)</f>
        <v>9</v>
      </c>
      <c r="AK6" s="34"/>
      <c r="AL6" s="34"/>
    </row>
    <row r="7" ht="75" customHeight="1" spans="2:38">
      <c r="B7" s="26"/>
      <c r="C7" s="27" t="s">
        <v>20</v>
      </c>
      <c r="D7" s="28">
        <v>1</v>
      </c>
      <c r="E7" s="28">
        <v>2</v>
      </c>
      <c r="F7" s="28"/>
      <c r="G7" s="28">
        <v>2</v>
      </c>
      <c r="H7" s="28"/>
      <c r="I7" s="28"/>
      <c r="J7" s="28"/>
      <c r="K7" s="28">
        <v>1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>
        <v>2</v>
      </c>
      <c r="W7" s="28"/>
      <c r="X7" s="28"/>
      <c r="Y7" s="28">
        <v>1</v>
      </c>
      <c r="Z7" s="28"/>
      <c r="AA7" s="28"/>
      <c r="AB7" s="28">
        <v>1</v>
      </c>
      <c r="AC7" s="28"/>
      <c r="AD7" s="28"/>
      <c r="AE7" s="28"/>
      <c r="AF7" s="28"/>
      <c r="AG7" s="35"/>
      <c r="AH7" s="35"/>
      <c r="AI7" s="35"/>
      <c r="AJ7" s="36">
        <f t="shared" si="0"/>
        <v>10</v>
      </c>
      <c r="AK7" s="34"/>
      <c r="AL7" s="34"/>
    </row>
    <row r="8" ht="75" customHeight="1" spans="2:38">
      <c r="B8" s="26"/>
      <c r="C8" s="27" t="s">
        <v>21</v>
      </c>
      <c r="D8" s="28"/>
      <c r="E8" s="28"/>
      <c r="F8" s="28"/>
      <c r="G8" s="28"/>
      <c r="H8" s="28"/>
      <c r="I8" s="28"/>
      <c r="J8" s="28"/>
      <c r="K8" s="28"/>
      <c r="L8" s="28">
        <v>1</v>
      </c>
      <c r="M8" s="28"/>
      <c r="N8" s="28">
        <v>1</v>
      </c>
      <c r="O8" s="28">
        <v>1</v>
      </c>
      <c r="P8" s="28"/>
      <c r="Q8" s="28"/>
      <c r="R8" s="28"/>
      <c r="S8" s="28"/>
      <c r="T8" s="28"/>
      <c r="U8" s="28"/>
      <c r="V8" s="28"/>
      <c r="W8" s="28"/>
      <c r="X8" s="28">
        <v>2</v>
      </c>
      <c r="Y8" s="28">
        <v>2</v>
      </c>
      <c r="Z8" s="28"/>
      <c r="AA8" s="28"/>
      <c r="AB8" s="28"/>
      <c r="AC8" s="28">
        <v>1</v>
      </c>
      <c r="AD8" s="28"/>
      <c r="AE8" s="28"/>
      <c r="AF8" s="28"/>
      <c r="AG8" s="35"/>
      <c r="AH8" s="35"/>
      <c r="AI8" s="35"/>
      <c r="AJ8" s="36">
        <f t="shared" si="0"/>
        <v>8</v>
      </c>
      <c r="AK8" s="34"/>
      <c r="AL8" s="34"/>
    </row>
    <row r="9" ht="75" customHeight="1" spans="2:38">
      <c r="B9" s="26"/>
      <c r="C9" s="27" t="s">
        <v>22</v>
      </c>
      <c r="D9" s="28">
        <v>1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>
        <v>2</v>
      </c>
      <c r="U9" s="28"/>
      <c r="V9" s="28"/>
      <c r="W9" s="28"/>
      <c r="X9" s="28"/>
      <c r="Y9" s="28">
        <v>1</v>
      </c>
      <c r="Z9" s="28"/>
      <c r="AA9" s="28"/>
      <c r="AB9" s="28">
        <v>1</v>
      </c>
      <c r="AC9" s="28"/>
      <c r="AD9" s="28"/>
      <c r="AE9" s="28"/>
      <c r="AF9" s="28"/>
      <c r="AG9" s="35"/>
      <c r="AH9" s="35"/>
      <c r="AI9" s="35"/>
      <c r="AJ9" s="36">
        <f t="shared" si="0"/>
        <v>5</v>
      </c>
      <c r="AK9" s="34"/>
      <c r="AL9" s="34"/>
    </row>
    <row r="10" ht="75" customHeight="1" spans="2:38">
      <c r="B10" s="26"/>
      <c r="C10" s="27" t="s">
        <v>23</v>
      </c>
      <c r="D10" s="28"/>
      <c r="E10" s="28"/>
      <c r="F10" s="28">
        <v>1</v>
      </c>
      <c r="G10" s="28"/>
      <c r="H10" s="28">
        <v>1</v>
      </c>
      <c r="I10" s="28">
        <v>1</v>
      </c>
      <c r="J10" s="28"/>
      <c r="K10" s="28"/>
      <c r="L10" s="28">
        <v>1</v>
      </c>
      <c r="M10" s="28"/>
      <c r="N10" s="28"/>
      <c r="O10" s="28"/>
      <c r="P10" s="28"/>
      <c r="Q10" s="28"/>
      <c r="R10" s="28"/>
      <c r="S10" s="28">
        <v>1</v>
      </c>
      <c r="T10" s="28">
        <v>1</v>
      </c>
      <c r="U10" s="28"/>
      <c r="V10" s="28"/>
      <c r="W10" s="28">
        <v>1</v>
      </c>
      <c r="X10" s="28"/>
      <c r="Y10" s="28">
        <v>1</v>
      </c>
      <c r="Z10" s="28"/>
      <c r="AB10" s="28"/>
      <c r="AC10" s="28"/>
      <c r="AD10" s="28"/>
      <c r="AE10" s="28">
        <v>1</v>
      </c>
      <c r="AF10" s="28"/>
      <c r="AG10" s="35"/>
      <c r="AH10" s="35"/>
      <c r="AI10" s="35"/>
      <c r="AJ10" s="36">
        <f t="shared" si="0"/>
        <v>9</v>
      </c>
      <c r="AK10" s="34"/>
      <c r="AL10" s="34"/>
    </row>
    <row r="11" ht="75" customHeight="1" spans="2:38">
      <c r="B11" s="26"/>
      <c r="C11" s="27" t="s">
        <v>24</v>
      </c>
      <c r="D11" s="28"/>
      <c r="E11" s="28"/>
      <c r="F11" s="29"/>
      <c r="G11" s="28">
        <v>1</v>
      </c>
      <c r="H11" s="28"/>
      <c r="I11" s="28">
        <v>2</v>
      </c>
      <c r="J11" s="28"/>
      <c r="K11" s="28"/>
      <c r="L11" s="28"/>
      <c r="M11" s="28"/>
      <c r="N11" s="28"/>
      <c r="O11" s="28">
        <v>1</v>
      </c>
      <c r="P11" s="28"/>
      <c r="Q11" s="28"/>
      <c r="R11" s="28"/>
      <c r="S11" s="28">
        <v>1</v>
      </c>
      <c r="T11" s="28"/>
      <c r="U11" s="28"/>
      <c r="V11" s="28"/>
      <c r="W11" s="28">
        <v>1</v>
      </c>
      <c r="X11" s="28"/>
      <c r="Y11" s="28">
        <v>1</v>
      </c>
      <c r="Z11" s="28"/>
      <c r="AA11" s="28"/>
      <c r="AB11" s="28"/>
      <c r="AC11" s="28"/>
      <c r="AD11" s="28"/>
      <c r="AE11" s="28"/>
      <c r="AF11" s="28"/>
      <c r="AG11" s="35"/>
      <c r="AH11" s="35"/>
      <c r="AI11" s="35"/>
      <c r="AJ11" s="36">
        <f t="shared" si="0"/>
        <v>7</v>
      </c>
      <c r="AK11" s="34"/>
      <c r="AL11" s="34"/>
    </row>
    <row r="12" ht="75" customHeight="1" spans="2:38">
      <c r="B12" s="26"/>
      <c r="C12" s="27" t="s">
        <v>25</v>
      </c>
      <c r="D12" s="28"/>
      <c r="E12" s="28">
        <v>1</v>
      </c>
      <c r="F12" s="28"/>
      <c r="G12" s="28"/>
      <c r="H12" s="28"/>
      <c r="I12" s="28"/>
      <c r="J12" s="28"/>
      <c r="K12" s="28">
        <v>1</v>
      </c>
      <c r="L12" s="28">
        <v>1</v>
      </c>
      <c r="M12" s="28"/>
      <c r="N12" s="28"/>
      <c r="O12" s="28"/>
      <c r="P12" s="28"/>
      <c r="Q12" s="28"/>
      <c r="R12" s="28"/>
      <c r="S12" s="28"/>
      <c r="T12" s="28">
        <v>1</v>
      </c>
      <c r="U12" s="28"/>
      <c r="V12" s="28"/>
      <c r="W12" s="28"/>
      <c r="X12" s="28"/>
      <c r="Y12" s="28">
        <v>1</v>
      </c>
      <c r="Z12" s="28"/>
      <c r="AA12" s="28"/>
      <c r="AB12" s="28"/>
      <c r="AC12" s="28">
        <v>1</v>
      </c>
      <c r="AD12" s="28">
        <v>1</v>
      </c>
      <c r="AE12" s="28">
        <v>3</v>
      </c>
      <c r="AF12" s="28">
        <v>1</v>
      </c>
      <c r="AG12" s="28">
        <v>1</v>
      </c>
      <c r="AH12" s="35"/>
      <c r="AI12" s="35"/>
      <c r="AJ12" s="36">
        <f t="shared" si="0"/>
        <v>12</v>
      </c>
      <c r="AK12" s="34"/>
      <c r="AL12" s="34"/>
    </row>
    <row r="13" ht="75" customHeight="1" spans="2:38">
      <c r="B13" s="26"/>
      <c r="C13" s="27" t="s">
        <v>26</v>
      </c>
      <c r="D13" s="28"/>
      <c r="E13" s="28"/>
      <c r="F13" s="28">
        <v>1</v>
      </c>
      <c r="G13" s="28"/>
      <c r="H13" s="28"/>
      <c r="I13" s="28"/>
      <c r="J13" s="28">
        <v>1</v>
      </c>
      <c r="K13" s="28"/>
      <c r="L13" s="28">
        <v>1</v>
      </c>
      <c r="M13" s="28"/>
      <c r="N13" s="28"/>
      <c r="O13" s="28"/>
      <c r="P13" s="28"/>
      <c r="Q13" s="28"/>
      <c r="R13" s="28">
        <v>1</v>
      </c>
      <c r="S13" s="28">
        <v>1</v>
      </c>
      <c r="T13" s="28"/>
      <c r="U13" s="28"/>
      <c r="V13" s="28"/>
      <c r="W13" s="28"/>
      <c r="X13" s="28">
        <v>1</v>
      </c>
      <c r="Y13" s="28"/>
      <c r="Z13" s="28"/>
      <c r="AA13" s="28">
        <v>1</v>
      </c>
      <c r="AB13" s="28">
        <v>1</v>
      </c>
      <c r="AC13" s="28">
        <v>1</v>
      </c>
      <c r="AD13" s="28"/>
      <c r="AE13" s="28"/>
      <c r="AF13" s="28">
        <v>1</v>
      </c>
      <c r="AG13" s="35"/>
      <c r="AH13" s="35"/>
      <c r="AI13" s="35"/>
      <c r="AJ13" s="36">
        <f t="shared" si="0"/>
        <v>10</v>
      </c>
      <c r="AK13" s="34"/>
      <c r="AL13" s="34"/>
    </row>
    <row r="14" ht="23.25" spans="2:38">
      <c r="B14" s="30" t="s">
        <v>52</v>
      </c>
      <c r="C14" s="31"/>
      <c r="D14" s="32">
        <f>SUM(D6:D13)</f>
        <v>2</v>
      </c>
      <c r="E14" s="32">
        <f>SUM(E6:E13)</f>
        <v>3</v>
      </c>
      <c r="F14" s="32">
        <f>SUM(F6:F13)</f>
        <v>2</v>
      </c>
      <c r="G14" s="32">
        <f t="shared" ref="G14:AF14" si="1">SUM(G6:G13)</f>
        <v>3</v>
      </c>
      <c r="H14" s="32">
        <f t="shared" si="1"/>
        <v>1</v>
      </c>
      <c r="I14" s="32">
        <f t="shared" si="1"/>
        <v>3</v>
      </c>
      <c r="J14" s="32">
        <f t="shared" si="1"/>
        <v>1</v>
      </c>
      <c r="K14" s="32">
        <f t="shared" si="1"/>
        <v>3</v>
      </c>
      <c r="L14" s="32">
        <f t="shared" si="1"/>
        <v>5</v>
      </c>
      <c r="M14" s="32">
        <f t="shared" si="1"/>
        <v>1</v>
      </c>
      <c r="N14" s="32">
        <f t="shared" si="1"/>
        <v>1</v>
      </c>
      <c r="O14" s="32">
        <f t="shared" si="1"/>
        <v>3</v>
      </c>
      <c r="P14" s="32">
        <f t="shared" si="1"/>
        <v>0</v>
      </c>
      <c r="Q14" s="32">
        <f t="shared" si="1"/>
        <v>1</v>
      </c>
      <c r="R14" s="32">
        <f t="shared" si="1"/>
        <v>1</v>
      </c>
      <c r="S14" s="32">
        <f t="shared" si="1"/>
        <v>3</v>
      </c>
      <c r="T14" s="32">
        <f t="shared" si="1"/>
        <v>4</v>
      </c>
      <c r="U14" s="32">
        <f t="shared" si="1"/>
        <v>0</v>
      </c>
      <c r="V14" s="32">
        <f t="shared" si="1"/>
        <v>3</v>
      </c>
      <c r="W14" s="32">
        <f t="shared" si="1"/>
        <v>2</v>
      </c>
      <c r="X14" s="32">
        <f t="shared" si="1"/>
        <v>3</v>
      </c>
      <c r="Y14" s="32">
        <f t="shared" si="1"/>
        <v>7</v>
      </c>
      <c r="Z14" s="32">
        <f t="shared" si="1"/>
        <v>0</v>
      </c>
      <c r="AA14" s="32">
        <f t="shared" si="1"/>
        <v>1</v>
      </c>
      <c r="AB14" s="32">
        <f t="shared" si="1"/>
        <v>4</v>
      </c>
      <c r="AC14" s="32">
        <f t="shared" si="1"/>
        <v>3</v>
      </c>
      <c r="AD14" s="32">
        <f t="shared" si="1"/>
        <v>3</v>
      </c>
      <c r="AE14" s="32">
        <f t="shared" si="1"/>
        <v>4</v>
      </c>
      <c r="AF14" s="32">
        <f t="shared" si="1"/>
        <v>2</v>
      </c>
      <c r="AG14" s="25"/>
      <c r="AH14" s="25"/>
      <c r="AI14" s="25"/>
      <c r="AJ14" s="37"/>
      <c r="AK14" s="34"/>
      <c r="AL14" s="34"/>
    </row>
  </sheetData>
  <mergeCells count="4">
    <mergeCell ref="B14:C14"/>
    <mergeCell ref="B6:B13"/>
    <mergeCell ref="B2:AI3"/>
    <mergeCell ref="AK5:AL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zoomScale="70" zoomScaleNormal="70" workbookViewId="0">
      <selection activeCell="A13" sqref="A13:AD28"/>
    </sheetView>
  </sheetViews>
  <sheetFormatPr defaultColWidth="9.14285714285714" defaultRowHeight="15"/>
  <sheetData>
    <row r="1" spans="1:30">
      <c r="A1" s="1" t="s">
        <v>55</v>
      </c>
      <c r="B1" s="2"/>
      <c r="C1" s="2"/>
      <c r="D1" s="2"/>
      <c r="E1" s="2"/>
      <c r="F1" s="2"/>
      <c r="G1" s="2"/>
      <c r="H1" s="2"/>
      <c r="I1" s="2"/>
      <c r="J1" s="10"/>
      <c r="K1" s="11" t="s">
        <v>56</v>
      </c>
      <c r="L1" s="11"/>
      <c r="M1" s="11"/>
      <c r="N1" s="11"/>
      <c r="O1" s="11"/>
      <c r="P1" s="11"/>
      <c r="Q1" s="11"/>
      <c r="R1" s="11"/>
      <c r="S1" s="11"/>
      <c r="T1" s="11"/>
      <c r="U1" s="11" t="s">
        <v>57</v>
      </c>
      <c r="V1" s="11"/>
      <c r="W1" s="11"/>
      <c r="X1" s="11"/>
      <c r="Y1" s="11"/>
      <c r="Z1" s="11"/>
      <c r="AA1" s="11"/>
      <c r="AB1" s="11"/>
      <c r="AC1" s="11"/>
      <c r="AD1" s="11"/>
    </row>
    <row r="2" spans="1:30">
      <c r="A2" s="3"/>
      <c r="B2" s="4"/>
      <c r="C2" s="4"/>
      <c r="D2" s="4"/>
      <c r="E2" s="4"/>
      <c r="F2" s="4"/>
      <c r="G2" s="4"/>
      <c r="H2" s="4"/>
      <c r="I2" s="4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>
      <c r="A3" s="3"/>
      <c r="B3" s="4"/>
      <c r="C3" s="4"/>
      <c r="D3" s="4"/>
      <c r="E3" s="4"/>
      <c r="F3" s="4"/>
      <c r="G3" s="4"/>
      <c r="H3" s="4"/>
      <c r="I3" s="4"/>
      <c r="J3" s="1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5"/>
      <c r="B4" s="6"/>
      <c r="C4" s="6"/>
      <c r="D4" s="6"/>
      <c r="E4" s="6"/>
      <c r="F4" s="6"/>
      <c r="G4" s="6"/>
      <c r="H4" s="6"/>
      <c r="I4" s="6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7">
        <f>'PENJUALAN CJH'!AK5+'PENJUALAN SLW'!AK5+'PENJUALAN LRG'!AK5</f>
        <v>246</v>
      </c>
      <c r="B5" s="7"/>
      <c r="C5" s="7"/>
      <c r="D5" s="7"/>
      <c r="E5" s="7"/>
      <c r="F5" s="7"/>
      <c r="G5" s="7"/>
      <c r="H5" s="7"/>
      <c r="I5" s="7"/>
      <c r="J5" s="7"/>
      <c r="K5" s="14">
        <f>'REKAP TOTAL APRIL'!B41</f>
        <v>233</v>
      </c>
      <c r="L5" s="15"/>
      <c r="M5" s="15"/>
      <c r="N5" s="15"/>
      <c r="O5" s="15"/>
      <c r="P5" s="15"/>
      <c r="Q5" s="15"/>
      <c r="R5" s="15"/>
      <c r="S5" s="15"/>
      <c r="T5" s="20"/>
      <c r="U5" s="14">
        <f>A5-K5</f>
        <v>13</v>
      </c>
      <c r="V5" s="15"/>
      <c r="W5" s="15"/>
      <c r="X5" s="15"/>
      <c r="Y5" s="15"/>
      <c r="Z5" s="15"/>
      <c r="AA5" s="15"/>
      <c r="AB5" s="15"/>
      <c r="AC5" s="15"/>
      <c r="AD5" s="20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16"/>
      <c r="L6" s="17"/>
      <c r="M6" s="17"/>
      <c r="N6" s="17"/>
      <c r="O6" s="17"/>
      <c r="P6" s="17"/>
      <c r="Q6" s="17"/>
      <c r="R6" s="17"/>
      <c r="S6" s="17"/>
      <c r="T6" s="21"/>
      <c r="U6" s="16"/>
      <c r="V6" s="17"/>
      <c r="W6" s="17"/>
      <c r="X6" s="17"/>
      <c r="Y6" s="17"/>
      <c r="Z6" s="17"/>
      <c r="AA6" s="17"/>
      <c r="AB6" s="17"/>
      <c r="AC6" s="17"/>
      <c r="AD6" s="21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16"/>
      <c r="L7" s="17"/>
      <c r="M7" s="17"/>
      <c r="N7" s="17"/>
      <c r="O7" s="17"/>
      <c r="P7" s="17"/>
      <c r="Q7" s="17"/>
      <c r="R7" s="17"/>
      <c r="S7" s="17"/>
      <c r="T7" s="21"/>
      <c r="U7" s="16"/>
      <c r="V7" s="17"/>
      <c r="W7" s="17"/>
      <c r="X7" s="17"/>
      <c r="Y7" s="17"/>
      <c r="Z7" s="17"/>
      <c r="AA7" s="17"/>
      <c r="AB7" s="17"/>
      <c r="AC7" s="17"/>
      <c r="AD7" s="21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16"/>
      <c r="L8" s="17"/>
      <c r="M8" s="17"/>
      <c r="N8" s="17"/>
      <c r="O8" s="17"/>
      <c r="P8" s="17"/>
      <c r="Q8" s="17"/>
      <c r="R8" s="17"/>
      <c r="S8" s="17"/>
      <c r="T8" s="21"/>
      <c r="U8" s="16"/>
      <c r="V8" s="17"/>
      <c r="W8" s="17"/>
      <c r="X8" s="17"/>
      <c r="Y8" s="17"/>
      <c r="Z8" s="17"/>
      <c r="AA8" s="17"/>
      <c r="AB8" s="17"/>
      <c r="AC8" s="17"/>
      <c r="AD8" s="21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16"/>
      <c r="L9" s="17"/>
      <c r="M9" s="17"/>
      <c r="N9" s="17"/>
      <c r="O9" s="17"/>
      <c r="P9" s="17"/>
      <c r="Q9" s="17"/>
      <c r="R9" s="17"/>
      <c r="S9" s="17"/>
      <c r="T9" s="21"/>
      <c r="U9" s="16"/>
      <c r="V9" s="17"/>
      <c r="W9" s="17"/>
      <c r="X9" s="17"/>
      <c r="Y9" s="17"/>
      <c r="Z9" s="17"/>
      <c r="AA9" s="17"/>
      <c r="AB9" s="17"/>
      <c r="AC9" s="17"/>
      <c r="AD9" s="21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16"/>
      <c r="L10" s="17"/>
      <c r="M10" s="17"/>
      <c r="N10" s="17"/>
      <c r="O10" s="17"/>
      <c r="P10" s="17"/>
      <c r="Q10" s="17"/>
      <c r="R10" s="17"/>
      <c r="S10" s="17"/>
      <c r="T10" s="21"/>
      <c r="U10" s="16"/>
      <c r="V10" s="17"/>
      <c r="W10" s="17"/>
      <c r="X10" s="17"/>
      <c r="Y10" s="17"/>
      <c r="Z10" s="17"/>
      <c r="AA10" s="17"/>
      <c r="AB10" s="17"/>
      <c r="AC10" s="17"/>
      <c r="AD10" s="21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16"/>
      <c r="L11" s="17"/>
      <c r="M11" s="17"/>
      <c r="N11" s="17"/>
      <c r="O11" s="17"/>
      <c r="P11" s="17"/>
      <c r="Q11" s="17"/>
      <c r="R11" s="17"/>
      <c r="S11" s="17"/>
      <c r="T11" s="21"/>
      <c r="U11" s="16"/>
      <c r="V11" s="17"/>
      <c r="W11" s="17"/>
      <c r="X11" s="17"/>
      <c r="Y11" s="17"/>
      <c r="Z11" s="17"/>
      <c r="AA11" s="17"/>
      <c r="AB11" s="17"/>
      <c r="AC11" s="17"/>
      <c r="AD11" s="21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18"/>
      <c r="L12" s="19"/>
      <c r="M12" s="19"/>
      <c r="N12" s="19"/>
      <c r="O12" s="19"/>
      <c r="P12" s="19"/>
      <c r="Q12" s="19"/>
      <c r="R12" s="19"/>
      <c r="S12" s="19"/>
      <c r="T12" s="22"/>
      <c r="U12" s="18"/>
      <c r="V12" s="19"/>
      <c r="W12" s="19"/>
      <c r="X12" s="19"/>
      <c r="Y12" s="19"/>
      <c r="Z12" s="19"/>
      <c r="AA12" s="19"/>
      <c r="AB12" s="19"/>
      <c r="AC12" s="19"/>
      <c r="AD12" s="22"/>
    </row>
    <row r="13" spans="1:30">
      <c r="A13" s="8">
        <f>K5/A5</f>
        <v>0.947154471544715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>
      <c r="A29" s="9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 t="s">
        <v>59</v>
      </c>
      <c r="L29" s="9"/>
      <c r="M29" s="9"/>
      <c r="N29" s="9"/>
      <c r="O29" s="9"/>
      <c r="P29" s="9"/>
      <c r="Q29" s="9"/>
      <c r="R29" s="9"/>
      <c r="S29" s="9"/>
      <c r="T29" s="9"/>
      <c r="U29" s="9" t="s">
        <v>60</v>
      </c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>
      <c r="A33" s="7">
        <f>'REKAP PER POST'!C16+'REKAP PER POST'!K16+'REKAP PER POST'!S16</f>
        <v>212</v>
      </c>
      <c r="B33" s="7"/>
      <c r="C33" s="7"/>
      <c r="D33" s="7"/>
      <c r="E33" s="7"/>
      <c r="F33" s="7"/>
      <c r="G33" s="7"/>
      <c r="H33" s="7"/>
      <c r="I33" s="7"/>
      <c r="J33" s="7"/>
      <c r="K33" s="7">
        <f>'REKAP PER POST'!C17+'REKAP PER POST'!K17+'REKAP PER POST'!S17</f>
        <v>205</v>
      </c>
      <c r="L33" s="7"/>
      <c r="M33" s="7"/>
      <c r="N33" s="7"/>
      <c r="O33" s="7"/>
      <c r="P33" s="7"/>
      <c r="Q33" s="7"/>
      <c r="R33" s="7"/>
      <c r="S33" s="7"/>
      <c r="T33" s="7"/>
      <c r="U33" s="7">
        <f>A33-K33</f>
        <v>7</v>
      </c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8">
        <f>K33/A33</f>
        <v>0.966981132075472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</sheetData>
  <mergeCells count="14">
    <mergeCell ref="A1:J4"/>
    <mergeCell ref="K1:T4"/>
    <mergeCell ref="U1:AD4"/>
    <mergeCell ref="A5:J12"/>
    <mergeCell ref="K5:T12"/>
    <mergeCell ref="U5:AD12"/>
    <mergeCell ref="A29:J32"/>
    <mergeCell ref="K29:T32"/>
    <mergeCell ref="U29:AD32"/>
    <mergeCell ref="A33:J39"/>
    <mergeCell ref="K33:T39"/>
    <mergeCell ref="U33:AD39"/>
    <mergeCell ref="A13:AD28"/>
    <mergeCell ref="A40:AD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REKAP TOTAL APRIL</vt:lpstr>
      <vt:lpstr>REKAP PER POST</vt:lpstr>
      <vt:lpstr>OVERAL KESELURUHAN</vt:lpstr>
      <vt:lpstr>PENJUALAN CJH</vt:lpstr>
      <vt:lpstr>PENJUALAN SLW</vt:lpstr>
      <vt:lpstr>PENJUALAN LRG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Scremoidiots X</cp:lastModifiedBy>
  <dcterms:created xsi:type="dcterms:W3CDTF">2022-02-02T02:32:00Z</dcterms:created>
  <dcterms:modified xsi:type="dcterms:W3CDTF">2022-05-11T10:18:26Z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DE8363225BA747AD904AB99D40C818AA</vt:lpwstr>
  </property>
  <property fmtid="{D5CDD505-2E9C-101B-9397-08002B2CF9AE}" pid="3" name="KSOProductBuildVer">
    <vt:lpwstr>1033-11.2.0.11074</vt:lpwstr>
  </property>
</Properties>
</file>