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U\semester 2\Macro2\HW9\"/>
    </mc:Choice>
  </mc:AlternateContent>
  <xr:revisionPtr revIDLastSave="0" documentId="13_ncr:1_{EDDFE280-D75F-464E-AC51-F567837BB202}" xr6:coauthVersionLast="36" xr6:coauthVersionMax="36" xr10:uidLastSave="{00000000-0000-0000-0000-000000000000}"/>
  <bookViews>
    <workbookView xWindow="0" yWindow="0" windowWidth="23280" windowHeight="12600" xr2:uid="{DAC007F8-FA34-431A-A058-D792A92E652F}"/>
  </bookViews>
  <sheets>
    <sheet name="Steady state" sheetId="1" r:id="rId1"/>
    <sheet name="Growth accounting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2" l="1"/>
  <c r="D3" i="2" s="1"/>
  <c r="D2" i="2" s="1"/>
  <c r="D1" i="2" s="1"/>
  <c r="B14" i="2"/>
  <c r="B11" i="2"/>
  <c r="B12" i="2" s="1"/>
  <c r="B10" i="2"/>
  <c r="B13" i="2" s="1"/>
  <c r="B9" i="2"/>
  <c r="B8" i="2"/>
  <c r="B7" i="2"/>
  <c r="B1" i="2"/>
  <c r="B15" i="2" l="1"/>
  <c r="F7" i="2" s="1"/>
  <c r="F8" i="2" s="1"/>
  <c r="O49" i="1"/>
  <c r="S48" i="3"/>
  <c r="B16" i="2" l="1"/>
  <c r="F6" i="2" s="1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58" i="3"/>
  <c r="R59" i="3"/>
  <c r="R60" i="3"/>
  <c r="R61" i="3"/>
  <c r="R62" i="3"/>
  <c r="R63" i="3"/>
  <c r="R64" i="3"/>
  <c r="R65" i="3"/>
  <c r="R66" i="3"/>
  <c r="R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58" i="3"/>
  <c r="Q59" i="3"/>
  <c r="Q60" i="3"/>
  <c r="Q61" i="3"/>
  <c r="Q62" i="3"/>
  <c r="Q63" i="3"/>
  <c r="Q64" i="3"/>
  <c r="Q65" i="3"/>
  <c r="Q66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51" i="3"/>
  <c r="Q51" i="3" s="1"/>
  <c r="R51" i="3" s="1"/>
  <c r="P52" i="3"/>
  <c r="Q52" i="3" s="1"/>
  <c r="R52" i="3" s="1"/>
  <c r="P53" i="3"/>
  <c r="Q53" i="3" s="1"/>
  <c r="R53" i="3" s="1"/>
  <c r="P54" i="3"/>
  <c r="Q54" i="3" s="1"/>
  <c r="R54" i="3" s="1"/>
  <c r="P58" i="3"/>
  <c r="P59" i="3"/>
  <c r="P60" i="3"/>
  <c r="P61" i="3"/>
  <c r="P62" i="3"/>
  <c r="P63" i="3"/>
  <c r="P64" i="3"/>
  <c r="P65" i="3"/>
  <c r="P66" i="3"/>
  <c r="P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P48" i="3" s="1"/>
  <c r="Q48" i="3" s="1"/>
  <c r="R48" i="3" s="1"/>
  <c r="O49" i="3"/>
  <c r="P49" i="3" s="1"/>
  <c r="Q49" i="3" s="1"/>
  <c r="R49" i="3" s="1"/>
  <c r="O50" i="3"/>
  <c r="P50" i="3" s="1"/>
  <c r="Q50" i="3" s="1"/>
  <c r="R50" i="3" s="1"/>
  <c r="O51" i="3"/>
  <c r="O52" i="3"/>
  <c r="O53" i="3"/>
  <c r="O54" i="3"/>
  <c r="O55" i="3"/>
  <c r="P55" i="3" s="1"/>
  <c r="Q55" i="3" s="1"/>
  <c r="R55" i="3" s="1"/>
  <c r="O56" i="3"/>
  <c r="P56" i="3" s="1"/>
  <c r="Q56" i="3" s="1"/>
  <c r="R56" i="3" s="1"/>
  <c r="O57" i="3"/>
  <c r="P57" i="3" s="1"/>
  <c r="Q57" i="3" s="1"/>
  <c r="R57" i="3" s="1"/>
  <c r="O58" i="3"/>
  <c r="O59" i="3"/>
  <c r="O60" i="3"/>
  <c r="O61" i="3"/>
  <c r="O62" i="3"/>
  <c r="O63" i="3"/>
  <c r="O64" i="3"/>
  <c r="O65" i="3"/>
  <c r="O66" i="3"/>
  <c r="O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7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8" i="3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8" i="1"/>
  <c r="H39" i="1"/>
  <c r="G9" i="1"/>
  <c r="G10" i="1"/>
  <c r="G11" i="1"/>
  <c r="G12" i="1"/>
  <c r="G13" i="1"/>
  <c r="H13" i="1" s="1"/>
  <c r="G14" i="1"/>
  <c r="H14" i="1" s="1"/>
  <c r="G15" i="1"/>
  <c r="G16" i="1"/>
  <c r="H16" i="1" s="1"/>
  <c r="G17" i="1"/>
  <c r="H17" i="1" s="1"/>
  <c r="G18" i="1"/>
  <c r="G19" i="1"/>
  <c r="G20" i="1"/>
  <c r="G21" i="1"/>
  <c r="H21" i="1" s="1"/>
  <c r="G22" i="1"/>
  <c r="H22" i="1" s="1"/>
  <c r="G23" i="1"/>
  <c r="H23" i="1" s="1"/>
  <c r="G24" i="1"/>
  <c r="H24" i="1" s="1"/>
  <c r="G25" i="1"/>
  <c r="H25" i="1" s="1"/>
  <c r="G26" i="1"/>
  <c r="G27" i="1"/>
  <c r="G28" i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G36" i="1"/>
  <c r="G37" i="1"/>
  <c r="H37" i="1" s="1"/>
  <c r="G38" i="1"/>
  <c r="H38" i="1" s="1"/>
  <c r="G39" i="1"/>
  <c r="G40" i="1"/>
  <c r="H40" i="1" s="1"/>
  <c r="G41" i="1"/>
  <c r="H41" i="1" s="1"/>
  <c r="G42" i="1"/>
  <c r="G43" i="1"/>
  <c r="G44" i="1"/>
  <c r="G45" i="1"/>
  <c r="H45" i="1" s="1"/>
  <c r="G46" i="1"/>
  <c r="H46" i="1" s="1"/>
  <c r="G47" i="1"/>
  <c r="H47" i="1" s="1"/>
  <c r="G48" i="1"/>
  <c r="H48" i="1" s="1"/>
  <c r="G49" i="1"/>
  <c r="H49" i="1" s="1"/>
  <c r="G50" i="1"/>
  <c r="G51" i="1"/>
  <c r="G52" i="1"/>
  <c r="H52" i="1" s="1"/>
  <c r="G53" i="1"/>
  <c r="H53" i="1" s="1"/>
  <c r="G54" i="1"/>
  <c r="H54" i="1" s="1"/>
  <c r="G55" i="1"/>
  <c r="G56" i="1"/>
  <c r="H56" i="1" s="1"/>
  <c r="G57" i="1"/>
  <c r="H57" i="1" s="1"/>
  <c r="G58" i="1"/>
  <c r="G59" i="1"/>
  <c r="G60" i="1"/>
  <c r="G61" i="1"/>
  <c r="H61" i="1" s="1"/>
  <c r="G62" i="1"/>
  <c r="H62" i="1" s="1"/>
  <c r="G63" i="1"/>
  <c r="G64" i="1"/>
  <c r="H64" i="1" s="1"/>
  <c r="G65" i="1"/>
  <c r="H65" i="1" s="1"/>
  <c r="F2" i="1"/>
  <c r="G8" i="1" s="1"/>
  <c r="H8" i="1" s="1"/>
  <c r="T48" i="3" l="1"/>
  <c r="N59" i="1"/>
  <c r="N51" i="1"/>
  <c r="N43" i="1"/>
  <c r="N35" i="1"/>
  <c r="N27" i="1"/>
  <c r="N19" i="1"/>
  <c r="N11" i="1"/>
  <c r="N60" i="1"/>
  <c r="N44" i="1"/>
  <c r="N36" i="1"/>
  <c r="N28" i="1"/>
  <c r="N20" i="1"/>
  <c r="N12" i="1"/>
  <c r="H28" i="1"/>
  <c r="N48" i="1"/>
  <c r="N32" i="1"/>
  <c r="N52" i="1"/>
  <c r="N58" i="1"/>
  <c r="N50" i="1"/>
  <c r="N42" i="1"/>
  <c r="N34" i="1"/>
  <c r="N26" i="1"/>
  <c r="N18" i="1"/>
  <c r="N10" i="1"/>
  <c r="H51" i="1"/>
  <c r="N49" i="1"/>
  <c r="H44" i="1"/>
  <c r="N24" i="1"/>
  <c r="N25" i="1"/>
  <c r="N63" i="1"/>
  <c r="N55" i="1"/>
  <c r="N47" i="1"/>
  <c r="N39" i="1"/>
  <c r="N31" i="1"/>
  <c r="N23" i="1"/>
  <c r="N15" i="1"/>
  <c r="H63" i="1"/>
  <c r="H43" i="1"/>
  <c r="H20" i="1"/>
  <c r="N64" i="1"/>
  <c r="N41" i="1"/>
  <c r="H27" i="1"/>
  <c r="H60" i="1"/>
  <c r="H19" i="1"/>
  <c r="N40" i="1"/>
  <c r="N17" i="1"/>
  <c r="H11" i="1"/>
  <c r="N9" i="1"/>
  <c r="H59" i="1"/>
  <c r="H36" i="1"/>
  <c r="H15" i="1"/>
  <c r="N57" i="1"/>
  <c r="N16" i="1"/>
  <c r="H55" i="1"/>
  <c r="H35" i="1"/>
  <c r="H12" i="1"/>
  <c r="N56" i="1"/>
  <c r="N33" i="1"/>
  <c r="N65" i="1"/>
  <c r="H58" i="1"/>
  <c r="H50" i="1"/>
  <c r="H42" i="1"/>
  <c r="H34" i="1"/>
  <c r="H26" i="1"/>
  <c r="H18" i="1"/>
  <c r="H10" i="1"/>
  <c r="H9" i="1"/>
  <c r="N62" i="1"/>
  <c r="N54" i="1"/>
  <c r="N46" i="1"/>
  <c r="N38" i="1"/>
  <c r="N30" i="1"/>
  <c r="N22" i="1"/>
  <c r="N14" i="1"/>
  <c r="N61" i="1"/>
  <c r="N53" i="1"/>
  <c r="N45" i="1"/>
  <c r="N37" i="1"/>
  <c r="N29" i="1"/>
  <c r="N21" i="1"/>
  <c r="N13" i="1"/>
</calcChain>
</file>

<file path=xl/sharedStrings.xml><?xml version="1.0" encoding="utf-8"?>
<sst xmlns="http://schemas.openxmlformats.org/spreadsheetml/2006/main" count="54" uniqueCount="45">
  <si>
    <t>year</t>
  </si>
  <si>
    <t>Real GDP at constant 2011 national prices (in mil. 2011US$)</t>
  </si>
  <si>
    <t>Capital stock at constant 2011 national prices (in mil. 2011US$)</t>
  </si>
  <si>
    <t>Number of persons engaged (in millions)</t>
  </si>
  <si>
    <t>Share of labour compensation in GDP at current national prices</t>
  </si>
  <si>
    <t>delta</t>
  </si>
  <si>
    <t>Investment</t>
  </si>
  <si>
    <t>I/Y</t>
  </si>
  <si>
    <t>Capital/Y</t>
  </si>
  <si>
    <t>Real consumption at constant 2011 national prices (in mil. 2011US$)</t>
  </si>
  <si>
    <t>kt+1/kt</t>
  </si>
  <si>
    <t>yt+1/yt</t>
  </si>
  <si>
    <t>ct+1/ct</t>
  </si>
  <si>
    <t>it+1/it</t>
  </si>
  <si>
    <t>Growth rate</t>
  </si>
  <si>
    <t>capital growth</t>
  </si>
  <si>
    <t>labor growth</t>
  </si>
  <si>
    <t>capital contribution</t>
  </si>
  <si>
    <t>labor contribution</t>
  </si>
  <si>
    <t>technology contribution</t>
  </si>
  <si>
    <t>kt^alpha</t>
  </si>
  <si>
    <t>lt^1-alpha</t>
  </si>
  <si>
    <t>At</t>
  </si>
  <si>
    <t>At^1/1-alpha</t>
  </si>
  <si>
    <t>kt/At*Lt</t>
  </si>
  <si>
    <t>alpha-1</t>
  </si>
  <si>
    <t>alpha</t>
  </si>
  <si>
    <t>beta</t>
  </si>
  <si>
    <t>g</t>
  </si>
  <si>
    <t>gama</t>
  </si>
  <si>
    <t>1+gamma</t>
  </si>
  <si>
    <t>Kbar</t>
  </si>
  <si>
    <t>alpha*beta</t>
  </si>
  <si>
    <t>g+delta</t>
  </si>
  <si>
    <t>1+g</t>
  </si>
  <si>
    <t>1-delta</t>
  </si>
  <si>
    <t>beta(1-delta)</t>
  </si>
  <si>
    <t>(1+g)^gama</t>
  </si>
  <si>
    <t>1/(1-alpha)</t>
  </si>
  <si>
    <t>K/Y</t>
  </si>
  <si>
    <t>two-three</t>
  </si>
  <si>
    <t>one/four</t>
  </si>
  <si>
    <t>1+a</t>
  </si>
  <si>
    <t>1/1-apha</t>
  </si>
  <si>
    <t>1+n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</si>
</sst>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4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 applyFont="1" applyAlignment="1">
      <alignment vertical="top" wrapText="1"/>
    </xf>
    <xf numFmtId="0" fontId="1" fillId="0" borderId="0" xfId="1" applyAlignment="1">
      <alignment vertical="top" wrapText="1"/>
    </xf>
    <xf numFmtId="0" fontId="1" fillId="0" borderId="0" xfId="1" applyFont="1" applyFill="1" applyAlignment="1">
      <alignment vertical="top" wrapText="1"/>
    </xf>
    <xf numFmtId="0" fontId="2" fillId="0" borderId="0" xfId="0" applyFont="1"/>
    <xf numFmtId="0" fontId="3" fillId="0" borderId="0" xfId="1" applyFont="1" applyAlignment="1">
      <alignment vertical="top" wrapText="1"/>
    </xf>
    <xf numFmtId="0" fontId="3" fillId="0" borderId="0" xfId="1" applyFont="1" applyFill="1" applyAlignment="1">
      <alignment vertical="top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</cellXfs>
  <cellStyles count="2">
    <cellStyle name="Normal" xfId="0" builtinId="0"/>
    <cellStyle name="Normal 2" xfId="1" xr:uid="{E4F2E42C-D0D0-4397-A5B6-C39896F2F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'Steady state'!$L$1</c:f>
              <c:strCache>
                <c:ptCount val="1"/>
                <c:pt idx="0">
                  <c:v>yt+1/yt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'Steady state'!$A$7:$A$66</c:f>
              <c:numCache>
                <c:formatCode>General</c:formatCode>
                <c:ptCount val="60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</c:numCache>
            </c:numRef>
          </c:cat>
          <c:val>
            <c:numRef>
              <c:f>'Steady state'!$L$8:$L$66</c:f>
              <c:numCache>
                <c:formatCode>General</c:formatCode>
                <c:ptCount val="59"/>
                <c:pt idx="0">
                  <c:v>1.1283402885990916</c:v>
                </c:pt>
                <c:pt idx="1">
                  <c:v>1.2000084683695147</c:v>
                </c:pt>
                <c:pt idx="2">
                  <c:v>1.1338264521602317</c:v>
                </c:pt>
                <c:pt idx="3">
                  <c:v>1.1216250397499181</c:v>
                </c:pt>
                <c:pt idx="4">
                  <c:v>1.0962644622971498</c:v>
                </c:pt>
                <c:pt idx="5">
                  <c:v>1.0851899698433678</c:v>
                </c:pt>
                <c:pt idx="6">
                  <c:v>1.0664251132321896</c:v>
                </c:pt>
                <c:pt idx="7">
                  <c:v>1.0611551682943261</c:v>
                </c:pt>
                <c:pt idx="8">
                  <c:v>1.0779082422222026</c:v>
                </c:pt>
                <c:pt idx="9">
                  <c:v>1.1386138688390157</c:v>
                </c:pt>
                <c:pt idx="10">
                  <c:v>1.1130434552659962</c:v>
                </c:pt>
                <c:pt idx="11">
                  <c:v>1.1093750074244924</c:v>
                </c:pt>
                <c:pt idx="12">
                  <c:v>1.1267605558394365</c:v>
                </c:pt>
                <c:pt idx="13">
                  <c:v>1.1312500089093909</c:v>
                </c:pt>
                <c:pt idx="14">
                  <c:v>0.60773480709396421</c:v>
                </c:pt>
                <c:pt idx="15">
                  <c:v>1.1370158457822612</c:v>
                </c:pt>
                <c:pt idx="16">
                  <c:v>1.1449900908801509</c:v>
                </c:pt>
                <c:pt idx="17">
                  <c:v>1.0744168687593703</c:v>
                </c:pt>
                <c:pt idx="18">
                  <c:v>1.0580105498702588</c:v>
                </c:pt>
                <c:pt idx="19">
                  <c:v>0.99673780904997622</c:v>
                </c:pt>
                <c:pt idx="20">
                  <c:v>1.1826043686340733</c:v>
                </c:pt>
                <c:pt idx="21">
                  <c:v>0.97226421580179612</c:v>
                </c:pt>
                <c:pt idx="22">
                  <c:v>0.87159140310415029</c:v>
                </c:pt>
                <c:pt idx="23">
                  <c:v>0.87979243903490434</c:v>
                </c:pt>
                <c:pt idx="24">
                  <c:v>0.78400347214324595</c:v>
                </c:pt>
                <c:pt idx="25">
                  <c:v>0.94303216885641705</c:v>
                </c:pt>
                <c:pt idx="26">
                  <c:v>1.2317124791955905</c:v>
                </c:pt>
                <c:pt idx="27">
                  <c:v>1.1108671279341493</c:v>
                </c:pt>
                <c:pt idx="28">
                  <c:v>0.92860143220758706</c:v>
                </c:pt>
                <c:pt idx="29">
                  <c:v>1.0186766051957779</c:v>
                </c:pt>
                <c:pt idx="30">
                  <c:v>0.90215090965635203</c:v>
                </c:pt>
                <c:pt idx="31">
                  <c:v>0.99827890080370696</c:v>
                </c:pt>
                <c:pt idx="32">
                  <c:v>0.93918002290451219</c:v>
                </c:pt>
                <c:pt idx="33">
                  <c:v>1.0613211669338156</c:v>
                </c:pt>
                <c:pt idx="34">
                  <c:v>1.1359493231418059</c:v>
                </c:pt>
                <c:pt idx="35">
                  <c:v>1.1271614090243292</c:v>
                </c:pt>
                <c:pt idx="36">
                  <c:v>1.0329798754856128</c:v>
                </c:pt>
                <c:pt idx="37">
                  <c:v>0.98528983099428469</c:v>
                </c:pt>
                <c:pt idx="38">
                  <c:v>0.98301715051990646</c:v>
                </c:pt>
                <c:pt idx="39">
                  <c:v>1.0240104642845347</c:v>
                </c:pt>
                <c:pt idx="40">
                  <c:v>1.0635052367455298</c:v>
                </c:pt>
                <c:pt idx="41">
                  <c:v>1.0135040359743417</c:v>
                </c:pt>
                <c:pt idx="42">
                  <c:v>1.0208001359484866</c:v>
                </c:pt>
                <c:pt idx="43">
                  <c:v>1.0200269014112398</c:v>
                </c:pt>
                <c:pt idx="44">
                  <c:v>1.0584552688654953</c:v>
                </c:pt>
                <c:pt idx="45">
                  <c:v>1.0239217852131133</c:v>
                </c:pt>
                <c:pt idx="46">
                  <c:v>1.0807882697041256</c:v>
                </c:pt>
                <c:pt idx="47">
                  <c:v>1.0863929782208099</c:v>
                </c:pt>
                <c:pt idx="48">
                  <c:v>1.0433666481134496</c:v>
                </c:pt>
                <c:pt idx="49">
                  <c:v>1.0420869151974466</c:v>
                </c:pt>
                <c:pt idx="50">
                  <c:v>1.0570424885679655</c:v>
                </c:pt>
                <c:pt idx="51">
                  <c:v>1.091161674059185</c:v>
                </c:pt>
                <c:pt idx="52">
                  <c:v>1.0092369385701088</c:v>
                </c:pt>
                <c:pt idx="53">
                  <c:v>1.0231471639837504</c:v>
                </c:pt>
                <c:pt idx="54">
                  <c:v>1.065773706918534</c:v>
                </c:pt>
                <c:pt idx="55">
                  <c:v>1.0374969662029263</c:v>
                </c:pt>
                <c:pt idx="56">
                  <c:v>0.93391309609772599</c:v>
                </c:pt>
                <c:pt idx="57">
                  <c:v>0.98088474845332885</c:v>
                </c:pt>
                <c:pt idx="58">
                  <c:v>1.0434328772268484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3A-488F-AB86-E32E1DE0C110}"/>
            </c:ext>
          </c:extLst>
        </c:ser>
        <c:ser>
          <c:idx val="2"/>
          <c:order val="1"/>
          <c:tx>
            <c:strRef>
              <c:f>'Steady state'!$M$1</c:f>
              <c:strCache>
                <c:ptCount val="1"/>
                <c:pt idx="0">
                  <c:v>ct+1/ct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'Steady state'!$A$7:$A$66</c:f>
              <c:numCache>
                <c:formatCode>General</c:formatCode>
                <c:ptCount val="60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</c:numCache>
            </c:numRef>
          </c:cat>
          <c:val>
            <c:numRef>
              <c:f>'Steady state'!$M$8:$M$66</c:f>
              <c:numCache>
                <c:formatCode>General</c:formatCode>
                <c:ptCount val="59"/>
                <c:pt idx="0">
                  <c:v>1.000333768917254</c:v>
                </c:pt>
                <c:pt idx="1">
                  <c:v>1.0304529905275686</c:v>
                </c:pt>
                <c:pt idx="2">
                  <c:v>1.0797450598980425</c:v>
                </c:pt>
                <c:pt idx="3">
                  <c:v>1.0211565988771394</c:v>
                </c:pt>
                <c:pt idx="4">
                  <c:v>0.9938307423574344</c:v>
                </c:pt>
                <c:pt idx="5">
                  <c:v>1.0001466430232375</c:v>
                </c:pt>
                <c:pt idx="6">
                  <c:v>1.0211755776682385</c:v>
                </c:pt>
                <c:pt idx="7">
                  <c:v>1.016786026238613</c:v>
                </c:pt>
                <c:pt idx="8">
                  <c:v>0.99393730706671868</c:v>
                </c:pt>
                <c:pt idx="9">
                  <c:v>1.0864010100139438</c:v>
                </c:pt>
                <c:pt idx="10">
                  <c:v>1.0920639393040847</c:v>
                </c:pt>
                <c:pt idx="11">
                  <c:v>1.1091427579646962</c:v>
                </c:pt>
                <c:pt idx="12">
                  <c:v>1.0402558135876858</c:v>
                </c:pt>
                <c:pt idx="13">
                  <c:v>1.1021608990821312</c:v>
                </c:pt>
                <c:pt idx="14">
                  <c:v>1.0164682443323747</c:v>
                </c:pt>
                <c:pt idx="15">
                  <c:v>1.1807784368834087</c:v>
                </c:pt>
                <c:pt idx="16">
                  <c:v>1.1050802179214179</c:v>
                </c:pt>
                <c:pt idx="17">
                  <c:v>1.1138705527737756</c:v>
                </c:pt>
                <c:pt idx="18">
                  <c:v>1.3371247306230625</c:v>
                </c:pt>
                <c:pt idx="19">
                  <c:v>1.2789267804208193</c:v>
                </c:pt>
                <c:pt idx="20">
                  <c:v>1.0349458818327386</c:v>
                </c:pt>
                <c:pt idx="21">
                  <c:v>1.0365632726885041</c:v>
                </c:pt>
                <c:pt idx="22">
                  <c:v>1.0193002931969264</c:v>
                </c:pt>
                <c:pt idx="23">
                  <c:v>1.001426475919033</c:v>
                </c:pt>
                <c:pt idx="24">
                  <c:v>0.94056568939466256</c:v>
                </c:pt>
                <c:pt idx="25">
                  <c:v>1.0189742461539131</c:v>
                </c:pt>
                <c:pt idx="26">
                  <c:v>1.0498779301192442</c:v>
                </c:pt>
                <c:pt idx="27">
                  <c:v>1.1137894665529906</c:v>
                </c:pt>
                <c:pt idx="28">
                  <c:v>1.029995436439878</c:v>
                </c:pt>
                <c:pt idx="29">
                  <c:v>1.0229352028806069</c:v>
                </c:pt>
                <c:pt idx="30">
                  <c:v>0.8785542442330222</c:v>
                </c:pt>
                <c:pt idx="31">
                  <c:v>0.93734826413497152</c:v>
                </c:pt>
                <c:pt idx="32">
                  <c:v>1.0054845356283169</c:v>
                </c:pt>
                <c:pt idx="33">
                  <c:v>0.99762047947771892</c:v>
                </c:pt>
                <c:pt idx="34">
                  <c:v>1.1890116382258067</c:v>
                </c:pt>
                <c:pt idx="35">
                  <c:v>1.0885426172531012</c:v>
                </c:pt>
                <c:pt idx="36">
                  <c:v>1.0386829655934631</c:v>
                </c:pt>
                <c:pt idx="37">
                  <c:v>1.0515039716498416</c:v>
                </c:pt>
                <c:pt idx="38">
                  <c:v>0.96606257615012003</c:v>
                </c:pt>
                <c:pt idx="39">
                  <c:v>0.94463950925464313</c:v>
                </c:pt>
                <c:pt idx="40">
                  <c:v>1.0303220236223876</c:v>
                </c:pt>
                <c:pt idx="41">
                  <c:v>1.0613562183815022</c:v>
                </c:pt>
                <c:pt idx="42">
                  <c:v>1.031633785910707</c:v>
                </c:pt>
                <c:pt idx="43">
                  <c:v>0.98970900591875832</c:v>
                </c:pt>
                <c:pt idx="44">
                  <c:v>1.1073905619266884</c:v>
                </c:pt>
                <c:pt idx="45">
                  <c:v>1.053952306934979</c:v>
                </c:pt>
                <c:pt idx="46">
                  <c:v>1.0937722663471123</c:v>
                </c:pt>
                <c:pt idx="47">
                  <c:v>1.01969761843022</c:v>
                </c:pt>
                <c:pt idx="48">
                  <c:v>1.0874050721410482</c:v>
                </c:pt>
                <c:pt idx="49">
                  <c:v>1.0751999641860781</c:v>
                </c:pt>
                <c:pt idx="50">
                  <c:v>1.0794560062743714</c:v>
                </c:pt>
                <c:pt idx="51">
                  <c:v>1.0807920993733648</c:v>
                </c:pt>
                <c:pt idx="52">
                  <c:v>0.97177923592002391</c:v>
                </c:pt>
                <c:pt idx="53">
                  <c:v>1.0188968415475592</c:v>
                </c:pt>
                <c:pt idx="54">
                  <c:v>1.0250504270558969</c:v>
                </c:pt>
                <c:pt idx="55">
                  <c:v>1.0263535036415485</c:v>
                </c:pt>
                <c:pt idx="56">
                  <c:v>0.97306788396660304</c:v>
                </c:pt>
                <c:pt idx="57">
                  <c:v>0.99431249515704723</c:v>
                </c:pt>
                <c:pt idx="58">
                  <c:v>1.0304026635036179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A-488F-AB86-E32E1DE0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44600"/>
        <c:axId val="608648536"/>
      </c:lineChart>
      <c:catAx>
        <c:axId val="60864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48536"/>
        <c:crosses val="autoZero"/>
        <c:auto val="1"/>
        <c:lblAlgn val="ctr"/>
        <c:lblOffset val="100"/>
        <c:noMultiLvlLbl val="0"/>
      </c:catAx>
      <c:valAx>
        <c:axId val="60864853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4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44</xdr:row>
      <xdr:rowOff>0</xdr:rowOff>
    </xdr:from>
    <xdr:to>
      <xdr:col>33</xdr:col>
      <xdr:colOff>60960</xdr:colOff>
      <xdr:row>61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3C128-6D9C-4086-AE16-D98FA39D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6934-1CC9-4668-B75C-56B1542B907C}">
  <dimension ref="A1:O66"/>
  <sheetViews>
    <sheetView tabSelected="1" workbookViewId="0">
      <pane ySplit="1" topLeftCell="A46" activePane="bottomLeft" state="frozen"/>
      <selection pane="bottomLeft" activeCell="O54" sqref="O54"/>
    </sheetView>
  </sheetViews>
  <sheetFormatPr defaultRowHeight="14.4" x14ac:dyDescent="0.3"/>
  <sheetData>
    <row r="1" spans="1:14" ht="156" x14ac:dyDescent="0.3">
      <c r="A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3">
      <c r="A2">
        <v>1950</v>
      </c>
      <c r="F2">
        <f>AVERAGE(F7:F66)</f>
        <v>4.6343397224942844E-2</v>
      </c>
    </row>
    <row r="3" spans="1:14" x14ac:dyDescent="0.3">
      <c r="A3">
        <v>1951</v>
      </c>
    </row>
    <row r="4" spans="1:14" x14ac:dyDescent="0.3">
      <c r="A4">
        <v>1952</v>
      </c>
    </row>
    <row r="5" spans="1:14" x14ac:dyDescent="0.3">
      <c r="A5">
        <v>1953</v>
      </c>
    </row>
    <row r="6" spans="1:14" x14ac:dyDescent="0.3">
      <c r="A6">
        <v>1954</v>
      </c>
    </row>
    <row r="7" spans="1:14" x14ac:dyDescent="0.3">
      <c r="A7">
        <v>1955</v>
      </c>
      <c r="B7">
        <v>166139.859375</v>
      </c>
      <c r="C7">
        <v>109570.8828125</v>
      </c>
      <c r="D7">
        <v>4.6777362823486328</v>
      </c>
      <c r="E7">
        <v>0.33420374989509583</v>
      </c>
      <c r="F7">
        <v>3.9576921612024307E-2</v>
      </c>
      <c r="J7">
        <v>68956.765625</v>
      </c>
    </row>
    <row r="8" spans="1:14" x14ac:dyDescent="0.3">
      <c r="A8">
        <v>1956</v>
      </c>
      <c r="B8">
        <v>187462.296875</v>
      </c>
      <c r="C8">
        <v>115481.6640625</v>
      </c>
      <c r="D8">
        <v>4.7579383850097656</v>
      </c>
      <c r="E8">
        <v>0.33420374989509583</v>
      </c>
      <c r="F8">
        <v>4.1890032589435577E-2</v>
      </c>
      <c r="G8">
        <f t="shared" ref="G8:G39" si="0">C9-((1-F2)*C8)</f>
        <v>13148.023567345852</v>
      </c>
      <c r="H8">
        <f t="shared" ref="H8:H39" si="1">G8/B8</f>
        <v>7.0136895719958903E-2</v>
      </c>
      <c r="I8">
        <f t="shared" ref="I8:I39" si="2">C8/B8</f>
        <v>0.61602608091110322</v>
      </c>
      <c r="J8">
        <v>68979.78125</v>
      </c>
      <c r="K8">
        <f t="shared" ref="K8:K39" si="3">C8/C7</f>
        <v>1.0539448172569226</v>
      </c>
      <c r="L8">
        <f t="shared" ref="L8:L39" si="4">B8/B7</f>
        <v>1.1283402885990916</v>
      </c>
      <c r="M8">
        <f>J8/J7</f>
        <v>1.000333768917254</v>
      </c>
    </row>
    <row r="9" spans="1:14" x14ac:dyDescent="0.3">
      <c r="A9">
        <v>1957</v>
      </c>
      <c r="B9">
        <v>224956.34375</v>
      </c>
      <c r="C9">
        <v>123277.875</v>
      </c>
      <c r="D9">
        <v>4.8395156860351563</v>
      </c>
      <c r="E9">
        <v>0.33420374989509583</v>
      </c>
      <c r="F9">
        <v>4.4141363352537155E-2</v>
      </c>
      <c r="G9">
        <f t="shared" si="0"/>
        <v>10395.59375</v>
      </c>
      <c r="H9">
        <f t="shared" si="1"/>
        <v>4.6211605223958035E-2</v>
      </c>
      <c r="I9">
        <f t="shared" si="2"/>
        <v>0.54800799544022638</v>
      </c>
      <c r="J9">
        <v>71080.421875</v>
      </c>
      <c r="K9">
        <f t="shared" si="3"/>
        <v>1.067510379251901</v>
      </c>
      <c r="L9">
        <f t="shared" si="4"/>
        <v>1.2000084683695147</v>
      </c>
      <c r="M9">
        <f t="shared" ref="M9:M66" si="5">J9/J8</f>
        <v>1.0304529905275686</v>
      </c>
      <c r="N9">
        <f t="shared" ref="N9:N40" si="6">G9/G8</f>
        <v>0.79065828386695869</v>
      </c>
    </row>
    <row r="10" spans="1:14" x14ac:dyDescent="0.3">
      <c r="A10">
        <v>1958</v>
      </c>
      <c r="B10">
        <v>255061.453125</v>
      </c>
      <c r="C10">
        <v>133673.46875</v>
      </c>
      <c r="D10">
        <v>4.9224915504455566</v>
      </c>
      <c r="E10">
        <v>0.33420374989509583</v>
      </c>
      <c r="F10">
        <v>4.4737637042999268E-2</v>
      </c>
      <c r="G10">
        <f t="shared" si="0"/>
        <v>10558.84375</v>
      </c>
      <c r="H10">
        <f t="shared" si="1"/>
        <v>4.1397253958344475E-2</v>
      </c>
      <c r="I10">
        <f t="shared" si="2"/>
        <v>0.52408338113125064</v>
      </c>
      <c r="J10">
        <v>76748.734375</v>
      </c>
      <c r="K10">
        <f t="shared" si="3"/>
        <v>1.0843265164166724</v>
      </c>
      <c r="L10">
        <f t="shared" si="4"/>
        <v>1.1338264521602317</v>
      </c>
      <c r="M10">
        <f t="shared" si="5"/>
        <v>1.0797450598980425</v>
      </c>
      <c r="N10">
        <f t="shared" si="6"/>
        <v>1.0157037687241288</v>
      </c>
    </row>
    <row r="11" spans="1:14" x14ac:dyDescent="0.3">
      <c r="A11">
        <v>1959</v>
      </c>
      <c r="B11">
        <v>286083.3125</v>
      </c>
      <c r="C11">
        <v>144232.3125</v>
      </c>
      <c r="D11">
        <v>5.0068902969360352</v>
      </c>
      <c r="E11">
        <v>0.33420374989509583</v>
      </c>
      <c r="F11">
        <v>4.3833035975694656E-2</v>
      </c>
      <c r="G11">
        <f t="shared" si="0"/>
        <v>10509.71875</v>
      </c>
      <c r="H11">
        <f t="shared" si="1"/>
        <v>3.6736566904789318E-2</v>
      </c>
      <c r="I11">
        <f t="shared" si="2"/>
        <v>0.50416192136337912</v>
      </c>
      <c r="J11">
        <v>78372.4765625</v>
      </c>
      <c r="K11">
        <f t="shared" si="3"/>
        <v>1.0789898238501423</v>
      </c>
      <c r="L11">
        <f t="shared" si="4"/>
        <v>1.1216250397499181</v>
      </c>
      <c r="M11">
        <f t="shared" si="5"/>
        <v>1.0211565988771394</v>
      </c>
      <c r="N11">
        <f t="shared" si="6"/>
        <v>0.99534750194593991</v>
      </c>
    </row>
    <row r="12" spans="1:14" x14ac:dyDescent="0.3">
      <c r="A12">
        <v>1960</v>
      </c>
      <c r="B12">
        <v>313622.96875</v>
      </c>
      <c r="C12">
        <v>154742.03125</v>
      </c>
      <c r="D12">
        <v>5.092735767364502</v>
      </c>
      <c r="E12">
        <v>0.33420374989509583</v>
      </c>
      <c r="F12">
        <v>4.2990539222955704E-2</v>
      </c>
      <c r="G12">
        <f t="shared" si="0"/>
        <v>11732.6875</v>
      </c>
      <c r="H12">
        <f t="shared" si="1"/>
        <v>3.7410166566443484E-2</v>
      </c>
      <c r="I12">
        <f t="shared" si="2"/>
        <v>0.49340146184685335</v>
      </c>
      <c r="J12">
        <v>77888.9765625</v>
      </c>
      <c r="K12">
        <f t="shared" si="3"/>
        <v>1.0728666036606742</v>
      </c>
      <c r="L12">
        <f t="shared" si="4"/>
        <v>1.0962644622971498</v>
      </c>
      <c r="M12">
        <f t="shared" si="5"/>
        <v>0.9938307423574344</v>
      </c>
      <c r="N12">
        <f t="shared" si="6"/>
        <v>1.1163655069266245</v>
      </c>
    </row>
    <row r="13" spans="1:14" x14ac:dyDescent="0.3">
      <c r="A13">
        <v>1961</v>
      </c>
      <c r="B13">
        <v>340340.5</v>
      </c>
      <c r="C13">
        <v>166474.71875</v>
      </c>
      <c r="D13">
        <v>5.2145061492919922</v>
      </c>
      <c r="E13">
        <v>0.33420374989509583</v>
      </c>
      <c r="F13">
        <v>4.2363811284303665E-2</v>
      </c>
      <c r="G13">
        <f t="shared" si="0"/>
        <v>20295.338144352543</v>
      </c>
      <c r="H13">
        <f t="shared" si="1"/>
        <v>5.9632450867153755E-2</v>
      </c>
      <c r="I13">
        <f t="shared" si="2"/>
        <v>0.48914166474457199</v>
      </c>
      <c r="J13">
        <v>77900.3984375</v>
      </c>
      <c r="K13">
        <f t="shared" si="3"/>
        <v>1.0758209479688474</v>
      </c>
      <c r="L13">
        <f t="shared" si="4"/>
        <v>1.0851899698433678</v>
      </c>
      <c r="M13">
        <f t="shared" si="5"/>
        <v>1.0001466430232375</v>
      </c>
      <c r="N13">
        <f t="shared" si="6"/>
        <v>1.7298115324688008</v>
      </c>
    </row>
    <row r="14" spans="1:14" x14ac:dyDescent="0.3">
      <c r="A14">
        <v>1962</v>
      </c>
      <c r="B14">
        <v>362947.65625</v>
      </c>
      <c r="C14">
        <v>180181.5</v>
      </c>
      <c r="D14">
        <v>5.3391880989074707</v>
      </c>
      <c r="E14">
        <v>0.33420374989509583</v>
      </c>
      <c r="F14">
        <v>4.1963394731283188E-2</v>
      </c>
      <c r="G14">
        <f t="shared" si="0"/>
        <v>22326.324532013386</v>
      </c>
      <c r="H14">
        <f t="shared" si="1"/>
        <v>6.1513896418812837E-2</v>
      </c>
      <c r="I14">
        <f t="shared" si="2"/>
        <v>0.496439353987425</v>
      </c>
      <c r="J14">
        <v>79549.984375</v>
      </c>
      <c r="K14">
        <f t="shared" si="3"/>
        <v>1.0823355122802993</v>
      </c>
      <c r="L14">
        <f t="shared" si="4"/>
        <v>1.0664251132321896</v>
      </c>
      <c r="M14">
        <f t="shared" si="5"/>
        <v>1.0211755776682385</v>
      </c>
      <c r="N14">
        <f t="shared" si="6"/>
        <v>1.1000715717676275</v>
      </c>
    </row>
    <row r="15" spans="1:14" x14ac:dyDescent="0.3">
      <c r="A15">
        <v>1963</v>
      </c>
      <c r="B15">
        <v>385143.78125</v>
      </c>
      <c r="C15">
        <v>194960.015625</v>
      </c>
      <c r="D15">
        <v>5.466850757598877</v>
      </c>
      <c r="E15">
        <v>0.33420374989509583</v>
      </c>
      <c r="F15">
        <v>4.1651967912912369E-2</v>
      </c>
      <c r="G15">
        <f t="shared" si="0"/>
        <v>30254.910263919446</v>
      </c>
      <c r="H15">
        <f t="shared" si="1"/>
        <v>7.8554845584487665E-2</v>
      </c>
      <c r="I15">
        <f t="shared" si="2"/>
        <v>0.50620060641314069</v>
      </c>
      <c r="J15">
        <v>80885.3125</v>
      </c>
      <c r="K15">
        <f t="shared" si="3"/>
        <v>1.0820201609210713</v>
      </c>
      <c r="L15">
        <f t="shared" si="4"/>
        <v>1.0611551682943261</v>
      </c>
      <c r="M15">
        <f t="shared" si="5"/>
        <v>1.016786026238613</v>
      </c>
      <c r="N15">
        <f t="shared" si="6"/>
        <v>1.3551227485087112</v>
      </c>
    </row>
    <row r="16" spans="1:14" x14ac:dyDescent="0.3">
      <c r="A16">
        <v>1964</v>
      </c>
      <c r="B16">
        <v>415149.65625</v>
      </c>
      <c r="C16">
        <v>216609.125</v>
      </c>
      <c r="D16">
        <v>5.5975661277770996</v>
      </c>
      <c r="E16">
        <v>0.33420374989509583</v>
      </c>
      <c r="F16">
        <v>4.2775239795446396E-2</v>
      </c>
      <c r="G16">
        <f t="shared" si="0"/>
        <v>35849.533539451659</v>
      </c>
      <c r="H16">
        <f t="shared" si="1"/>
        <v>8.6353277666845377E-2</v>
      </c>
      <c r="I16">
        <f t="shared" si="2"/>
        <v>0.52176154246785555</v>
      </c>
      <c r="J16">
        <v>80394.9296875</v>
      </c>
      <c r="K16">
        <f t="shared" si="3"/>
        <v>1.1110438430444192</v>
      </c>
      <c r="L16">
        <f t="shared" si="4"/>
        <v>1.0779082422222026</v>
      </c>
      <c r="M16">
        <f t="shared" si="5"/>
        <v>0.99393730706671868</v>
      </c>
      <c r="N16">
        <f t="shared" si="6"/>
        <v>1.1849162078726803</v>
      </c>
    </row>
    <row r="17" spans="1:14" x14ac:dyDescent="0.3">
      <c r="A17">
        <v>1965</v>
      </c>
      <c r="B17">
        <v>472695.15625</v>
      </c>
      <c r="C17">
        <v>242768.078125</v>
      </c>
      <c r="D17">
        <v>5.7314071655273438</v>
      </c>
      <c r="E17">
        <v>0.33420374989509583</v>
      </c>
      <c r="F17">
        <v>4.4336188584566116E-2</v>
      </c>
      <c r="G17">
        <f t="shared" si="0"/>
        <v>41482.058777203376</v>
      </c>
      <c r="H17">
        <f t="shared" si="1"/>
        <v>8.7756471012502307E-2</v>
      </c>
      <c r="I17">
        <f t="shared" si="2"/>
        <v>0.51358274971746132</v>
      </c>
      <c r="J17">
        <v>87341.1328125</v>
      </c>
      <c r="K17">
        <f t="shared" si="3"/>
        <v>1.1207657023913467</v>
      </c>
      <c r="L17">
        <f t="shared" si="4"/>
        <v>1.1386138688390157</v>
      </c>
      <c r="M17">
        <f t="shared" si="5"/>
        <v>1.0864010100139438</v>
      </c>
      <c r="N17">
        <f t="shared" si="6"/>
        <v>1.1571157189968244</v>
      </c>
    </row>
    <row r="18" spans="1:14" x14ac:dyDescent="0.3">
      <c r="A18">
        <v>1966</v>
      </c>
      <c r="B18">
        <v>526130.25</v>
      </c>
      <c r="C18">
        <v>273608.875</v>
      </c>
      <c r="D18">
        <v>5.8684482574462891</v>
      </c>
      <c r="E18">
        <v>0.33420374989509583</v>
      </c>
      <c r="F18">
        <v>4.6438645571470261E-2</v>
      </c>
      <c r="G18">
        <f t="shared" si="0"/>
        <v>43882.811822436284</v>
      </c>
      <c r="H18">
        <f t="shared" si="1"/>
        <v>8.3406745425560092E-2</v>
      </c>
      <c r="I18">
        <f t="shared" si="2"/>
        <v>0.5200401896678627</v>
      </c>
      <c r="J18">
        <v>95382.1015625</v>
      </c>
      <c r="K18">
        <f t="shared" si="3"/>
        <v>1.1270381061348611</v>
      </c>
      <c r="L18">
        <f t="shared" si="4"/>
        <v>1.1130434552659962</v>
      </c>
      <c r="M18">
        <f t="shared" si="5"/>
        <v>1.0920639393040847</v>
      </c>
      <c r="N18">
        <f t="shared" si="6"/>
        <v>1.0578744911897249</v>
      </c>
    </row>
    <row r="19" spans="1:14" x14ac:dyDescent="0.3">
      <c r="A19">
        <v>1967</v>
      </c>
      <c r="B19">
        <v>583675.75</v>
      </c>
      <c r="C19">
        <v>305729.09375</v>
      </c>
      <c r="D19">
        <v>6.0087661743164063</v>
      </c>
      <c r="E19">
        <v>0.33420374989509583</v>
      </c>
      <c r="F19">
        <v>4.785475879907608E-2</v>
      </c>
      <c r="G19">
        <f t="shared" si="0"/>
        <v>56355.318381746183</v>
      </c>
      <c r="H19">
        <f t="shared" si="1"/>
        <v>9.6552440943017043E-2</v>
      </c>
      <c r="I19">
        <f t="shared" si="2"/>
        <v>0.52379954752274704</v>
      </c>
      <c r="J19">
        <v>105792.3671875</v>
      </c>
      <c r="K19">
        <f t="shared" si="3"/>
        <v>1.1173946523116254</v>
      </c>
      <c r="L19">
        <f t="shared" si="4"/>
        <v>1.1093750074244924</v>
      </c>
      <c r="M19">
        <f t="shared" si="5"/>
        <v>1.1091427579646962</v>
      </c>
      <c r="N19">
        <f t="shared" si="6"/>
        <v>1.2842230486455062</v>
      </c>
    </row>
    <row r="20" spans="1:14" x14ac:dyDescent="0.3">
      <c r="A20">
        <v>1968</v>
      </c>
      <c r="B20">
        <v>657662.8125</v>
      </c>
      <c r="C20">
        <v>349132.5625</v>
      </c>
      <c r="D20">
        <v>6.1524391174316406</v>
      </c>
      <c r="E20">
        <v>0.33420374989509583</v>
      </c>
      <c r="F20">
        <v>4.9260105937719345E-2</v>
      </c>
      <c r="G20">
        <f t="shared" si="0"/>
        <v>54567.225033731898</v>
      </c>
      <c r="H20">
        <f t="shared" si="1"/>
        <v>8.2971431555181482E-2</v>
      </c>
      <c r="I20">
        <f t="shared" si="2"/>
        <v>0.53086863946712814</v>
      </c>
      <c r="J20">
        <v>110051.125</v>
      </c>
      <c r="K20">
        <f t="shared" si="3"/>
        <v>1.1419670866701741</v>
      </c>
      <c r="L20">
        <f t="shared" si="4"/>
        <v>1.1267605558394365</v>
      </c>
      <c r="M20">
        <f t="shared" si="5"/>
        <v>1.0402558135876858</v>
      </c>
      <c r="N20">
        <f t="shared" si="6"/>
        <v>0.96827108071855983</v>
      </c>
    </row>
    <row r="21" spans="1:14" x14ac:dyDescent="0.3">
      <c r="A21">
        <v>1969</v>
      </c>
      <c r="B21">
        <v>743981.0625</v>
      </c>
      <c r="C21">
        <v>389049</v>
      </c>
      <c r="D21">
        <v>6.2995471954345703</v>
      </c>
      <c r="E21">
        <v>0.33420374989509583</v>
      </c>
      <c r="F21">
        <v>4.9566160887479782E-2</v>
      </c>
      <c r="G21">
        <f t="shared" si="0"/>
        <v>45587.687714550644</v>
      </c>
      <c r="H21">
        <f t="shared" si="1"/>
        <v>6.1275333489487369E-2</v>
      </c>
      <c r="I21">
        <f t="shared" si="2"/>
        <v>0.52292863301208015</v>
      </c>
      <c r="J21">
        <v>121294.046875</v>
      </c>
      <c r="K21">
        <f t="shared" si="3"/>
        <v>1.1143303197334966</v>
      </c>
      <c r="L21">
        <f t="shared" si="4"/>
        <v>1.1312500089093909</v>
      </c>
      <c r="M21">
        <f t="shared" si="5"/>
        <v>1.1021608990821312</v>
      </c>
      <c r="N21">
        <f t="shared" si="6"/>
        <v>0.83544082892926363</v>
      </c>
    </row>
    <row r="22" spans="1:14" x14ac:dyDescent="0.3">
      <c r="A22">
        <v>1970</v>
      </c>
      <c r="B22">
        <v>452143.1875</v>
      </c>
      <c r="C22">
        <v>418432.03125</v>
      </c>
      <c r="D22">
        <v>6.4501724243164063</v>
      </c>
      <c r="E22">
        <v>0.33420374989509583</v>
      </c>
      <c r="F22">
        <v>4.8851996660232544E-2</v>
      </c>
      <c r="G22">
        <f t="shared" si="0"/>
        <v>54165.24922481447</v>
      </c>
      <c r="H22">
        <f t="shared" si="1"/>
        <v>0.11979667220976202</v>
      </c>
      <c r="I22">
        <f t="shared" si="2"/>
        <v>0.92544141506057742</v>
      </c>
      <c r="J22">
        <v>123291.546875</v>
      </c>
      <c r="K22">
        <f t="shared" si="3"/>
        <v>1.0755252712383272</v>
      </c>
      <c r="L22">
        <f t="shared" si="4"/>
        <v>0.60773480709396421</v>
      </c>
      <c r="M22">
        <f t="shared" si="5"/>
        <v>1.0164682443323747</v>
      </c>
      <c r="N22">
        <f t="shared" si="6"/>
        <v>1.188155222172544</v>
      </c>
    </row>
    <row r="23" spans="1:14" x14ac:dyDescent="0.3">
      <c r="A23">
        <v>1971</v>
      </c>
      <c r="B23">
        <v>514093.96875</v>
      </c>
      <c r="C23">
        <v>454698.75</v>
      </c>
      <c r="D23">
        <v>6.6438989639282227</v>
      </c>
      <c r="E23">
        <v>0.33420374989509583</v>
      </c>
      <c r="F23">
        <v>4.8982668668031693E-2</v>
      </c>
      <c r="G23">
        <f t="shared" si="0"/>
        <v>67804.297029166482</v>
      </c>
      <c r="H23">
        <f t="shared" si="1"/>
        <v>0.13189086266471878</v>
      </c>
      <c r="I23">
        <f t="shared" si="2"/>
        <v>0.8844662214294845</v>
      </c>
      <c r="J23">
        <v>145580</v>
      </c>
      <c r="K23">
        <f t="shared" si="3"/>
        <v>1.0866729027451816</v>
      </c>
      <c r="L23">
        <f t="shared" si="4"/>
        <v>1.1370158457822612</v>
      </c>
      <c r="M23">
        <f t="shared" si="5"/>
        <v>1.1807784368834087</v>
      </c>
      <c r="N23">
        <f t="shared" si="6"/>
        <v>1.2518043948758131</v>
      </c>
    </row>
    <row r="24" spans="1:14" x14ac:dyDescent="0.3">
      <c r="A24">
        <v>1972</v>
      </c>
      <c r="B24">
        <v>588632.5</v>
      </c>
      <c r="C24">
        <v>502343.4375</v>
      </c>
      <c r="D24">
        <v>6.8452014923095703</v>
      </c>
      <c r="E24">
        <v>0.33420374989509583</v>
      </c>
      <c r="F24">
        <v>4.9811948090791702E-2</v>
      </c>
      <c r="G24">
        <f t="shared" si="0"/>
        <v>77697.023849216523</v>
      </c>
      <c r="H24">
        <f t="shared" si="1"/>
        <v>0.13199581037271391</v>
      </c>
      <c r="I24">
        <f t="shared" si="2"/>
        <v>0.85340758028141495</v>
      </c>
      <c r="J24">
        <v>160877.578125</v>
      </c>
      <c r="K24">
        <f t="shared" si="3"/>
        <v>1.1047829744418696</v>
      </c>
      <c r="L24">
        <f t="shared" si="4"/>
        <v>1.1449900908801509</v>
      </c>
      <c r="M24">
        <f t="shared" si="5"/>
        <v>1.1050802179214179</v>
      </c>
      <c r="N24">
        <f t="shared" si="6"/>
        <v>1.1459011781479662</v>
      </c>
    </row>
    <row r="25" spans="1:14" x14ac:dyDescent="0.3">
      <c r="A25">
        <v>1973</v>
      </c>
      <c r="B25">
        <v>632436.6875</v>
      </c>
      <c r="C25">
        <v>556712.3125</v>
      </c>
      <c r="D25">
        <v>7.0557775497436523</v>
      </c>
      <c r="E25">
        <v>0.33420374989509583</v>
      </c>
      <c r="F25">
        <v>4.8092186450958252E-2</v>
      </c>
      <c r="G25">
        <f t="shared" si="0"/>
        <v>89300.645935163368</v>
      </c>
      <c r="H25">
        <f t="shared" si="1"/>
        <v>0.14120092603761758</v>
      </c>
      <c r="I25">
        <f t="shared" si="2"/>
        <v>0.88026568272100758</v>
      </c>
      <c r="J25">
        <v>179196.796875</v>
      </c>
      <c r="K25">
        <f t="shared" si="3"/>
        <v>1.1082304872351398</v>
      </c>
      <c r="L25">
        <f t="shared" si="4"/>
        <v>1.0744168687593703</v>
      </c>
      <c r="M25">
        <f t="shared" si="5"/>
        <v>1.1138705527737756</v>
      </c>
      <c r="N25">
        <f t="shared" si="6"/>
        <v>1.1493444859415147</v>
      </c>
    </row>
    <row r="26" spans="1:14" x14ac:dyDescent="0.3">
      <c r="A26">
        <v>1974</v>
      </c>
      <c r="B26">
        <v>669124.6875</v>
      </c>
      <c r="C26">
        <v>619371.625</v>
      </c>
      <c r="D26">
        <v>7.275169849395752</v>
      </c>
      <c r="E26">
        <v>0.33420374989509583</v>
      </c>
      <c r="F26">
        <v>4.559345543384552E-2</v>
      </c>
      <c r="G26">
        <f t="shared" si="0"/>
        <v>132154.93686231738</v>
      </c>
      <c r="H26">
        <f t="shared" si="1"/>
        <v>0.19750420113189648</v>
      </c>
      <c r="I26">
        <f t="shared" si="2"/>
        <v>0.92564455709161086</v>
      </c>
      <c r="J26">
        <v>239608.46875</v>
      </c>
      <c r="K26">
        <f t="shared" si="3"/>
        <v>1.1125524100924209</v>
      </c>
      <c r="L26">
        <f t="shared" si="4"/>
        <v>1.0580105498702588</v>
      </c>
      <c r="M26">
        <f t="shared" si="5"/>
        <v>1.3371247306230625</v>
      </c>
      <c r="N26">
        <f t="shared" si="6"/>
        <v>1.4798878045996253</v>
      </c>
    </row>
    <row r="27" spans="1:14" x14ac:dyDescent="0.3">
      <c r="A27">
        <v>1975</v>
      </c>
      <c r="B27">
        <v>666941.875</v>
      </c>
      <c r="C27">
        <v>721016.25</v>
      </c>
      <c r="D27">
        <v>7.5060877799987793</v>
      </c>
      <c r="E27">
        <v>0.33420374989509583</v>
      </c>
      <c r="F27">
        <v>4.9330215901136398E-2</v>
      </c>
      <c r="G27">
        <f t="shared" si="0"/>
        <v>174299.13244998734</v>
      </c>
      <c r="H27">
        <f t="shared" si="1"/>
        <v>0.26134081392023456</v>
      </c>
      <c r="I27">
        <f t="shared" si="2"/>
        <v>1.0810780924499606</v>
      </c>
      <c r="J27">
        <v>306441.6875</v>
      </c>
      <c r="K27">
        <f t="shared" si="3"/>
        <v>1.1641092696166053</v>
      </c>
      <c r="L27">
        <f t="shared" si="4"/>
        <v>0.99673780904997622</v>
      </c>
      <c r="M27">
        <f t="shared" si="5"/>
        <v>1.2789267804208193</v>
      </c>
      <c r="N27">
        <f t="shared" si="6"/>
        <v>1.3188998957456801</v>
      </c>
    </row>
    <row r="28" spans="1:14" x14ac:dyDescent="0.3">
      <c r="A28">
        <v>1976</v>
      </c>
      <c r="B28">
        <v>788728.375</v>
      </c>
      <c r="C28">
        <v>859577.375</v>
      </c>
      <c r="D28">
        <v>7.7509636878967285</v>
      </c>
      <c r="E28">
        <v>0.33420374989509583</v>
      </c>
      <c r="F28">
        <v>4.9103870987892151E-2</v>
      </c>
      <c r="G28">
        <f t="shared" si="0"/>
        <v>165023.50855271146</v>
      </c>
      <c r="H28">
        <f t="shared" si="1"/>
        <v>0.20922730027648803</v>
      </c>
      <c r="I28">
        <f t="shared" si="2"/>
        <v>1.0898268684704033</v>
      </c>
      <c r="J28">
        <v>317150.5625</v>
      </c>
      <c r="K28">
        <f t="shared" si="3"/>
        <v>1.1921747602775943</v>
      </c>
      <c r="L28">
        <f t="shared" si="4"/>
        <v>1.1826043686340733</v>
      </c>
      <c r="M28">
        <f t="shared" si="5"/>
        <v>1.0349458818327386</v>
      </c>
      <c r="N28">
        <f t="shared" si="6"/>
        <v>0.94678330427182478</v>
      </c>
    </row>
    <row r="29" spans="1:14" x14ac:dyDescent="0.3">
      <c r="A29">
        <v>1977</v>
      </c>
      <c r="B29">
        <v>766852.375</v>
      </c>
      <c r="C29">
        <v>982608.8125</v>
      </c>
      <c r="D29">
        <v>7.9966726303100586</v>
      </c>
      <c r="E29">
        <v>0.33420374989509583</v>
      </c>
      <c r="F29">
        <v>4.694705456495285E-2</v>
      </c>
      <c r="G29">
        <f t="shared" si="0"/>
        <v>142272.86439297558</v>
      </c>
      <c r="H29">
        <f t="shared" si="1"/>
        <v>0.1855283611698739</v>
      </c>
      <c r="I29">
        <f t="shared" si="2"/>
        <v>1.2813532884996282</v>
      </c>
      <c r="J29">
        <v>328746.625</v>
      </c>
      <c r="K29">
        <f t="shared" si="3"/>
        <v>1.1431301486966197</v>
      </c>
      <c r="L29">
        <f t="shared" si="4"/>
        <v>0.97226421580179612</v>
      </c>
      <c r="M29">
        <f t="shared" si="5"/>
        <v>1.0365632726885041</v>
      </c>
      <c r="N29">
        <f t="shared" si="6"/>
        <v>0.86213695030930149</v>
      </c>
    </row>
    <row r="30" spans="1:14" x14ac:dyDescent="0.3">
      <c r="A30">
        <v>1978</v>
      </c>
      <c r="B30">
        <v>668381.9375</v>
      </c>
      <c r="C30">
        <v>1076750.875</v>
      </c>
      <c r="D30">
        <v>8.2548646926879883</v>
      </c>
      <c r="E30">
        <v>0.33420374989509583</v>
      </c>
      <c r="F30">
        <v>4.532979428768158E-2</v>
      </c>
      <c r="G30">
        <f t="shared" si="0"/>
        <v>100649.43369221454</v>
      </c>
      <c r="H30">
        <f t="shared" si="1"/>
        <v>0.15058670506369654</v>
      </c>
      <c r="I30">
        <f t="shared" si="2"/>
        <v>1.6109814083657819</v>
      </c>
      <c r="J30">
        <v>335091.53125</v>
      </c>
      <c r="K30">
        <f t="shared" si="3"/>
        <v>1.0958082823015594</v>
      </c>
      <c r="L30">
        <f t="shared" si="4"/>
        <v>0.87159140310415029</v>
      </c>
      <c r="M30">
        <f t="shared" si="5"/>
        <v>1.0193002931969264</v>
      </c>
      <c r="N30">
        <f t="shared" si="6"/>
        <v>0.70743942719961084</v>
      </c>
    </row>
    <row r="31" spans="1:14" x14ac:dyDescent="0.3">
      <c r="A31">
        <v>1979</v>
      </c>
      <c r="B31">
        <v>588037.375</v>
      </c>
      <c r="C31">
        <v>1123765.25</v>
      </c>
      <c r="D31">
        <v>8.50958251953125</v>
      </c>
      <c r="E31">
        <v>0.33420374989509583</v>
      </c>
      <c r="F31">
        <v>4.2782887816429138E-2</v>
      </c>
      <c r="G31">
        <f t="shared" si="0"/>
        <v>104227.70293010771</v>
      </c>
      <c r="H31">
        <f t="shared" si="1"/>
        <v>0.17724673185970147</v>
      </c>
      <c r="I31">
        <f t="shared" si="2"/>
        <v>1.9110439196148035</v>
      </c>
      <c r="J31">
        <v>335569.53125</v>
      </c>
      <c r="K31">
        <f t="shared" si="3"/>
        <v>1.0436631871787427</v>
      </c>
      <c r="L31">
        <f t="shared" si="4"/>
        <v>0.87979243903490434</v>
      </c>
      <c r="M31">
        <f t="shared" si="5"/>
        <v>1.001426475919033</v>
      </c>
      <c r="N31">
        <f t="shared" si="6"/>
        <v>1.0355518069663014</v>
      </c>
    </row>
    <row r="32" spans="1:14" x14ac:dyDescent="0.3">
      <c r="A32">
        <v>1980</v>
      </c>
      <c r="B32">
        <v>461023.34375</v>
      </c>
      <c r="C32">
        <v>1173948.625</v>
      </c>
      <c r="D32">
        <v>8.7458457946777344</v>
      </c>
      <c r="E32">
        <v>0.33420374989509583</v>
      </c>
      <c r="F32">
        <v>4.5929454267024994E-2</v>
      </c>
      <c r="G32">
        <f t="shared" si="0"/>
        <v>96515.874315561727</v>
      </c>
      <c r="H32">
        <f t="shared" si="1"/>
        <v>0.20935138236275422</v>
      </c>
      <c r="I32">
        <f t="shared" si="2"/>
        <v>2.5463973590816678</v>
      </c>
      <c r="J32">
        <v>315625.1875</v>
      </c>
      <c r="K32">
        <f t="shared" si="3"/>
        <v>1.0446564573873414</v>
      </c>
      <c r="L32">
        <f t="shared" si="4"/>
        <v>0.78400347214324595</v>
      </c>
      <c r="M32">
        <f t="shared" si="5"/>
        <v>0.94056568939466256</v>
      </c>
      <c r="N32">
        <f t="shared" si="6"/>
        <v>0.92600979971977959</v>
      </c>
    </row>
    <row r="33" spans="1:14" x14ac:dyDescent="0.3">
      <c r="A33">
        <v>1981</v>
      </c>
      <c r="B33">
        <v>434759.84375</v>
      </c>
      <c r="C33">
        <v>1216940.125</v>
      </c>
      <c r="D33">
        <v>9.0631752014160156</v>
      </c>
      <c r="E33">
        <v>0.33420374989509583</v>
      </c>
      <c r="F33">
        <v>4.321683943271637E-2</v>
      </c>
      <c r="G33">
        <f t="shared" si="0"/>
        <v>111641.54410500592</v>
      </c>
      <c r="H33">
        <f t="shared" si="1"/>
        <v>0.25678899675289046</v>
      </c>
      <c r="I33">
        <f t="shared" si="2"/>
        <v>2.7991088470897907</v>
      </c>
      <c r="J33">
        <v>321613.9375</v>
      </c>
      <c r="K33">
        <f t="shared" si="3"/>
        <v>1.036621278891144</v>
      </c>
      <c r="L33">
        <f t="shared" si="4"/>
        <v>0.94303216885641705</v>
      </c>
      <c r="M33">
        <f t="shared" si="5"/>
        <v>1.0189742461539131</v>
      </c>
      <c r="N33">
        <f t="shared" si="6"/>
        <v>1.1567169120800826</v>
      </c>
    </row>
    <row r="34" spans="1:14" x14ac:dyDescent="0.3">
      <c r="A34">
        <v>1982</v>
      </c>
      <c r="B34">
        <v>535499.125</v>
      </c>
      <c r="C34">
        <v>1268549.75</v>
      </c>
      <c r="D34">
        <v>9.4146013259887695</v>
      </c>
      <c r="E34">
        <v>0.33420374989509583</v>
      </c>
      <c r="F34">
        <v>4.1545823216438293E-2</v>
      </c>
      <c r="G34">
        <f t="shared" si="0"/>
        <v>159335.32826572284</v>
      </c>
      <c r="H34">
        <f t="shared" si="1"/>
        <v>0.29754545026702489</v>
      </c>
      <c r="I34">
        <f t="shared" si="2"/>
        <v>2.3689109669413559</v>
      </c>
      <c r="J34">
        <v>337655.375</v>
      </c>
      <c r="K34">
        <f t="shared" si="3"/>
        <v>1.0424093379286019</v>
      </c>
      <c r="L34">
        <f t="shared" si="4"/>
        <v>1.2317124791955905</v>
      </c>
      <c r="M34">
        <f t="shared" si="5"/>
        <v>1.0498779301192442</v>
      </c>
      <c r="N34">
        <f t="shared" si="6"/>
        <v>1.4272046265846872</v>
      </c>
    </row>
    <row r="35" spans="1:14" x14ac:dyDescent="0.3">
      <c r="A35">
        <v>1983</v>
      </c>
      <c r="B35">
        <v>594868.375</v>
      </c>
      <c r="C35">
        <v>1365594.375</v>
      </c>
      <c r="D35">
        <v>9.8012781143188477</v>
      </c>
      <c r="E35">
        <v>0.33420374989509583</v>
      </c>
      <c r="F35">
        <v>3.9422165602445602E-2</v>
      </c>
      <c r="G35">
        <f t="shared" si="0"/>
        <v>160816.25863671768</v>
      </c>
      <c r="H35">
        <f t="shared" si="1"/>
        <v>0.27033923031581175</v>
      </c>
      <c r="I35">
        <f t="shared" si="2"/>
        <v>2.295624431202953</v>
      </c>
      <c r="J35">
        <v>376077</v>
      </c>
      <c r="K35">
        <f t="shared" si="3"/>
        <v>1.0765004486422389</v>
      </c>
      <c r="L35">
        <f t="shared" si="4"/>
        <v>1.1108671279341493</v>
      </c>
      <c r="M35">
        <f t="shared" si="5"/>
        <v>1.1137894665529906</v>
      </c>
      <c r="N35">
        <f t="shared" si="6"/>
        <v>1.0092944257065521</v>
      </c>
    </row>
    <row r="36" spans="1:14" x14ac:dyDescent="0.3">
      <c r="A36">
        <v>1984</v>
      </c>
      <c r="B36">
        <v>552395.625</v>
      </c>
      <c r="C36">
        <v>1462300</v>
      </c>
      <c r="D36">
        <v>10.212163925170898</v>
      </c>
      <c r="E36">
        <v>0.33420374989509583</v>
      </c>
      <c r="F36">
        <v>3.8053575903177261E-2</v>
      </c>
      <c r="G36">
        <f t="shared" si="0"/>
        <v>135634.63318687677</v>
      </c>
      <c r="H36">
        <f t="shared" si="1"/>
        <v>0.24553893450346709</v>
      </c>
      <c r="I36">
        <f t="shared" si="2"/>
        <v>2.6471969252109844</v>
      </c>
      <c r="J36">
        <v>387357.59375</v>
      </c>
      <c r="K36">
        <f t="shared" si="3"/>
        <v>1.070815775731355</v>
      </c>
      <c r="L36">
        <f t="shared" si="4"/>
        <v>0.92860143220758706</v>
      </c>
      <c r="M36">
        <f t="shared" si="5"/>
        <v>1.029995436439878</v>
      </c>
      <c r="N36">
        <f t="shared" si="6"/>
        <v>0.84341368426729824</v>
      </c>
    </row>
    <row r="37" spans="1:14" x14ac:dyDescent="0.3">
      <c r="A37">
        <v>1985</v>
      </c>
      <c r="B37">
        <v>562712.5</v>
      </c>
      <c r="C37">
        <v>1531648.875</v>
      </c>
      <c r="D37">
        <v>10.64348030090332</v>
      </c>
      <c r="E37">
        <v>0.33420374989509583</v>
      </c>
      <c r="F37">
        <v>3.6865107715129852E-2</v>
      </c>
      <c r="G37">
        <f t="shared" si="0"/>
        <v>108290.1119932849</v>
      </c>
      <c r="H37">
        <f t="shared" si="1"/>
        <v>0.19244305394546041</v>
      </c>
      <c r="I37">
        <f t="shared" si="2"/>
        <v>2.7219030588444366</v>
      </c>
      <c r="J37">
        <v>396241.71875</v>
      </c>
      <c r="K37">
        <f t="shared" si="3"/>
        <v>1.047424519592423</v>
      </c>
      <c r="L37">
        <f t="shared" si="4"/>
        <v>1.0186766051957779</v>
      </c>
      <c r="M37">
        <f t="shared" si="5"/>
        <v>1.0229352028806069</v>
      </c>
      <c r="N37">
        <f t="shared" si="6"/>
        <v>0.79839573012361287</v>
      </c>
    </row>
    <row r="38" spans="1:14" x14ac:dyDescent="0.3">
      <c r="A38">
        <v>1986</v>
      </c>
      <c r="B38">
        <v>507651.59375</v>
      </c>
      <c r="C38">
        <v>1574410.625</v>
      </c>
      <c r="D38">
        <v>11.099360466003418</v>
      </c>
      <c r="E38">
        <v>0.33420374989509583</v>
      </c>
      <c r="F38">
        <v>3.5054665058851242E-2</v>
      </c>
      <c r="G38">
        <f t="shared" si="0"/>
        <v>98588.570798455738</v>
      </c>
      <c r="H38">
        <f t="shared" si="1"/>
        <v>0.19420518326395136</v>
      </c>
      <c r="I38">
        <f t="shared" si="2"/>
        <v>3.1013605480284183</v>
      </c>
      <c r="J38">
        <v>348119.84375</v>
      </c>
      <c r="K38">
        <f t="shared" si="3"/>
        <v>1.0279187682620796</v>
      </c>
      <c r="L38">
        <f t="shared" si="4"/>
        <v>0.90215090965635203</v>
      </c>
      <c r="M38">
        <f t="shared" si="5"/>
        <v>0.8785542442330222</v>
      </c>
      <c r="N38">
        <f t="shared" si="6"/>
        <v>0.91041156929054834</v>
      </c>
    </row>
    <row r="39" spans="1:14" x14ac:dyDescent="0.3">
      <c r="A39">
        <v>1987</v>
      </c>
      <c r="B39">
        <v>506777.875</v>
      </c>
      <c r="C39">
        <v>1600687.375</v>
      </c>
      <c r="D39">
        <v>11.483316421508789</v>
      </c>
      <c r="E39">
        <v>0.33420374989509583</v>
      </c>
      <c r="F39">
        <v>3.5428669303655624E-2</v>
      </c>
      <c r="G39">
        <f t="shared" si="0"/>
        <v>78693.774267351255</v>
      </c>
      <c r="H39">
        <f t="shared" si="1"/>
        <v>0.1552825767449916</v>
      </c>
      <c r="I39">
        <f t="shared" si="2"/>
        <v>3.1585581256877089</v>
      </c>
      <c r="J39">
        <v>326309.53125</v>
      </c>
      <c r="K39">
        <f t="shared" si="3"/>
        <v>1.0166898962587985</v>
      </c>
      <c r="L39">
        <f t="shared" si="4"/>
        <v>0.99827890080370696</v>
      </c>
      <c r="M39">
        <f t="shared" si="5"/>
        <v>0.93734826413497152</v>
      </c>
      <c r="N39">
        <f t="shared" si="6"/>
        <v>0.79820382454092631</v>
      </c>
    </row>
    <row r="40" spans="1:14" x14ac:dyDescent="0.3">
      <c r="A40">
        <v>1988</v>
      </c>
      <c r="B40">
        <v>475955.65625</v>
      </c>
      <c r="C40">
        <v>1610204.5</v>
      </c>
      <c r="D40">
        <v>11.87116813659668</v>
      </c>
      <c r="E40">
        <v>0.33420374989509583</v>
      </c>
      <c r="F40">
        <v>3.4439776092767715E-2</v>
      </c>
      <c r="G40">
        <f t="shared" ref="G40:G65" si="7">C41-((1-F34)*C40)</f>
        <v>82052.521499313414</v>
      </c>
      <c r="H40">
        <f t="shared" ref="H40:H65" si="8">G40/B40</f>
        <v>0.17239530704560971</v>
      </c>
      <c r="I40">
        <f t="shared" ref="I40:I65" si="9">C40/B40</f>
        <v>3.383097729495677</v>
      </c>
      <c r="J40">
        <v>328099.1875</v>
      </c>
      <c r="K40">
        <f t="shared" ref="K40:K66" si="10">C40/C39</f>
        <v>1.005945648818527</v>
      </c>
      <c r="L40">
        <f t="shared" ref="L40:L66" si="11">B40/B39</f>
        <v>0.93918002290451219</v>
      </c>
      <c r="M40">
        <f t="shared" si="5"/>
        <v>1.0054845356283169</v>
      </c>
      <c r="N40">
        <f t="shared" si="6"/>
        <v>1.042681231942838</v>
      </c>
    </row>
    <row r="41" spans="1:14" x14ac:dyDescent="0.3">
      <c r="A41">
        <v>1989</v>
      </c>
      <c r="B41">
        <v>505141.8125</v>
      </c>
      <c r="C41">
        <v>1625359.75</v>
      </c>
      <c r="D41">
        <v>12.238414764404297</v>
      </c>
      <c r="E41">
        <v>0.33420374989509583</v>
      </c>
      <c r="F41">
        <v>3.3137921243906021E-2</v>
      </c>
      <c r="G41">
        <f t="shared" si="7"/>
        <v>88977.076228049584</v>
      </c>
      <c r="H41">
        <f t="shared" si="8"/>
        <v>0.17614276630099707</v>
      </c>
      <c r="I41">
        <f t="shared" si="9"/>
        <v>3.2176305935870237</v>
      </c>
      <c r="J41">
        <v>327318.46875</v>
      </c>
      <c r="K41">
        <f t="shared" si="10"/>
        <v>1.0094120032579712</v>
      </c>
      <c r="L41">
        <f t="shared" si="11"/>
        <v>1.0613211669338156</v>
      </c>
      <c r="M41">
        <f t="shared" si="5"/>
        <v>0.99762047947771892</v>
      </c>
      <c r="N41">
        <f t="shared" ref="N41:N65" si="12">G41/G40</f>
        <v>1.0843917359540756</v>
      </c>
    </row>
    <row r="42" spans="1:14" x14ac:dyDescent="0.3">
      <c r="A42">
        <v>1990</v>
      </c>
      <c r="B42">
        <v>573815.5</v>
      </c>
      <c r="C42">
        <v>1650261.625</v>
      </c>
      <c r="D42">
        <v>12.526165962219238</v>
      </c>
      <c r="E42">
        <v>0.33420374989509583</v>
      </c>
      <c r="F42">
        <v>3.2582987099885941E-2</v>
      </c>
      <c r="G42">
        <f t="shared" si="7"/>
        <v>114836.10600703815</v>
      </c>
      <c r="H42">
        <f t="shared" si="8"/>
        <v>0.20012722906062688</v>
      </c>
      <c r="I42">
        <f t="shared" si="9"/>
        <v>2.8759446633979042</v>
      </c>
      <c r="J42">
        <v>389185.46875</v>
      </c>
      <c r="K42">
        <f t="shared" si="10"/>
        <v>1.0153208389711879</v>
      </c>
      <c r="L42">
        <f t="shared" si="11"/>
        <v>1.1359493231418059</v>
      </c>
      <c r="M42">
        <f t="shared" si="5"/>
        <v>1.1890116382258067</v>
      </c>
      <c r="N42">
        <f t="shared" si="12"/>
        <v>1.2906257530053189</v>
      </c>
    </row>
    <row r="43" spans="1:14" x14ac:dyDescent="0.3">
      <c r="A43">
        <v>1991</v>
      </c>
      <c r="B43">
        <v>646782.6875</v>
      </c>
      <c r="C43">
        <v>1702299.375</v>
      </c>
      <c r="D43">
        <v>12.812790870666504</v>
      </c>
      <c r="E43">
        <v>0.33420374989509583</v>
      </c>
      <c r="F43">
        <v>3.5233892500400543E-2</v>
      </c>
      <c r="G43">
        <f t="shared" si="7"/>
        <v>113626.57482277323</v>
      </c>
      <c r="H43">
        <f t="shared" si="8"/>
        <v>0.17567967884541316</v>
      </c>
      <c r="I43">
        <f t="shared" si="9"/>
        <v>2.6319495062242217</v>
      </c>
      <c r="J43">
        <v>423644.96875</v>
      </c>
      <c r="K43">
        <f t="shared" si="10"/>
        <v>1.0315330304066181</v>
      </c>
      <c r="L43">
        <f t="shared" si="11"/>
        <v>1.1271614090243292</v>
      </c>
      <c r="M43">
        <f t="shared" si="5"/>
        <v>1.0885426172531012</v>
      </c>
      <c r="N43">
        <f t="shared" si="12"/>
        <v>0.98946732672918403</v>
      </c>
    </row>
    <row r="44" spans="1:14" x14ac:dyDescent="0.3">
      <c r="A44">
        <v>1992</v>
      </c>
      <c r="B44">
        <v>668113.5</v>
      </c>
      <c r="C44">
        <v>1753170.5</v>
      </c>
      <c r="D44">
        <v>12.845807075500488</v>
      </c>
      <c r="E44">
        <v>0.33420374989509583</v>
      </c>
      <c r="F44">
        <v>3.7169270217418671E-2</v>
      </c>
      <c r="G44">
        <f t="shared" si="7"/>
        <v>98156.054668558761</v>
      </c>
      <c r="H44">
        <f t="shared" si="8"/>
        <v>0.14691523920495358</v>
      </c>
      <c r="I44">
        <f t="shared" si="9"/>
        <v>2.6240608818711193</v>
      </c>
      <c r="J44">
        <v>440032.8125</v>
      </c>
      <c r="K44">
        <f t="shared" si="10"/>
        <v>1.0298837711786153</v>
      </c>
      <c r="L44">
        <f t="shared" si="11"/>
        <v>1.0329798754856128</v>
      </c>
      <c r="M44">
        <f t="shared" si="5"/>
        <v>1.0386829655934631</v>
      </c>
      <c r="N44">
        <f t="shared" si="12"/>
        <v>0.86384769427095465</v>
      </c>
    </row>
    <row r="45" spans="1:14" x14ac:dyDescent="0.3">
      <c r="A45">
        <v>1993</v>
      </c>
      <c r="B45">
        <v>658285.4375</v>
      </c>
      <c r="C45">
        <v>1789869.75</v>
      </c>
      <c r="D45">
        <v>13.059124946594238</v>
      </c>
      <c r="E45">
        <v>0.33420374989509583</v>
      </c>
      <c r="F45">
        <v>3.6517713218927383E-2</v>
      </c>
      <c r="G45">
        <f t="shared" si="7"/>
        <v>86505.703469366767</v>
      </c>
      <c r="H45">
        <f t="shared" si="8"/>
        <v>0.13141062910018692</v>
      </c>
      <c r="I45">
        <f t="shared" si="9"/>
        <v>2.7189873086019771</v>
      </c>
      <c r="J45">
        <v>462696.25</v>
      </c>
      <c r="K45">
        <f t="shared" si="10"/>
        <v>1.0209330752485284</v>
      </c>
      <c r="L45">
        <f t="shared" si="11"/>
        <v>0.98528983099428469</v>
      </c>
      <c r="M45">
        <f t="shared" si="5"/>
        <v>1.0515039716498416</v>
      </c>
      <c r="N45">
        <f t="shared" si="12"/>
        <v>0.88130787001849797</v>
      </c>
    </row>
    <row r="46" spans="1:14" x14ac:dyDescent="0.3">
      <c r="A46">
        <v>1994</v>
      </c>
      <c r="B46">
        <v>647105.875</v>
      </c>
      <c r="C46">
        <v>1812962.75</v>
      </c>
      <c r="D46">
        <v>13.303820610046387</v>
      </c>
      <c r="E46">
        <v>0.33420374989509583</v>
      </c>
      <c r="F46">
        <v>4.260765016078949E-2</v>
      </c>
      <c r="G46">
        <f t="shared" si="7"/>
        <v>84241.531174528413</v>
      </c>
      <c r="H46">
        <f t="shared" si="8"/>
        <v>0.13018199096790523</v>
      </c>
      <c r="I46">
        <f t="shared" si="9"/>
        <v>2.8016477983606625</v>
      </c>
      <c r="J46">
        <v>446993.53125</v>
      </c>
      <c r="K46">
        <f t="shared" si="10"/>
        <v>1.0129020561412361</v>
      </c>
      <c r="L46">
        <f t="shared" si="11"/>
        <v>0.98301715051990646</v>
      </c>
      <c r="M46">
        <f t="shared" si="5"/>
        <v>0.96606257615012003</v>
      </c>
      <c r="N46">
        <f t="shared" si="12"/>
        <v>0.97382632353668863</v>
      </c>
    </row>
    <row r="47" spans="1:14" x14ac:dyDescent="0.3">
      <c r="A47">
        <v>1995</v>
      </c>
      <c r="B47">
        <v>662643.1875</v>
      </c>
      <c r="C47">
        <v>1834766.25</v>
      </c>
      <c r="D47">
        <v>13.608222961425781</v>
      </c>
      <c r="E47">
        <v>0.35738959908485413</v>
      </c>
      <c r="F47">
        <v>4.3333541601896286E-2</v>
      </c>
      <c r="G47">
        <f t="shared" si="7"/>
        <v>107818.46449347679</v>
      </c>
      <c r="H47">
        <f t="shared" si="8"/>
        <v>0.16270968528364563</v>
      </c>
      <c r="I47">
        <f t="shared" si="9"/>
        <v>2.7688600510965036</v>
      </c>
      <c r="J47">
        <v>422247.75</v>
      </c>
      <c r="K47">
        <f t="shared" si="10"/>
        <v>1.0120264467651086</v>
      </c>
      <c r="L47">
        <f t="shared" si="11"/>
        <v>1.0240104642845347</v>
      </c>
      <c r="M47">
        <f t="shared" si="5"/>
        <v>0.94463950925464313</v>
      </c>
      <c r="N47">
        <f t="shared" si="12"/>
        <v>1.2798730387521398</v>
      </c>
    </row>
    <row r="48" spans="1:14" x14ac:dyDescent="0.3">
      <c r="A48">
        <v>1996</v>
      </c>
      <c r="B48" s="8">
        <v>704724.5</v>
      </c>
      <c r="C48" s="8">
        <v>1881784.375</v>
      </c>
      <c r="D48" s="8">
        <v>13.93448543548584</v>
      </c>
      <c r="E48" s="8">
        <v>0.348702073097229</v>
      </c>
      <c r="F48" s="8">
        <v>4.323974996805191E-2</v>
      </c>
      <c r="G48" s="8">
        <f t="shared" si="7"/>
        <v>116198.15601539193</v>
      </c>
      <c r="H48" s="8">
        <f t="shared" si="8"/>
        <v>0.16488451304785334</v>
      </c>
      <c r="I48" s="8">
        <f t="shared" si="9"/>
        <v>2.6702411722595141</v>
      </c>
      <c r="J48" s="8">
        <v>435051.15625</v>
      </c>
      <c r="K48" s="8">
        <f t="shared" si="10"/>
        <v>1.0256262207788049</v>
      </c>
      <c r="L48" s="8">
        <f t="shared" si="11"/>
        <v>1.0635052367455298</v>
      </c>
      <c r="M48" s="8">
        <f t="shared" si="5"/>
        <v>1.0303220236223876</v>
      </c>
      <c r="N48" s="8">
        <f t="shared" si="12"/>
        <v>1.0777203752741455</v>
      </c>
    </row>
    <row r="49" spans="1:15" x14ac:dyDescent="0.3">
      <c r="A49">
        <v>1997</v>
      </c>
      <c r="B49" s="8">
        <v>714241.125</v>
      </c>
      <c r="C49" s="8">
        <v>1936668.375</v>
      </c>
      <c r="D49" s="8">
        <v>14.517918586730957</v>
      </c>
      <c r="E49" s="8">
        <v>0.36755174398422241</v>
      </c>
      <c r="F49" s="8">
        <v>4.5063275843858719E-2</v>
      </c>
      <c r="G49" s="8">
        <f t="shared" si="7"/>
        <v>120187.11533367541</v>
      </c>
      <c r="H49" s="8">
        <f t="shared" si="8"/>
        <v>0.16827246587582786</v>
      </c>
      <c r="I49" s="8">
        <f t="shared" si="9"/>
        <v>2.7115049906990443</v>
      </c>
      <c r="J49" s="8">
        <v>461744.25</v>
      </c>
      <c r="K49" s="8">
        <f t="shared" si="10"/>
        <v>1.0291659345933297</v>
      </c>
      <c r="L49" s="8">
        <f t="shared" si="11"/>
        <v>1.0135040359743417</v>
      </c>
      <c r="M49" s="8">
        <f t="shared" si="5"/>
        <v>1.0613562183815022</v>
      </c>
      <c r="N49" s="8">
        <f t="shared" si="12"/>
        <v>1.0343289382127121</v>
      </c>
      <c r="O49">
        <f>AVERAGE(F48:F58)</f>
        <v>5.1912876015359703E-2</v>
      </c>
    </row>
    <row r="50" spans="1:15" x14ac:dyDescent="0.3">
      <c r="A50">
        <v>1998</v>
      </c>
      <c r="B50" s="8">
        <v>729097.4375</v>
      </c>
      <c r="C50" s="8">
        <v>1988619.125</v>
      </c>
      <c r="D50" s="8">
        <v>15.221711158752441</v>
      </c>
      <c r="E50" s="8">
        <v>0.40853351354598999</v>
      </c>
      <c r="F50" s="8">
        <v>4.7018915414810181E-2</v>
      </c>
      <c r="G50" s="8">
        <f t="shared" si="7"/>
        <v>126326.39661665168</v>
      </c>
      <c r="H50" s="8">
        <f t="shared" si="8"/>
        <v>0.17326407983247324</v>
      </c>
      <c r="I50" s="8">
        <f t="shared" si="9"/>
        <v>2.7275080431207797</v>
      </c>
      <c r="J50" s="8">
        <v>476350.96875</v>
      </c>
      <c r="K50" s="8">
        <f t="shared" si="10"/>
        <v>1.0268248042208052</v>
      </c>
      <c r="L50" s="8">
        <f t="shared" si="11"/>
        <v>1.0208001359484866</v>
      </c>
      <c r="M50" s="8">
        <f t="shared" si="5"/>
        <v>1.031633785910707</v>
      </c>
      <c r="N50" s="8">
        <f t="shared" si="12"/>
        <v>1.051081026996378</v>
      </c>
    </row>
    <row r="51" spans="1:15" x14ac:dyDescent="0.3">
      <c r="A51">
        <v>1999</v>
      </c>
      <c r="B51" s="8">
        <v>743699</v>
      </c>
      <c r="C51" s="8">
        <v>2041030</v>
      </c>
      <c r="D51" s="8">
        <v>16.015619277954102</v>
      </c>
      <c r="E51" s="8">
        <v>0.36645025014877319</v>
      </c>
      <c r="F51" s="8">
        <v>4.860861599445343E-2</v>
      </c>
      <c r="G51" s="8">
        <f t="shared" si="7"/>
        <v>133581.49821122736</v>
      </c>
      <c r="H51" s="8">
        <f t="shared" si="8"/>
        <v>0.17961769238795178</v>
      </c>
      <c r="I51" s="8">
        <f t="shared" si="9"/>
        <v>2.7444302063065837</v>
      </c>
      <c r="J51" s="8">
        <v>471448.84375</v>
      </c>
      <c r="K51" s="8">
        <f t="shared" si="10"/>
        <v>1.0263554113209084</v>
      </c>
      <c r="L51" s="8">
        <f t="shared" si="11"/>
        <v>1.0200269014112398</v>
      </c>
      <c r="M51" s="8">
        <f t="shared" si="5"/>
        <v>0.98970900591875832</v>
      </c>
      <c r="N51" s="8">
        <f t="shared" si="12"/>
        <v>1.0574313982578947</v>
      </c>
    </row>
    <row r="52" spans="1:15" x14ac:dyDescent="0.3">
      <c r="A52">
        <v>2000</v>
      </c>
      <c r="B52" s="8">
        <v>787172.125</v>
      </c>
      <c r="C52" s="8">
        <v>2100077.75</v>
      </c>
      <c r="D52" s="8">
        <v>16.553668975830078</v>
      </c>
      <c r="E52" s="8">
        <v>0.34711486101150513</v>
      </c>
      <c r="F52" s="8">
        <v>5.127180740237236E-2</v>
      </c>
      <c r="G52" s="8">
        <f t="shared" si="7"/>
        <v>179468.87808245793</v>
      </c>
      <c r="H52" s="8">
        <f t="shared" si="8"/>
        <v>0.22799191229295362</v>
      </c>
      <c r="I52" s="8">
        <f t="shared" si="9"/>
        <v>2.6678761649493112</v>
      </c>
      <c r="J52" s="8">
        <v>522078</v>
      </c>
      <c r="K52" s="8">
        <f t="shared" si="10"/>
        <v>1.028930368490419</v>
      </c>
      <c r="L52" s="8">
        <f t="shared" si="11"/>
        <v>1.0584552688654953</v>
      </c>
      <c r="M52" s="8">
        <f t="shared" si="5"/>
        <v>1.1073905619266884</v>
      </c>
      <c r="N52" s="8">
        <f t="shared" si="12"/>
        <v>1.3435159845165878</v>
      </c>
    </row>
    <row r="53" spans="1:15" x14ac:dyDescent="0.3">
      <c r="A53">
        <v>2001</v>
      </c>
      <c r="B53" s="8">
        <v>806002.6875</v>
      </c>
      <c r="C53" s="8">
        <v>2190067.25</v>
      </c>
      <c r="D53" s="8">
        <v>17.645145416259766</v>
      </c>
      <c r="E53" s="8">
        <v>0.35233983397483826</v>
      </c>
      <c r="F53" s="8">
        <v>5.3535271435976028E-2</v>
      </c>
      <c r="G53" s="8">
        <f t="shared" si="7"/>
        <v>188824.12028882559</v>
      </c>
      <c r="H53" s="8">
        <f t="shared" si="8"/>
        <v>0.2342723209453636</v>
      </c>
      <c r="I53" s="8">
        <f t="shared" si="9"/>
        <v>2.7171959646846711</v>
      </c>
      <c r="J53" s="8">
        <v>550245.3125</v>
      </c>
      <c r="K53" s="8">
        <f t="shared" si="10"/>
        <v>1.042850556366306</v>
      </c>
      <c r="L53" s="8">
        <f t="shared" si="11"/>
        <v>1.0239217852131133</v>
      </c>
      <c r="M53" s="8">
        <f t="shared" si="5"/>
        <v>1.053952306934979</v>
      </c>
      <c r="N53" s="8">
        <f t="shared" si="12"/>
        <v>1.0521273788877721</v>
      </c>
    </row>
    <row r="54" spans="1:15" x14ac:dyDescent="0.3">
      <c r="A54">
        <v>2002</v>
      </c>
      <c r="B54" s="8">
        <v>871118.25</v>
      </c>
      <c r="C54" s="8">
        <v>2283988</v>
      </c>
      <c r="D54" s="8">
        <v>18.529624938964844</v>
      </c>
      <c r="E54" s="8">
        <v>0.32618868350982666</v>
      </c>
      <c r="F54" s="8">
        <v>5.4824426770210266E-2</v>
      </c>
      <c r="G54" s="8">
        <f t="shared" si="7"/>
        <v>198821.57005003095</v>
      </c>
      <c r="H54" s="8">
        <f t="shared" si="8"/>
        <v>0.2282371768127128</v>
      </c>
      <c r="I54" s="8">
        <f t="shared" si="9"/>
        <v>2.6219035130993982</v>
      </c>
      <c r="J54" s="8">
        <v>601843.0625</v>
      </c>
      <c r="K54" s="8">
        <f t="shared" si="10"/>
        <v>1.0428848703161968</v>
      </c>
      <c r="L54" s="8">
        <f t="shared" si="11"/>
        <v>1.0807882697041256</v>
      </c>
      <c r="M54" s="8">
        <f t="shared" si="5"/>
        <v>1.0937722663471123</v>
      </c>
      <c r="N54" s="8">
        <f t="shared" si="12"/>
        <v>1.052945829939063</v>
      </c>
    </row>
    <row r="55" spans="1:15" x14ac:dyDescent="0.3">
      <c r="A55">
        <v>2003</v>
      </c>
      <c r="B55" s="8">
        <v>946376.75</v>
      </c>
      <c r="C55" s="8">
        <v>2384050.5</v>
      </c>
      <c r="D55" s="8">
        <v>19.708932876586914</v>
      </c>
      <c r="E55" s="8">
        <v>0.31242677569389343</v>
      </c>
      <c r="F55" s="8">
        <v>5.5322252213954926E-2</v>
      </c>
      <c r="G55" s="8">
        <f t="shared" si="7"/>
        <v>218748.1253071893</v>
      </c>
      <c r="H55" s="8">
        <f t="shared" si="8"/>
        <v>0.23114275082010341</v>
      </c>
      <c r="I55" s="8">
        <f t="shared" si="9"/>
        <v>2.519134689223927</v>
      </c>
      <c r="J55" s="8">
        <v>613697.9375</v>
      </c>
      <c r="K55" s="8">
        <f t="shared" si="10"/>
        <v>1.0438104315784495</v>
      </c>
      <c r="L55" s="8">
        <f t="shared" si="11"/>
        <v>1.0863929782208099</v>
      </c>
      <c r="M55" s="8">
        <f t="shared" si="5"/>
        <v>1.01969761843022</v>
      </c>
      <c r="N55" s="8">
        <f t="shared" si="12"/>
        <v>1.1002233070191734</v>
      </c>
    </row>
    <row r="56" spans="1:15" x14ac:dyDescent="0.3">
      <c r="A56">
        <v>2004</v>
      </c>
      <c r="B56" s="8">
        <v>987417.9375</v>
      </c>
      <c r="C56" s="8">
        <v>2495365.5</v>
      </c>
      <c r="D56" s="8">
        <v>21.190832138061523</v>
      </c>
      <c r="E56" s="8">
        <v>0.2970830500125885</v>
      </c>
      <c r="F56" s="8">
        <v>5.6308332830667496E-2</v>
      </c>
      <c r="G56" s="8">
        <f t="shared" si="7"/>
        <v>236018.87937353551</v>
      </c>
      <c r="H56" s="8">
        <f t="shared" si="8"/>
        <v>0.23902632351514833</v>
      </c>
      <c r="I56" s="8">
        <f t="shared" si="9"/>
        <v>2.5271624154589554</v>
      </c>
      <c r="J56" s="8">
        <v>667338.25</v>
      </c>
      <c r="K56" s="8">
        <f t="shared" si="10"/>
        <v>1.0466915444953873</v>
      </c>
      <c r="L56" s="8">
        <f t="shared" si="11"/>
        <v>1.0433666481134496</v>
      </c>
      <c r="M56" s="8">
        <f t="shared" si="5"/>
        <v>1.0874050721410482</v>
      </c>
      <c r="N56" s="8">
        <f t="shared" si="12"/>
        <v>1.0789526952155259</v>
      </c>
    </row>
    <row r="57" spans="1:15" x14ac:dyDescent="0.3">
      <c r="A57">
        <v>2005</v>
      </c>
      <c r="B57" s="8">
        <v>1028975.3125</v>
      </c>
      <c r="C57" s="8">
        <v>2614055</v>
      </c>
      <c r="D57" s="8">
        <v>21.744613647460938</v>
      </c>
      <c r="E57" s="8">
        <v>0.28555589914321899</v>
      </c>
      <c r="F57" s="8">
        <v>5.7026837021112442E-2</v>
      </c>
      <c r="G57" s="8">
        <f t="shared" si="7"/>
        <v>230237.09568338096</v>
      </c>
      <c r="H57" s="8">
        <f t="shared" si="8"/>
        <v>0.22375376054843976</v>
      </c>
      <c r="I57" s="8">
        <f t="shared" si="9"/>
        <v>2.5404448175232579</v>
      </c>
      <c r="J57" s="8">
        <v>717522.0625</v>
      </c>
      <c r="K57" s="8">
        <f t="shared" si="10"/>
        <v>1.0475639740951777</v>
      </c>
      <c r="L57" s="8">
        <f t="shared" si="11"/>
        <v>1.0420869151974466</v>
      </c>
      <c r="M57" s="8">
        <f t="shared" si="5"/>
        <v>1.0751999641860781</v>
      </c>
      <c r="N57" s="8">
        <f t="shared" si="12"/>
        <v>0.97550287627201204</v>
      </c>
    </row>
    <row r="58" spans="1:15" x14ac:dyDescent="0.3">
      <c r="A58">
        <v>2006</v>
      </c>
      <c r="B58" s="9">
        <v>1087670.625</v>
      </c>
      <c r="C58" s="9">
        <v>2717226.5</v>
      </c>
      <c r="D58" s="9">
        <v>21.916492462158203</v>
      </c>
      <c r="E58" s="9">
        <v>0.28456956148147583</v>
      </c>
      <c r="F58" s="9">
        <v>5.8822151273488998E-2</v>
      </c>
      <c r="G58" s="9">
        <f t="shared" si="7"/>
        <v>259792.86377662234</v>
      </c>
      <c r="H58" s="9">
        <f t="shared" si="8"/>
        <v>0.23885251454375017</v>
      </c>
      <c r="I58" s="9">
        <f t="shared" si="9"/>
        <v>2.4982071203770904</v>
      </c>
      <c r="J58" s="9">
        <v>774533.5</v>
      </c>
      <c r="K58" s="9">
        <f t="shared" si="10"/>
        <v>1.0394679913008715</v>
      </c>
      <c r="L58" s="9">
        <f t="shared" si="11"/>
        <v>1.0570424885679655</v>
      </c>
      <c r="M58" s="9">
        <f t="shared" si="5"/>
        <v>1.0794560062743714</v>
      </c>
      <c r="N58" s="9">
        <f t="shared" si="12"/>
        <v>1.1283710081796987</v>
      </c>
    </row>
    <row r="59" spans="1:15" x14ac:dyDescent="0.3">
      <c r="A59">
        <v>2007</v>
      </c>
      <c r="B59">
        <v>1186824.5</v>
      </c>
      <c r="C59">
        <v>2837702.25</v>
      </c>
      <c r="D59">
        <v>22.105766296386719</v>
      </c>
      <c r="E59">
        <v>0.25955453515052795</v>
      </c>
      <c r="F59">
        <v>5.9249985963106155E-2</v>
      </c>
      <c r="G59">
        <f t="shared" si="7"/>
        <v>295176.41020822991</v>
      </c>
      <c r="H59">
        <f t="shared" si="8"/>
        <v>0.24871108593412919</v>
      </c>
      <c r="I59">
        <f t="shared" si="9"/>
        <v>2.3910041038081031</v>
      </c>
      <c r="J59">
        <v>837109.6875</v>
      </c>
      <c r="K59">
        <f t="shared" si="10"/>
        <v>1.0443377649967716</v>
      </c>
      <c r="L59">
        <f t="shared" si="11"/>
        <v>1.091161674059185</v>
      </c>
      <c r="M59">
        <f t="shared" si="5"/>
        <v>1.0807920993733648</v>
      </c>
      <c r="N59">
        <f t="shared" si="12"/>
        <v>1.1361990699714961</v>
      </c>
    </row>
    <row r="60" spans="1:15" x14ac:dyDescent="0.3">
      <c r="A60">
        <v>2008</v>
      </c>
      <c r="B60">
        <v>1197787.125</v>
      </c>
      <c r="C60">
        <v>2980961.5</v>
      </c>
      <c r="D60">
        <v>21.397590637207031</v>
      </c>
      <c r="E60">
        <v>0.28129535913467407</v>
      </c>
      <c r="F60">
        <v>5.9062793850898743E-2</v>
      </c>
      <c r="G60">
        <f t="shared" si="7"/>
        <v>307913.75546156615</v>
      </c>
      <c r="H60">
        <f t="shared" si="8"/>
        <v>0.25706884723908363</v>
      </c>
      <c r="I60">
        <f t="shared" si="9"/>
        <v>2.4887239458346992</v>
      </c>
      <c r="J60">
        <v>813485.8125</v>
      </c>
      <c r="K60">
        <f t="shared" si="10"/>
        <v>1.050484243017392</v>
      </c>
      <c r="L60">
        <f t="shared" si="11"/>
        <v>1.0092369385701088</v>
      </c>
      <c r="M60">
        <f t="shared" si="5"/>
        <v>0.97177923592002391</v>
      </c>
      <c r="N60">
        <f t="shared" si="12"/>
        <v>1.0431516368274509</v>
      </c>
    </row>
    <row r="61" spans="1:15" x14ac:dyDescent="0.3">
      <c r="A61">
        <v>2009</v>
      </c>
      <c r="B61">
        <v>1225512.5</v>
      </c>
      <c r="C61">
        <v>3125445.75</v>
      </c>
      <c r="D61">
        <v>21.545499801635742</v>
      </c>
      <c r="E61">
        <v>0.31767469644546509</v>
      </c>
      <c r="F61">
        <v>5.8728083968162537E-2</v>
      </c>
      <c r="G61">
        <f t="shared" si="7"/>
        <v>322353.44806253351</v>
      </c>
      <c r="H61">
        <f t="shared" si="8"/>
        <v>0.26303562637062738</v>
      </c>
      <c r="I61">
        <f t="shared" si="9"/>
        <v>2.5503173162248447</v>
      </c>
      <c r="J61">
        <v>828858.125</v>
      </c>
      <c r="K61">
        <f t="shared" si="10"/>
        <v>1.0484690090764339</v>
      </c>
      <c r="L61">
        <f t="shared" si="11"/>
        <v>1.0231471639837504</v>
      </c>
      <c r="M61">
        <f t="shared" si="5"/>
        <v>1.0188968415475592</v>
      </c>
      <c r="N61">
        <f t="shared" si="12"/>
        <v>1.0468952501953741</v>
      </c>
    </row>
    <row r="62" spans="1:15" x14ac:dyDescent="0.3">
      <c r="A62">
        <v>2010</v>
      </c>
      <c r="B62">
        <v>1306119</v>
      </c>
      <c r="C62">
        <v>3274892.5</v>
      </c>
      <c r="D62">
        <v>21.645092010498047</v>
      </c>
      <c r="E62">
        <v>0.30303975939750671</v>
      </c>
      <c r="F62">
        <v>5.9174526482820511E-2</v>
      </c>
      <c r="G62">
        <f t="shared" si="7"/>
        <v>335638.98687465675</v>
      </c>
      <c r="H62">
        <f t="shared" si="8"/>
        <v>0.25697427789861166</v>
      </c>
      <c r="I62">
        <f t="shared" si="9"/>
        <v>2.5073461912735362</v>
      </c>
      <c r="J62">
        <v>849621.375</v>
      </c>
      <c r="K62">
        <f t="shared" si="10"/>
        <v>1.0478161395058609</v>
      </c>
      <c r="L62">
        <f t="shared" si="11"/>
        <v>1.065773706918534</v>
      </c>
      <c r="M62">
        <f t="shared" si="5"/>
        <v>1.0250504270558969</v>
      </c>
      <c r="N62">
        <f t="shared" si="12"/>
        <v>1.0412141979307943</v>
      </c>
    </row>
    <row r="63" spans="1:15" x14ac:dyDescent="0.3">
      <c r="A63">
        <v>2011</v>
      </c>
      <c r="B63">
        <v>1355094.5</v>
      </c>
      <c r="C63">
        <v>3426127.75</v>
      </c>
      <c r="D63">
        <v>22.144323348999023</v>
      </c>
      <c r="E63">
        <v>0.26226893067359924</v>
      </c>
      <c r="F63">
        <v>5.8803524821996689E-2</v>
      </c>
      <c r="G63">
        <f t="shared" si="7"/>
        <v>256996.22881276067</v>
      </c>
      <c r="H63">
        <f t="shared" si="8"/>
        <v>0.18965188687044385</v>
      </c>
      <c r="I63">
        <f t="shared" si="9"/>
        <v>2.5283312344637219</v>
      </c>
      <c r="J63">
        <v>872011.875</v>
      </c>
      <c r="K63">
        <f t="shared" si="10"/>
        <v>1.0461802181292974</v>
      </c>
      <c r="L63">
        <f t="shared" si="11"/>
        <v>1.0374969662029263</v>
      </c>
      <c r="M63">
        <f t="shared" si="5"/>
        <v>1.0263535036415485</v>
      </c>
      <c r="N63">
        <f t="shared" si="12"/>
        <v>0.76569242210451272</v>
      </c>
    </row>
    <row r="64" spans="1:15" x14ac:dyDescent="0.3">
      <c r="A64">
        <v>2012</v>
      </c>
      <c r="B64">
        <v>1265540.5</v>
      </c>
      <c r="C64">
        <v>3487742.75</v>
      </c>
      <c r="D64">
        <v>22.632513046264648</v>
      </c>
      <c r="E64">
        <v>0.26226893067359924</v>
      </c>
      <c r="F64">
        <v>5.6710347533226013E-2</v>
      </c>
      <c r="G64">
        <f t="shared" si="7"/>
        <v>252438.53164351452</v>
      </c>
      <c r="H64">
        <f t="shared" si="8"/>
        <v>0.19947092301156266</v>
      </c>
      <c r="I64">
        <f t="shared" si="9"/>
        <v>2.7559313589727079</v>
      </c>
      <c r="J64">
        <v>848526.75</v>
      </c>
      <c r="K64">
        <f t="shared" si="10"/>
        <v>1.0179838594751758</v>
      </c>
      <c r="L64">
        <f t="shared" si="11"/>
        <v>0.93391309609772599</v>
      </c>
      <c r="M64">
        <f t="shared" si="5"/>
        <v>0.97306788396660304</v>
      </c>
      <c r="N64">
        <f t="shared" si="12"/>
        <v>0.98226550953567981</v>
      </c>
    </row>
    <row r="65" spans="1:14" x14ac:dyDescent="0.3">
      <c r="A65">
        <v>2013</v>
      </c>
      <c r="B65">
        <v>1241349.375</v>
      </c>
      <c r="C65">
        <v>3535024.75</v>
      </c>
      <c r="D65">
        <v>23.030025482177734</v>
      </c>
      <c r="E65">
        <v>0.26226893067359924</v>
      </c>
      <c r="F65">
        <v>5.4909005761146545E-2</v>
      </c>
      <c r="G65">
        <f t="shared" si="7"/>
        <v>269109.66681673285</v>
      </c>
      <c r="H65">
        <f t="shared" si="8"/>
        <v>0.21678801491057492</v>
      </c>
      <c r="I65">
        <f t="shared" si="9"/>
        <v>2.8477274981509537</v>
      </c>
      <c r="J65">
        <v>843700.75</v>
      </c>
      <c r="K65">
        <f t="shared" si="10"/>
        <v>1.0135566191055805</v>
      </c>
      <c r="L65">
        <f t="shared" si="11"/>
        <v>0.98088474845332885</v>
      </c>
      <c r="M65">
        <f t="shared" si="5"/>
        <v>0.99431249515704723</v>
      </c>
      <c r="N65">
        <f t="shared" si="12"/>
        <v>1.0660403745207991</v>
      </c>
    </row>
    <row r="66" spans="1:14" x14ac:dyDescent="0.3">
      <c r="A66">
        <v>2014</v>
      </c>
      <c r="B66">
        <v>1295264.75</v>
      </c>
      <c r="C66">
        <v>3594684.25</v>
      </c>
      <c r="D66">
        <v>23.413135528564453</v>
      </c>
      <c r="E66">
        <v>0.26226893067359924</v>
      </c>
      <c r="F66">
        <v>5.417899414896965E-2</v>
      </c>
      <c r="J66">
        <v>869351.5</v>
      </c>
      <c r="K66">
        <f t="shared" si="10"/>
        <v>1.0168766852339577</v>
      </c>
      <c r="L66">
        <f t="shared" si="11"/>
        <v>1.0434328772268484</v>
      </c>
      <c r="M66">
        <f t="shared" si="5"/>
        <v>1.0304026635036179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1966-D943-45DE-AF70-FDE34994C7B1}">
  <dimension ref="A1:T66"/>
  <sheetViews>
    <sheetView workbookViewId="0">
      <pane ySplit="1" topLeftCell="A47" activePane="bottomLeft" state="frozen"/>
      <selection pane="bottomLeft" activeCell="P55" sqref="P55"/>
    </sheetView>
  </sheetViews>
  <sheetFormatPr defaultRowHeight="13.8" x14ac:dyDescent="0.25"/>
  <cols>
    <col min="1" max="16" width="8.88671875" style="4"/>
    <col min="17" max="17" width="12" style="4" bestFit="1" customWidth="1"/>
    <col min="18" max="16384" width="8.88671875" style="4"/>
  </cols>
  <sheetData>
    <row r="1" spans="1:18" ht="140.4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L1" s="6" t="s">
        <v>19</v>
      </c>
      <c r="M1" s="4" t="s">
        <v>20</v>
      </c>
      <c r="N1" s="4" t="s">
        <v>21</v>
      </c>
      <c r="P1" s="4" t="s">
        <v>22</v>
      </c>
      <c r="Q1" s="4" t="s">
        <v>23</v>
      </c>
      <c r="R1" s="4" t="s">
        <v>24</v>
      </c>
    </row>
    <row r="2" spans="1:18" x14ac:dyDescent="0.25">
      <c r="A2" s="4">
        <v>1950</v>
      </c>
      <c r="I2" s="4">
        <v>0.33</v>
      </c>
      <c r="J2" s="4">
        <v>0.67</v>
      </c>
      <c r="Q2" s="4">
        <v>1.4925373134328357</v>
      </c>
    </row>
    <row r="3" spans="1:18" x14ac:dyDescent="0.25">
      <c r="A3" s="4">
        <v>1951</v>
      </c>
    </row>
    <row r="4" spans="1:18" x14ac:dyDescent="0.25">
      <c r="A4" s="4">
        <v>1952</v>
      </c>
    </row>
    <row r="5" spans="1:18" x14ac:dyDescent="0.25">
      <c r="A5" s="4">
        <v>1953</v>
      </c>
    </row>
    <row r="6" spans="1:18" x14ac:dyDescent="0.25">
      <c r="A6" s="4">
        <v>1954</v>
      </c>
    </row>
    <row r="7" spans="1:18" x14ac:dyDescent="0.25">
      <c r="A7" s="4">
        <v>1955</v>
      </c>
      <c r="B7" s="4">
        <v>166139.859375</v>
      </c>
      <c r="C7" s="4">
        <v>109570.8828125</v>
      </c>
      <c r="D7" s="4">
        <v>4.6777362823486328</v>
      </c>
      <c r="E7" s="4">
        <v>0.33420374989509583</v>
      </c>
      <c r="M7" s="4">
        <f>C7^0.33</f>
        <v>46.036193100062988</v>
      </c>
      <c r="N7" s="4">
        <f>D7^0.67</f>
        <v>2.8114084232396004</v>
      </c>
      <c r="O7" s="4">
        <f>M7*N7</f>
        <v>129.42654105540186</v>
      </c>
      <c r="P7" s="4">
        <f>B7/O7</f>
        <v>1283.6614346657288</v>
      </c>
      <c r="Q7" s="4">
        <f>P7^1.492537</f>
        <v>43599.084968486051</v>
      </c>
      <c r="R7" s="4">
        <f>C7/(Q7*D7)</f>
        <v>0.53725696236401033</v>
      </c>
    </row>
    <row r="8" spans="1:18" x14ac:dyDescent="0.25">
      <c r="A8" s="4">
        <v>1956</v>
      </c>
      <c r="B8" s="4">
        <v>187462.296875</v>
      </c>
      <c r="C8" s="4">
        <v>115481.6640625</v>
      </c>
      <c r="D8" s="4">
        <v>4.7579383850097656</v>
      </c>
      <c r="E8" s="4">
        <v>0.33420374989509583</v>
      </c>
      <c r="F8" s="4">
        <f>LOG(B8/B7)</f>
        <v>5.2440095368764338E-2</v>
      </c>
      <c r="G8" s="4">
        <f>LOG(C8/C7)</f>
        <v>2.2817872557550866E-2</v>
      </c>
      <c r="H8" s="4">
        <f>LOG(D8/D7)</f>
        <v>7.3830797940705262E-3</v>
      </c>
      <c r="I8" s="4">
        <f>G8*0.33</f>
        <v>7.5298979439917865E-3</v>
      </c>
      <c r="J8" s="4">
        <f>H8*0.67</f>
        <v>4.9466634620272528E-3</v>
      </c>
      <c r="K8" s="4">
        <f>I8+J8</f>
        <v>1.2476561406019038E-2</v>
      </c>
      <c r="L8" s="4">
        <f>F8-K8</f>
        <v>3.9963533962745296E-2</v>
      </c>
      <c r="M8" s="4">
        <f t="shared" ref="M8:M66" si="0">C8^0.33</f>
        <v>46.841338971934562</v>
      </c>
      <c r="N8" s="4">
        <f t="shared" ref="N8:N66" si="1">D8^0.67</f>
        <v>2.8436137473805085</v>
      </c>
      <c r="O8" s="4">
        <f t="shared" ref="O8:O66" si="2">M8*N8</f>
        <v>133.1986754463035</v>
      </c>
      <c r="P8" s="4">
        <f t="shared" ref="P8:P66" si="3">B8/O8</f>
        <v>1407.3885963721302</v>
      </c>
      <c r="Q8" s="4">
        <f t="shared" ref="Q8:Q66" si="4">P8^1.492537</f>
        <v>50017.781812763984</v>
      </c>
      <c r="R8" s="4">
        <f t="shared" ref="R8:R66" si="5">C8/(Q8*D8)</f>
        <v>0.48525474630038196</v>
      </c>
    </row>
    <row r="9" spans="1:18" x14ac:dyDescent="0.25">
      <c r="A9" s="4">
        <v>1957</v>
      </c>
      <c r="B9" s="4">
        <v>224956.34375</v>
      </c>
      <c r="C9" s="4">
        <v>123277.875</v>
      </c>
      <c r="D9" s="4">
        <v>4.8395156860351563</v>
      </c>
      <c r="E9" s="4">
        <v>0.33420374989509583</v>
      </c>
      <c r="F9" s="4">
        <f t="shared" ref="F9:F66" si="6">LOG(B9/B8)</f>
        <v>7.9184310841936542E-2</v>
      </c>
      <c r="G9" s="4">
        <f t="shared" ref="G9:G66" si="7">LOG(C9/C8)</f>
        <v>2.837210630119559E-2</v>
      </c>
      <c r="H9" s="4">
        <f t="shared" ref="H9:H66" si="8">LOG(D9/D8)</f>
        <v>7.3830881970506244E-3</v>
      </c>
      <c r="I9" s="4">
        <f t="shared" ref="I9:I66" si="9">G9*0.33</f>
        <v>9.3627950793945449E-3</v>
      </c>
      <c r="J9" s="4">
        <f t="shared" ref="J9:J66" si="10">H9*0.67</f>
        <v>4.9466690920239188E-3</v>
      </c>
      <c r="K9" s="4">
        <f t="shared" ref="K9:K66" si="11">I9+J9</f>
        <v>1.4309464171418464E-2</v>
      </c>
      <c r="L9" s="4">
        <f t="shared" ref="L9:L66" si="12">F9-K9</f>
        <v>6.4874846670518072E-2</v>
      </c>
      <c r="M9" s="4">
        <f t="shared" si="0"/>
        <v>47.862138159670131</v>
      </c>
      <c r="N9" s="4">
        <f t="shared" si="1"/>
        <v>2.8761880281338699</v>
      </c>
      <c r="O9" s="4">
        <f t="shared" si="2"/>
        <v>137.6605087757325</v>
      </c>
      <c r="P9" s="4">
        <f t="shared" si="3"/>
        <v>1634.1385467090215</v>
      </c>
      <c r="Q9" s="4">
        <f t="shared" si="4"/>
        <v>62510.437255232551</v>
      </c>
      <c r="R9" s="4">
        <f t="shared" si="5"/>
        <v>0.4075028974347879</v>
      </c>
    </row>
    <row r="10" spans="1:18" x14ac:dyDescent="0.25">
      <c r="A10" s="4">
        <v>1958</v>
      </c>
      <c r="B10" s="4">
        <v>255061.453125</v>
      </c>
      <c r="C10" s="4">
        <v>133673.46875</v>
      </c>
      <c r="D10" s="4">
        <v>4.9224915504455566</v>
      </c>
      <c r="E10" s="4">
        <v>0.33420374989509583</v>
      </c>
      <c r="F10" s="4">
        <f t="shared" si="6"/>
        <v>5.4546584859232618E-2</v>
      </c>
      <c r="G10" s="4">
        <f t="shared" si="7"/>
        <v>3.5160078259151892E-2</v>
      </c>
      <c r="H10" s="4">
        <f t="shared" si="8"/>
        <v>7.3830774860599952E-3</v>
      </c>
      <c r="I10" s="4">
        <f t="shared" si="9"/>
        <v>1.1602825825520125E-2</v>
      </c>
      <c r="J10" s="4">
        <f t="shared" si="10"/>
        <v>4.9466619156601967E-3</v>
      </c>
      <c r="K10" s="4">
        <f t="shared" si="11"/>
        <v>1.654948774118032E-2</v>
      </c>
      <c r="L10" s="4">
        <f t="shared" si="12"/>
        <v>3.7997097118052298E-2</v>
      </c>
      <c r="M10" s="4">
        <f t="shared" si="0"/>
        <v>49.158081119276503</v>
      </c>
      <c r="N10" s="4">
        <f t="shared" si="1"/>
        <v>2.9091354070521747</v>
      </c>
      <c r="O10" s="4">
        <f t="shared" si="2"/>
        <v>143.00751432683026</v>
      </c>
      <c r="P10" s="4">
        <f t="shared" si="3"/>
        <v>1783.5528036805183</v>
      </c>
      <c r="Q10" s="4">
        <f t="shared" si="4"/>
        <v>71230.273207601698</v>
      </c>
      <c r="R10" s="4">
        <f t="shared" si="5"/>
        <v>0.38123751359720132</v>
      </c>
    </row>
    <row r="11" spans="1:18" x14ac:dyDescent="0.25">
      <c r="A11" s="4">
        <v>1959</v>
      </c>
      <c r="B11" s="4">
        <v>286083.3125</v>
      </c>
      <c r="C11" s="4">
        <v>144232.3125</v>
      </c>
      <c r="D11" s="4">
        <v>5.0068902969360352</v>
      </c>
      <c r="E11" s="4">
        <v>0.33420374989509583</v>
      </c>
      <c r="F11" s="4">
        <f t="shared" si="6"/>
        <v>4.9847696150250462E-2</v>
      </c>
      <c r="G11" s="4">
        <f t="shared" si="7"/>
        <v>3.3017348791742507E-2</v>
      </c>
      <c r="H11" s="4">
        <f t="shared" si="8"/>
        <v>7.3830965934152904E-3</v>
      </c>
      <c r="I11" s="4">
        <f t="shared" si="9"/>
        <v>1.0895725101275028E-2</v>
      </c>
      <c r="J11" s="4">
        <f t="shared" si="10"/>
        <v>4.9466747175882448E-3</v>
      </c>
      <c r="K11" s="4">
        <f t="shared" si="11"/>
        <v>1.5842399818863272E-2</v>
      </c>
      <c r="L11" s="4">
        <f t="shared" si="12"/>
        <v>3.4005296331387186E-2</v>
      </c>
      <c r="M11" s="4">
        <f t="shared" si="0"/>
        <v>50.406976330610007</v>
      </c>
      <c r="N11" s="4">
        <f t="shared" si="1"/>
        <v>2.9424602923217069</v>
      </c>
      <c r="O11" s="4">
        <f t="shared" si="2"/>
        <v>148.32052630882009</v>
      </c>
      <c r="P11" s="4">
        <f t="shared" si="3"/>
        <v>1928.8180781151102</v>
      </c>
      <c r="Q11" s="4">
        <f t="shared" si="4"/>
        <v>80060.587566594098</v>
      </c>
      <c r="R11" s="4">
        <f t="shared" si="5"/>
        <v>0.35981206162174384</v>
      </c>
    </row>
    <row r="12" spans="1:18" x14ac:dyDescent="0.25">
      <c r="A12" s="4">
        <v>1960</v>
      </c>
      <c r="B12" s="4">
        <v>313622.96875</v>
      </c>
      <c r="C12" s="4">
        <v>154742.03125</v>
      </c>
      <c r="D12" s="4">
        <v>5.092735767364502</v>
      </c>
      <c r="E12" s="4">
        <v>0.33420374989509583</v>
      </c>
      <c r="F12" s="4">
        <f t="shared" si="6"/>
        <v>3.9915335773793859E-2</v>
      </c>
      <c r="G12" s="4">
        <f t="shared" si="7"/>
        <v>3.0545726723142347E-2</v>
      </c>
      <c r="H12" s="4">
        <f t="shared" si="8"/>
        <v>7.3830678000856506E-3</v>
      </c>
      <c r="I12" s="4">
        <f t="shared" si="9"/>
        <v>1.0080089818636975E-2</v>
      </c>
      <c r="J12" s="4">
        <f t="shared" si="10"/>
        <v>4.9466554260573859E-3</v>
      </c>
      <c r="K12" s="4">
        <f t="shared" si="11"/>
        <v>1.502674524469436E-2</v>
      </c>
      <c r="L12" s="4">
        <f t="shared" si="12"/>
        <v>2.4888590529099499E-2</v>
      </c>
      <c r="M12" s="4">
        <f t="shared" si="0"/>
        <v>51.590618776867537</v>
      </c>
      <c r="N12" s="4">
        <f t="shared" si="1"/>
        <v>2.976166790417019</v>
      </c>
      <c r="O12" s="4">
        <f t="shared" si="2"/>
        <v>153.54228630077785</v>
      </c>
      <c r="P12" s="4">
        <f t="shared" si="3"/>
        <v>2042.5836836611647</v>
      </c>
      <c r="Q12" s="4">
        <f t="shared" si="4"/>
        <v>87209.925466153727</v>
      </c>
      <c r="R12" s="4">
        <f t="shared" si="5"/>
        <v>0.34841049963828541</v>
      </c>
    </row>
    <row r="13" spans="1:18" x14ac:dyDescent="0.25">
      <c r="A13" s="4">
        <v>1961</v>
      </c>
      <c r="B13" s="4">
        <v>340340.5</v>
      </c>
      <c r="C13" s="4">
        <v>166474.71875</v>
      </c>
      <c r="D13" s="4">
        <v>5.2145061492919922</v>
      </c>
      <c r="E13" s="4">
        <v>0.33420374989509583</v>
      </c>
      <c r="F13" s="4">
        <f t="shared" si="6"/>
        <v>3.5505771025967574E-2</v>
      </c>
      <c r="G13" s="4">
        <f t="shared" si="7"/>
        <v>3.1739996442112589E-2</v>
      </c>
      <c r="H13" s="4">
        <f t="shared" si="8"/>
        <v>1.0262040213929709E-2</v>
      </c>
      <c r="I13" s="4">
        <f t="shared" si="9"/>
        <v>1.0474198825897155E-2</v>
      </c>
      <c r="J13" s="4">
        <f t="shared" si="10"/>
        <v>6.8755669433329053E-3</v>
      </c>
      <c r="K13" s="4">
        <f t="shared" si="11"/>
        <v>1.7349765769230061E-2</v>
      </c>
      <c r="L13" s="4">
        <f t="shared" si="12"/>
        <v>1.8156005256737513E-2</v>
      </c>
      <c r="M13" s="4">
        <f t="shared" si="0"/>
        <v>52.849993186057908</v>
      </c>
      <c r="N13" s="4">
        <f t="shared" si="1"/>
        <v>3.0236591545342622</v>
      </c>
      <c r="O13" s="4">
        <f t="shared" si="2"/>
        <v>159.80036571409738</v>
      </c>
      <c r="P13" s="4">
        <f t="shared" si="3"/>
        <v>2129.7854887823678</v>
      </c>
      <c r="Q13" s="4">
        <f t="shared" si="4"/>
        <v>92824.886086708284</v>
      </c>
      <c r="R13" s="4">
        <f t="shared" si="5"/>
        <v>0.3439304919971985</v>
      </c>
    </row>
    <row r="14" spans="1:18" x14ac:dyDescent="0.25">
      <c r="A14" s="4">
        <v>1962</v>
      </c>
      <c r="B14" s="4">
        <v>362947.65625</v>
      </c>
      <c r="C14" s="4">
        <v>180181.5</v>
      </c>
      <c r="D14" s="4">
        <v>5.3391880989074707</v>
      </c>
      <c r="E14" s="4">
        <v>0.33420374989509583</v>
      </c>
      <c r="F14" s="4">
        <f t="shared" si="6"/>
        <v>2.7930363721765578E-2</v>
      </c>
      <c r="G14" s="4">
        <f t="shared" si="7"/>
        <v>3.436190822450147E-2</v>
      </c>
      <c r="H14" s="4">
        <f t="shared" si="8"/>
        <v>1.026203732283036E-2</v>
      </c>
      <c r="I14" s="4">
        <f t="shared" si="9"/>
        <v>1.1339429714085485E-2</v>
      </c>
      <c r="J14" s="4">
        <f t="shared" si="10"/>
        <v>6.8755650062963412E-3</v>
      </c>
      <c r="K14" s="4">
        <f t="shared" si="11"/>
        <v>1.8214994720381825E-2</v>
      </c>
      <c r="L14" s="4">
        <f t="shared" si="12"/>
        <v>9.7153690013837522E-3</v>
      </c>
      <c r="M14" s="4">
        <f t="shared" si="0"/>
        <v>54.248079192783464</v>
      </c>
      <c r="N14" s="4">
        <f t="shared" si="1"/>
        <v>3.0719093672638005</v>
      </c>
      <c r="O14" s="4">
        <f t="shared" si="2"/>
        <v>166.64518262837998</v>
      </c>
      <c r="P14" s="4">
        <f t="shared" si="3"/>
        <v>2177.9666866180946</v>
      </c>
      <c r="Q14" s="4">
        <f t="shared" si="4"/>
        <v>95976.514207013795</v>
      </c>
      <c r="R14" s="4">
        <f t="shared" si="5"/>
        <v>0.35161711331508438</v>
      </c>
    </row>
    <row r="15" spans="1:18" x14ac:dyDescent="0.25">
      <c r="A15" s="4">
        <v>1963</v>
      </c>
      <c r="B15" s="4">
        <v>385143.78125</v>
      </c>
      <c r="C15" s="4">
        <v>194960.015625</v>
      </c>
      <c r="D15" s="4">
        <v>5.466850757598877</v>
      </c>
      <c r="E15" s="4">
        <v>0.33420374989509583</v>
      </c>
      <c r="F15" s="4">
        <f t="shared" si="6"/>
        <v>2.5778893615539766E-2</v>
      </c>
      <c r="G15" s="4">
        <f t="shared" si="7"/>
        <v>3.4235352910291048E-2</v>
      </c>
      <c r="H15" s="4">
        <f t="shared" si="8"/>
        <v>1.0261996756569979E-2</v>
      </c>
      <c r="I15" s="4">
        <f t="shared" si="9"/>
        <v>1.1297666460396046E-2</v>
      </c>
      <c r="J15" s="4">
        <f t="shared" si="10"/>
        <v>6.8755378269018865E-3</v>
      </c>
      <c r="K15" s="4">
        <f t="shared" si="11"/>
        <v>1.8173204287297934E-2</v>
      </c>
      <c r="L15" s="4">
        <f t="shared" si="12"/>
        <v>7.6056893282418318E-3</v>
      </c>
      <c r="M15" s="4">
        <f t="shared" si="0"/>
        <v>55.677795536595951</v>
      </c>
      <c r="N15" s="4">
        <f t="shared" si="1"/>
        <v>3.1209293401873004</v>
      </c>
      <c r="O15" s="4">
        <f t="shared" si="2"/>
        <v>173.76646568711183</v>
      </c>
      <c r="P15" s="4">
        <f t="shared" si="3"/>
        <v>2216.4448112992027</v>
      </c>
      <c r="Q15" s="4">
        <f t="shared" si="4"/>
        <v>98518.26283996366</v>
      </c>
      <c r="R15" s="4">
        <f t="shared" si="5"/>
        <v>0.36198584438181675</v>
      </c>
    </row>
    <row r="16" spans="1:18" x14ac:dyDescent="0.25">
      <c r="A16" s="4">
        <v>1964</v>
      </c>
      <c r="B16" s="4">
        <v>415149.65625</v>
      </c>
      <c r="C16" s="4">
        <v>216609.125</v>
      </c>
      <c r="D16" s="4">
        <v>5.5975661277770996</v>
      </c>
      <c r="E16" s="4">
        <v>0.33420374989509583</v>
      </c>
      <c r="F16" s="4">
        <f t="shared" si="6"/>
        <v>3.2581792768486398E-2</v>
      </c>
      <c r="G16" s="4">
        <f t="shared" si="7"/>
        <v>4.5731197029589991E-2</v>
      </c>
      <c r="H16" s="4">
        <f t="shared" si="8"/>
        <v>1.0262014868834782E-2</v>
      </c>
      <c r="I16" s="4">
        <f t="shared" si="9"/>
        <v>1.5091295019764698E-2</v>
      </c>
      <c r="J16" s="4">
        <f t="shared" si="10"/>
        <v>6.8755499621193043E-3</v>
      </c>
      <c r="K16" s="4">
        <f t="shared" si="11"/>
        <v>2.1966844981884004E-2</v>
      </c>
      <c r="L16" s="4">
        <f t="shared" si="12"/>
        <v>1.0614947786602394E-2</v>
      </c>
      <c r="M16" s="4">
        <f t="shared" si="0"/>
        <v>57.646550777887242</v>
      </c>
      <c r="N16" s="4">
        <f t="shared" si="1"/>
        <v>3.1707316375944954</v>
      </c>
      <c r="O16" s="4">
        <f t="shared" si="2"/>
        <v>182.78174234964465</v>
      </c>
      <c r="P16" s="4">
        <f t="shared" si="3"/>
        <v>2271.2862396062346</v>
      </c>
      <c r="Q16" s="4">
        <f t="shared" si="4"/>
        <v>102178.59995249385</v>
      </c>
      <c r="R16" s="4">
        <f t="shared" si="5"/>
        <v>0.37871941297842698</v>
      </c>
    </row>
    <row r="17" spans="1:18" x14ac:dyDescent="0.25">
      <c r="A17" s="4">
        <v>1965</v>
      </c>
      <c r="B17" s="4">
        <v>472695.15625</v>
      </c>
      <c r="C17" s="4">
        <v>242768.078125</v>
      </c>
      <c r="D17" s="4">
        <v>5.7314071655273438</v>
      </c>
      <c r="E17" s="4">
        <v>0.33420374989509583</v>
      </c>
      <c r="F17" s="4">
        <f t="shared" si="6"/>
        <v>5.6376469413674177E-2</v>
      </c>
      <c r="G17" s="4">
        <f t="shared" si="7"/>
        <v>4.9514832225888879E-2</v>
      </c>
      <c r="H17" s="4">
        <f t="shared" si="8"/>
        <v>1.0262029424439715E-2</v>
      </c>
      <c r="I17" s="4">
        <f t="shared" si="9"/>
        <v>1.6339894634543332E-2</v>
      </c>
      <c r="J17" s="4">
        <f t="shared" si="10"/>
        <v>6.8755597143746097E-3</v>
      </c>
      <c r="K17" s="4">
        <f t="shared" si="11"/>
        <v>2.321545434891794E-2</v>
      </c>
      <c r="L17" s="4">
        <f t="shared" si="12"/>
        <v>3.3161015064756237E-2</v>
      </c>
      <c r="M17" s="4">
        <f t="shared" si="0"/>
        <v>59.85676225507504</v>
      </c>
      <c r="N17" s="4">
        <f t="shared" si="1"/>
        <v>3.2213287285752954</v>
      </c>
      <c r="O17" s="4">
        <f t="shared" si="2"/>
        <v>192.81830785177462</v>
      </c>
      <c r="P17" s="4">
        <f t="shared" si="3"/>
        <v>2451.5055728700581</v>
      </c>
      <c r="Q17" s="4">
        <f t="shared" si="4"/>
        <v>114512.78832659009</v>
      </c>
      <c r="R17" s="4">
        <f t="shared" si="5"/>
        <v>0.36989318366885737</v>
      </c>
    </row>
    <row r="18" spans="1:18" x14ac:dyDescent="0.25">
      <c r="A18" s="4">
        <v>1966</v>
      </c>
      <c r="B18" s="4">
        <v>526130.25</v>
      </c>
      <c r="C18" s="4">
        <v>273608.875</v>
      </c>
      <c r="D18" s="4">
        <v>5.8684482574462891</v>
      </c>
      <c r="E18" s="4">
        <v>0.33420374989509583</v>
      </c>
      <c r="F18" s="4">
        <f t="shared" si="6"/>
        <v>4.6512120321968629E-2</v>
      </c>
      <c r="G18" s="4">
        <f t="shared" si="7"/>
        <v>5.1938600167065606E-2</v>
      </c>
      <c r="H18" s="4">
        <f t="shared" si="8"/>
        <v>1.0262017412380737E-2</v>
      </c>
      <c r="I18" s="4">
        <f t="shared" si="9"/>
        <v>1.7139738055131651E-2</v>
      </c>
      <c r="J18" s="4">
        <f t="shared" si="10"/>
        <v>6.8755516662950943E-3</v>
      </c>
      <c r="K18" s="4">
        <f t="shared" si="11"/>
        <v>2.4015289721426747E-2</v>
      </c>
      <c r="L18" s="4">
        <f t="shared" si="12"/>
        <v>2.2496830600541882E-2</v>
      </c>
      <c r="M18" s="4">
        <f t="shared" si="0"/>
        <v>62.266285630480525</v>
      </c>
      <c r="N18" s="4">
        <f t="shared" si="1"/>
        <v>3.2727331642351341</v>
      </c>
      <c r="O18" s="4">
        <f t="shared" si="2"/>
        <v>203.78093799661119</v>
      </c>
      <c r="P18" s="4">
        <f t="shared" si="3"/>
        <v>2581.8423213301207</v>
      </c>
      <c r="Q18" s="4">
        <f t="shared" si="4"/>
        <v>123717.55874200229</v>
      </c>
      <c r="R18" s="4">
        <f t="shared" si="5"/>
        <v>0.37685610832001509</v>
      </c>
    </row>
    <row r="19" spans="1:18" x14ac:dyDescent="0.25">
      <c r="A19" s="4">
        <v>1967</v>
      </c>
      <c r="B19" s="4">
        <v>583675.75</v>
      </c>
      <c r="C19" s="4">
        <v>305729.09375</v>
      </c>
      <c r="D19" s="4">
        <v>6.0087661743164063</v>
      </c>
      <c r="E19" s="4">
        <v>0.33420374989509583</v>
      </c>
      <c r="F19" s="4">
        <f t="shared" si="6"/>
        <v>4.5078377641703991E-2</v>
      </c>
      <c r="G19" s="4">
        <f t="shared" si="7"/>
        <v>4.8206588558860564E-2</v>
      </c>
      <c r="H19" s="4">
        <f t="shared" si="8"/>
        <v>1.0262024438169072E-2</v>
      </c>
      <c r="I19" s="4">
        <f t="shared" si="9"/>
        <v>1.5908174224423987E-2</v>
      </c>
      <c r="J19" s="4">
        <f t="shared" si="10"/>
        <v>6.8755563735732788E-3</v>
      </c>
      <c r="K19" s="4">
        <f t="shared" si="11"/>
        <v>2.2783730597997265E-2</v>
      </c>
      <c r="L19" s="4">
        <f t="shared" si="12"/>
        <v>2.2294647043706727E-2</v>
      </c>
      <c r="M19" s="4">
        <f t="shared" si="0"/>
        <v>64.589382681739053</v>
      </c>
      <c r="N19" s="4">
        <f t="shared" si="1"/>
        <v>3.3249579235320046</v>
      </c>
      <c r="O19" s="4">
        <f t="shared" si="2"/>
        <v>214.75697972368911</v>
      </c>
      <c r="P19" s="4">
        <f t="shared" si="3"/>
        <v>2717.8429811732758</v>
      </c>
      <c r="Q19" s="4">
        <f t="shared" si="4"/>
        <v>133569.38530015497</v>
      </c>
      <c r="R19" s="4">
        <f t="shared" si="5"/>
        <v>0.38092943932569862</v>
      </c>
    </row>
    <row r="20" spans="1:18" x14ac:dyDescent="0.25">
      <c r="A20" s="4">
        <v>1968</v>
      </c>
      <c r="B20" s="4">
        <v>657662.8125</v>
      </c>
      <c r="C20" s="4">
        <v>349132.5625</v>
      </c>
      <c r="D20" s="4">
        <v>6.1524391174316406</v>
      </c>
      <c r="E20" s="4">
        <v>0.33420374989509583</v>
      </c>
      <c r="F20" s="4">
        <f t="shared" si="6"/>
        <v>5.1831635366352408E-2</v>
      </c>
      <c r="G20" s="4">
        <f t="shared" si="7"/>
        <v>5.7653587024092262E-2</v>
      </c>
      <c r="H20" s="4">
        <f t="shared" si="8"/>
        <v>1.0262020590557896E-2</v>
      </c>
      <c r="I20" s="4">
        <f t="shared" si="9"/>
        <v>1.9025683717950447E-2</v>
      </c>
      <c r="J20" s="4">
        <f t="shared" si="10"/>
        <v>6.8755537956737911E-3</v>
      </c>
      <c r="K20" s="4">
        <f t="shared" si="11"/>
        <v>2.5901237513624237E-2</v>
      </c>
      <c r="L20" s="4">
        <f t="shared" si="12"/>
        <v>2.593039785272817E-2</v>
      </c>
      <c r="M20" s="4">
        <f t="shared" si="0"/>
        <v>67.481824720592797</v>
      </c>
      <c r="N20" s="4">
        <f t="shared" si="1"/>
        <v>3.3780160412861848</v>
      </c>
      <c r="O20" s="4">
        <f t="shared" si="2"/>
        <v>227.95468640142508</v>
      </c>
      <c r="P20" s="4">
        <f t="shared" si="3"/>
        <v>2885.0594075607851</v>
      </c>
      <c r="Q20" s="4">
        <f t="shared" si="4"/>
        <v>146018.87749708956</v>
      </c>
      <c r="R20" s="4">
        <f t="shared" si="5"/>
        <v>0.38862794462379441</v>
      </c>
    </row>
    <row r="21" spans="1:18" x14ac:dyDescent="0.25">
      <c r="A21" s="4">
        <v>1969</v>
      </c>
      <c r="B21" s="4">
        <v>743981.0625</v>
      </c>
      <c r="C21" s="4">
        <v>389049</v>
      </c>
      <c r="D21" s="4">
        <v>6.2995471954345703</v>
      </c>
      <c r="E21" s="4">
        <v>0.33420374989509583</v>
      </c>
      <c r="F21" s="4">
        <f t="shared" si="6"/>
        <v>5.3558595633634777E-2</v>
      </c>
      <c r="G21" s="4">
        <f t="shared" si="7"/>
        <v>4.7013947366579892E-2</v>
      </c>
      <c r="H21" s="4">
        <f t="shared" si="8"/>
        <v>1.0262009205957849E-2</v>
      </c>
      <c r="I21" s="4">
        <f t="shared" si="9"/>
        <v>1.5514602630971364E-2</v>
      </c>
      <c r="J21" s="4">
        <f t="shared" si="10"/>
        <v>6.8755461679917591E-3</v>
      </c>
      <c r="K21" s="4">
        <f t="shared" si="11"/>
        <v>2.2390148798963123E-2</v>
      </c>
      <c r="L21" s="4">
        <f t="shared" si="12"/>
        <v>3.1168446834671654E-2</v>
      </c>
      <c r="M21" s="4">
        <f t="shared" si="0"/>
        <v>69.936101606088101</v>
      </c>
      <c r="N21" s="4">
        <f t="shared" si="1"/>
        <v>3.4319207753009855</v>
      </c>
      <c r="O21" s="4">
        <f t="shared" si="2"/>
        <v>240.01516004549438</v>
      </c>
      <c r="P21" s="4">
        <f t="shared" si="3"/>
        <v>3099.7252938480215</v>
      </c>
      <c r="Q21" s="4">
        <f t="shared" si="4"/>
        <v>162528.32727395839</v>
      </c>
      <c r="R21" s="4">
        <f t="shared" si="5"/>
        <v>0.37998451935105326</v>
      </c>
    </row>
    <row r="22" spans="1:18" x14ac:dyDescent="0.25">
      <c r="A22" s="4">
        <v>1970</v>
      </c>
      <c r="B22" s="4">
        <v>452143.1875</v>
      </c>
      <c r="C22" s="4">
        <v>418432.03125</v>
      </c>
      <c r="D22" s="4">
        <v>6.4501724243164063</v>
      </c>
      <c r="E22" s="4">
        <v>0.33420374989509583</v>
      </c>
      <c r="F22" s="4">
        <f t="shared" si="6"/>
        <v>-0.21628588937928672</v>
      </c>
      <c r="G22" s="4">
        <f t="shared" si="7"/>
        <v>3.1620619307782274E-2</v>
      </c>
      <c r="H22" s="4">
        <f t="shared" si="8"/>
        <v>1.0261990273681923E-2</v>
      </c>
      <c r="I22" s="4">
        <f t="shared" si="9"/>
        <v>1.0434804371568152E-2</v>
      </c>
      <c r="J22" s="4">
        <f t="shared" si="10"/>
        <v>6.8755334833668887E-3</v>
      </c>
      <c r="K22" s="4">
        <f t="shared" si="11"/>
        <v>1.7310337854935041E-2</v>
      </c>
      <c r="L22" s="4">
        <f t="shared" si="12"/>
        <v>-0.23359622723422177</v>
      </c>
      <c r="M22" s="4">
        <f t="shared" si="0"/>
        <v>71.636807704289595</v>
      </c>
      <c r="N22" s="4">
        <f t="shared" si="1"/>
        <v>3.4866855929584553</v>
      </c>
      <c r="O22" s="4">
        <f t="shared" si="2"/>
        <v>249.77502534808181</v>
      </c>
      <c r="P22" s="4">
        <f t="shared" si="3"/>
        <v>1810.2017480326613</v>
      </c>
      <c r="Q22" s="4">
        <f t="shared" si="4"/>
        <v>72824.59087406387</v>
      </c>
      <c r="R22" s="4">
        <f t="shared" si="5"/>
        <v>0.89079043476964792</v>
      </c>
    </row>
    <row r="23" spans="1:18" x14ac:dyDescent="0.25">
      <c r="A23" s="4">
        <v>1971</v>
      </c>
      <c r="B23" s="4">
        <v>514093.96875</v>
      </c>
      <c r="C23" s="4">
        <v>454698.75</v>
      </c>
      <c r="D23" s="4">
        <v>6.6438989639282227</v>
      </c>
      <c r="E23" s="4">
        <v>0.33420374989509583</v>
      </c>
      <c r="F23" s="4">
        <f t="shared" si="6"/>
        <v>5.5766517183640091E-2</v>
      </c>
      <c r="G23" s="4">
        <f t="shared" si="7"/>
        <v>3.6098837636666166E-2</v>
      </c>
      <c r="H23" s="4">
        <f t="shared" si="8"/>
        <v>1.2851695126476995E-2</v>
      </c>
      <c r="I23" s="4">
        <f t="shared" si="9"/>
        <v>1.1912616420099836E-2</v>
      </c>
      <c r="J23" s="4">
        <f t="shared" si="10"/>
        <v>8.610635734739587E-3</v>
      </c>
      <c r="K23" s="4">
        <f t="shared" si="11"/>
        <v>2.0523252154839425E-2</v>
      </c>
      <c r="L23" s="4">
        <f t="shared" si="12"/>
        <v>3.5243265028800666E-2</v>
      </c>
      <c r="M23" s="4">
        <f t="shared" si="0"/>
        <v>73.628989624035711</v>
      </c>
      <c r="N23" s="4">
        <f t="shared" si="1"/>
        <v>3.5565049948846821</v>
      </c>
      <c r="O23" s="4">
        <f t="shared" si="2"/>
        <v>261.86186936619544</v>
      </c>
      <c r="P23" s="4">
        <f t="shared" si="3"/>
        <v>1963.2257647678964</v>
      </c>
      <c r="Q23" s="4">
        <f t="shared" si="4"/>
        <v>82201.535576791721</v>
      </c>
      <c r="R23" s="4">
        <f t="shared" si="5"/>
        <v>0.83257010069869375</v>
      </c>
    </row>
    <row r="24" spans="1:18" x14ac:dyDescent="0.25">
      <c r="A24" s="4">
        <v>1972</v>
      </c>
      <c r="B24" s="4">
        <v>588632.5</v>
      </c>
      <c r="C24" s="4">
        <v>502343.4375</v>
      </c>
      <c r="D24" s="4">
        <v>6.8452014923095703</v>
      </c>
      <c r="E24" s="4">
        <v>0.33420374989509583</v>
      </c>
      <c r="F24" s="4">
        <f t="shared" si="6"/>
        <v>5.8801728165258089E-2</v>
      </c>
      <c r="G24" s="4">
        <f t="shared" si="7"/>
        <v>4.3276972809060101E-2</v>
      </c>
      <c r="H24" s="4">
        <f t="shared" si="8"/>
        <v>1.2963216994529582E-2</v>
      </c>
      <c r="I24" s="4">
        <f t="shared" si="9"/>
        <v>1.4281401026989833E-2</v>
      </c>
      <c r="J24" s="4">
        <f t="shared" si="10"/>
        <v>8.6853553863348205E-3</v>
      </c>
      <c r="K24" s="4">
        <f t="shared" si="11"/>
        <v>2.2966756413324654E-2</v>
      </c>
      <c r="L24" s="4">
        <f t="shared" si="12"/>
        <v>3.5834971751933439E-2</v>
      </c>
      <c r="M24" s="4">
        <f t="shared" si="0"/>
        <v>76.090465662250068</v>
      </c>
      <c r="N24" s="4">
        <f t="shared" si="1"/>
        <v>3.6283466981432291</v>
      </c>
      <c r="O24" s="4">
        <f t="shared" si="2"/>
        <v>276.08258984580578</v>
      </c>
      <c r="P24" s="4">
        <f t="shared" si="3"/>
        <v>2132.0884461738628</v>
      </c>
      <c r="Q24" s="4">
        <f t="shared" si="4"/>
        <v>92974.735546990822</v>
      </c>
      <c r="R24" s="4">
        <f t="shared" si="5"/>
        <v>0.78931352579641578</v>
      </c>
    </row>
    <row r="25" spans="1:18" x14ac:dyDescent="0.25">
      <c r="A25" s="4">
        <v>1973</v>
      </c>
      <c r="B25" s="4">
        <v>632436.6875</v>
      </c>
      <c r="C25" s="4">
        <v>556712.3125</v>
      </c>
      <c r="D25" s="4">
        <v>7.0557775497436523</v>
      </c>
      <c r="E25" s="4">
        <v>0.33420374989509583</v>
      </c>
      <c r="F25" s="4">
        <f t="shared" si="6"/>
        <v>3.1172818305111819E-2</v>
      </c>
      <c r="G25" s="4">
        <f t="shared" si="7"/>
        <v>4.4630093356701254E-2</v>
      </c>
      <c r="H25" s="4">
        <f t="shared" si="8"/>
        <v>1.3158643810178668E-2</v>
      </c>
      <c r="I25" s="4">
        <f t="shared" si="9"/>
        <v>1.4727930807711415E-2</v>
      </c>
      <c r="J25" s="4">
        <f t="shared" si="10"/>
        <v>8.8162913528197079E-3</v>
      </c>
      <c r="K25" s="4">
        <f t="shared" si="11"/>
        <v>2.3544222160531123E-2</v>
      </c>
      <c r="L25" s="4">
        <f t="shared" si="12"/>
        <v>7.628596144580696E-3</v>
      </c>
      <c r="M25" s="4">
        <f t="shared" si="0"/>
        <v>78.715121970500675</v>
      </c>
      <c r="N25" s="4">
        <f t="shared" si="1"/>
        <v>3.7027557899509702</v>
      </c>
      <c r="O25" s="4">
        <f t="shared" si="2"/>
        <v>291.46287363296818</v>
      </c>
      <c r="P25" s="4">
        <f t="shared" si="3"/>
        <v>2169.8704868202581</v>
      </c>
      <c r="Q25" s="4">
        <f t="shared" si="4"/>
        <v>95444.501443229863</v>
      </c>
      <c r="R25" s="4">
        <f t="shared" si="5"/>
        <v>0.82667543493782591</v>
      </c>
    </row>
    <row r="26" spans="1:18" x14ac:dyDescent="0.25">
      <c r="A26" s="4">
        <v>1974</v>
      </c>
      <c r="B26" s="4">
        <v>669124.6875</v>
      </c>
      <c r="C26" s="4">
        <v>619371.625</v>
      </c>
      <c r="D26" s="4">
        <v>7.275169849395752</v>
      </c>
      <c r="E26" s="4">
        <v>0.33420374989509583</v>
      </c>
      <c r="F26" s="4">
        <f t="shared" si="6"/>
        <v>2.4489998254549582E-2</v>
      </c>
      <c r="G26" s="4">
        <f t="shared" si="7"/>
        <v>4.6320478868972746E-2</v>
      </c>
      <c r="H26" s="4">
        <f t="shared" si="8"/>
        <v>1.3298256843370415E-2</v>
      </c>
      <c r="I26" s="4">
        <f t="shared" si="9"/>
        <v>1.5285758026761007E-2</v>
      </c>
      <c r="J26" s="4">
        <f t="shared" si="10"/>
        <v>8.9098320850581787E-3</v>
      </c>
      <c r="K26" s="4">
        <f t="shared" si="11"/>
        <v>2.4195590111819185E-2</v>
      </c>
      <c r="L26" s="4">
        <f t="shared" si="12"/>
        <v>2.9440814273039642E-4</v>
      </c>
      <c r="M26" s="4">
        <f t="shared" si="0"/>
        <v>81.534972819506365</v>
      </c>
      <c r="N26" s="4">
        <f t="shared" si="1"/>
        <v>3.7795048048934041</v>
      </c>
      <c r="O26" s="4">
        <f t="shared" si="2"/>
        <v>308.16182153817743</v>
      </c>
      <c r="P26" s="4">
        <f t="shared" si="3"/>
        <v>2171.3419402834875</v>
      </c>
      <c r="Q26" s="4">
        <f t="shared" si="4"/>
        <v>95541.120157100988</v>
      </c>
      <c r="R26" s="4">
        <f t="shared" si="5"/>
        <v>0.89108234591061075</v>
      </c>
    </row>
    <row r="27" spans="1:18" x14ac:dyDescent="0.25">
      <c r="A27" s="4">
        <v>1975</v>
      </c>
      <c r="B27" s="4">
        <v>666941.875</v>
      </c>
      <c r="C27" s="4">
        <v>721016.25</v>
      </c>
      <c r="D27" s="4">
        <v>7.5060877799987793</v>
      </c>
      <c r="E27" s="4">
        <v>0.33420374989509583</v>
      </c>
      <c r="F27" s="4">
        <f t="shared" si="6"/>
        <v>-1.4190674234834204E-3</v>
      </c>
      <c r="G27" s="4">
        <f t="shared" si="7"/>
        <v>6.5993747465296418E-2</v>
      </c>
      <c r="H27" s="4">
        <f t="shared" si="8"/>
        <v>1.3570501955669058E-2</v>
      </c>
      <c r="I27" s="4">
        <f t="shared" si="9"/>
        <v>2.1777936663547819E-2</v>
      </c>
      <c r="J27" s="4">
        <f t="shared" si="10"/>
        <v>9.0922363102982698E-3</v>
      </c>
      <c r="K27" s="4">
        <f t="shared" si="11"/>
        <v>3.0870172973846088E-2</v>
      </c>
      <c r="L27" s="4">
        <f t="shared" si="12"/>
        <v>-3.2289240397329506E-2</v>
      </c>
      <c r="M27" s="4">
        <f t="shared" si="0"/>
        <v>85.727837246301959</v>
      </c>
      <c r="N27" s="4">
        <f t="shared" si="1"/>
        <v>3.8594652779157719</v>
      </c>
      <c r="O27" s="4">
        <f t="shared" si="2"/>
        <v>330.86361120291684</v>
      </c>
      <c r="P27" s="4">
        <f t="shared" si="3"/>
        <v>2015.7607316658591</v>
      </c>
      <c r="Q27" s="4">
        <f t="shared" si="4"/>
        <v>85506.167812244734</v>
      </c>
      <c r="R27" s="4">
        <f t="shared" si="5"/>
        <v>1.1233988398338319</v>
      </c>
    </row>
    <row r="28" spans="1:18" x14ac:dyDescent="0.25">
      <c r="A28" s="4">
        <v>1976</v>
      </c>
      <c r="B28" s="4">
        <v>788728.375</v>
      </c>
      <c r="C28" s="4">
        <v>859577.375</v>
      </c>
      <c r="D28" s="4">
        <v>7.7509636878967285</v>
      </c>
      <c r="E28" s="4">
        <v>0.33420374989509583</v>
      </c>
      <c r="F28" s="4">
        <f t="shared" si="6"/>
        <v>7.2839478984215819E-2</v>
      </c>
      <c r="G28" s="4">
        <f t="shared" si="7"/>
        <v>7.6339923072893195E-2</v>
      </c>
      <c r="H28" s="4">
        <f t="shared" si="8"/>
        <v>1.3942063322359912E-2</v>
      </c>
      <c r="I28" s="4">
        <f t="shared" si="9"/>
        <v>2.5192174614054756E-2</v>
      </c>
      <c r="J28" s="4">
        <f t="shared" si="10"/>
        <v>9.3411824259811427E-3</v>
      </c>
      <c r="K28" s="4">
        <f t="shared" si="11"/>
        <v>3.4533357040035899E-2</v>
      </c>
      <c r="L28" s="4">
        <f t="shared" si="12"/>
        <v>3.830612194417992E-2</v>
      </c>
      <c r="M28" s="4">
        <f t="shared" si="0"/>
        <v>90.847722033424276</v>
      </c>
      <c r="N28" s="4">
        <f t="shared" si="1"/>
        <v>3.9433771949827507</v>
      </c>
      <c r="O28" s="4">
        <f t="shared" si="2"/>
        <v>358.24683528273727</v>
      </c>
      <c r="P28" s="4">
        <f t="shared" si="3"/>
        <v>2201.6338940650126</v>
      </c>
      <c r="Q28" s="4">
        <f t="shared" si="4"/>
        <v>97537.3039806671</v>
      </c>
      <c r="R28" s="4">
        <f t="shared" si="5"/>
        <v>1.1369949256402019</v>
      </c>
    </row>
    <row r="29" spans="1:18" x14ac:dyDescent="0.25">
      <c r="A29" s="4">
        <v>1977</v>
      </c>
      <c r="B29" s="4">
        <v>766852.375</v>
      </c>
      <c r="C29" s="4">
        <v>982608.8125</v>
      </c>
      <c r="D29" s="4">
        <v>7.9966726303100586</v>
      </c>
      <c r="E29" s="4">
        <v>0.33420374989509583</v>
      </c>
      <c r="F29" s="4">
        <f t="shared" si="6"/>
        <v>-1.2215698168529654E-2</v>
      </c>
      <c r="G29" s="4">
        <f t="shared" si="7"/>
        <v>5.8095678901843896E-2</v>
      </c>
      <c r="H29" s="4">
        <f t="shared" si="8"/>
        <v>1.3553614841039726E-2</v>
      </c>
      <c r="I29" s="4">
        <f t="shared" si="9"/>
        <v>1.9171574037608486E-2</v>
      </c>
      <c r="J29" s="4">
        <f t="shared" si="10"/>
        <v>9.0809219434966164E-3</v>
      </c>
      <c r="K29" s="4">
        <f t="shared" si="11"/>
        <v>2.8252495981105102E-2</v>
      </c>
      <c r="L29" s="4">
        <f t="shared" si="12"/>
        <v>-4.0468194149634755E-2</v>
      </c>
      <c r="M29" s="4">
        <f t="shared" si="0"/>
        <v>94.947955171922672</v>
      </c>
      <c r="N29" s="4">
        <f t="shared" si="1"/>
        <v>4.02669970120313</v>
      </c>
      <c r="O29" s="4">
        <f t="shared" si="2"/>
        <v>382.32690272062922</v>
      </c>
      <c r="P29" s="4">
        <f t="shared" si="3"/>
        <v>2005.7504966119218</v>
      </c>
      <c r="Q29" s="4">
        <f t="shared" si="4"/>
        <v>84873.179131366385</v>
      </c>
      <c r="R29" s="4">
        <f t="shared" si="5"/>
        <v>1.447774315250161</v>
      </c>
    </row>
    <row r="30" spans="1:18" x14ac:dyDescent="0.25">
      <c r="A30" s="4">
        <v>1978</v>
      </c>
      <c r="B30" s="4">
        <v>668381.9375</v>
      </c>
      <c r="C30" s="4">
        <v>1076750.875</v>
      </c>
      <c r="D30" s="4">
        <v>8.2548646926879883</v>
      </c>
      <c r="E30" s="4">
        <v>0.33420374989509583</v>
      </c>
      <c r="F30" s="4">
        <f t="shared" si="6"/>
        <v>-5.96870620453804E-2</v>
      </c>
      <c r="G30" s="4">
        <f t="shared" si="7"/>
        <v>3.9734578581143466E-2</v>
      </c>
      <c r="H30" s="4">
        <f t="shared" si="8"/>
        <v>1.3800641910119038E-2</v>
      </c>
      <c r="I30" s="4">
        <f t="shared" si="9"/>
        <v>1.3112410931777344E-2</v>
      </c>
      <c r="J30" s="4">
        <f t="shared" si="10"/>
        <v>9.2464300797797556E-3</v>
      </c>
      <c r="K30" s="4">
        <f t="shared" si="11"/>
        <v>2.23588410115571E-2</v>
      </c>
      <c r="L30" s="4">
        <f t="shared" si="12"/>
        <v>-8.20459030569375E-2</v>
      </c>
      <c r="M30" s="4">
        <f t="shared" si="0"/>
        <v>97.858381141774657</v>
      </c>
      <c r="N30" s="4">
        <f t="shared" si="1"/>
        <v>4.1133500746425504</v>
      </c>
      <c r="O30" s="4">
        <f t="shared" si="2"/>
        <v>402.52577937391794</v>
      </c>
      <c r="P30" s="4">
        <f t="shared" si="3"/>
        <v>1660.4698922379341</v>
      </c>
      <c r="Q30" s="4">
        <f t="shared" si="4"/>
        <v>64019.742652252462</v>
      </c>
      <c r="R30" s="4">
        <f t="shared" si="5"/>
        <v>2.0374705978951582</v>
      </c>
    </row>
    <row r="31" spans="1:18" x14ac:dyDescent="0.25">
      <c r="A31" s="4">
        <v>1979</v>
      </c>
      <c r="B31" s="4">
        <v>588037.375</v>
      </c>
      <c r="C31" s="4">
        <v>1123765.25</v>
      </c>
      <c r="D31" s="4">
        <v>8.50958251953125</v>
      </c>
      <c r="E31" s="4">
        <v>0.33420374989509583</v>
      </c>
      <c r="F31" s="4">
        <f t="shared" si="6"/>
        <v>-5.5619774684148943E-2</v>
      </c>
      <c r="G31" s="4">
        <f t="shared" si="7"/>
        <v>1.8560364997293518E-2</v>
      </c>
      <c r="H31" s="4">
        <f t="shared" si="8"/>
        <v>1.3198295061763088E-2</v>
      </c>
      <c r="I31" s="4">
        <f t="shared" si="9"/>
        <v>6.1249204491068609E-3</v>
      </c>
      <c r="J31" s="4">
        <f t="shared" si="10"/>
        <v>8.8428576913812691E-3</v>
      </c>
      <c r="K31" s="4">
        <f t="shared" si="11"/>
        <v>1.4967778140488129E-2</v>
      </c>
      <c r="L31" s="4">
        <f t="shared" si="12"/>
        <v>-7.0587552824637079E-2</v>
      </c>
      <c r="M31" s="4">
        <f t="shared" si="0"/>
        <v>99.248270493002977</v>
      </c>
      <c r="N31" s="4">
        <f t="shared" si="1"/>
        <v>4.1979622631402496</v>
      </c>
      <c r="O31" s="4">
        <f t="shared" si="2"/>
        <v>416.64049421156244</v>
      </c>
      <c r="P31" s="4">
        <f t="shared" si="3"/>
        <v>1411.3783541678629</v>
      </c>
      <c r="Q31" s="4">
        <f t="shared" si="4"/>
        <v>50229.561832622232</v>
      </c>
      <c r="R31" s="4">
        <f t="shared" si="5"/>
        <v>2.6291051419363103</v>
      </c>
    </row>
    <row r="32" spans="1:18" x14ac:dyDescent="0.25">
      <c r="A32" s="4">
        <v>1980</v>
      </c>
      <c r="B32" s="4">
        <v>461023.34375</v>
      </c>
      <c r="C32" s="4">
        <v>1173948.625</v>
      </c>
      <c r="D32" s="4">
        <v>8.7458457946777344</v>
      </c>
      <c r="E32" s="4">
        <v>0.33420374989509583</v>
      </c>
      <c r="F32" s="4">
        <f t="shared" si="6"/>
        <v>-0.10568201393633583</v>
      </c>
      <c r="G32" s="4">
        <f t="shared" si="7"/>
        <v>1.8973493135301295E-2</v>
      </c>
      <c r="H32" s="4">
        <f t="shared" si="8"/>
        <v>1.1893561565030865E-2</v>
      </c>
      <c r="I32" s="4">
        <f t="shared" si="9"/>
        <v>6.2612527346494282E-3</v>
      </c>
      <c r="J32" s="4">
        <f t="shared" si="10"/>
        <v>7.9686862485706805E-3</v>
      </c>
      <c r="K32" s="4">
        <f t="shared" si="11"/>
        <v>1.4229938983220109E-2</v>
      </c>
      <c r="L32" s="4">
        <f t="shared" si="12"/>
        <v>-0.11991195291955595</v>
      </c>
      <c r="M32" s="4">
        <f t="shared" si="0"/>
        <v>100.68950369367079</v>
      </c>
      <c r="N32" s="4">
        <f t="shared" si="1"/>
        <v>4.275699908513408</v>
      </c>
      <c r="O32" s="4">
        <f t="shared" si="2"/>
        <v>430.51810173128865</v>
      </c>
      <c r="P32" s="4">
        <f t="shared" si="3"/>
        <v>1070.8570485097778</v>
      </c>
      <c r="Q32" s="4">
        <f t="shared" si="4"/>
        <v>33264.910800043755</v>
      </c>
      <c r="R32" s="4">
        <f t="shared" si="5"/>
        <v>4.0351614195986087</v>
      </c>
    </row>
    <row r="33" spans="1:20" x14ac:dyDescent="0.25">
      <c r="A33" s="4">
        <v>1981</v>
      </c>
      <c r="B33" s="4">
        <v>434759.84375</v>
      </c>
      <c r="C33" s="4">
        <v>1216940.125</v>
      </c>
      <c r="D33" s="4">
        <v>9.0631752014160156</v>
      </c>
      <c r="E33" s="4">
        <v>0.33420374989509583</v>
      </c>
      <c r="F33" s="4">
        <f t="shared" si="6"/>
        <v>-2.547349229072882E-2</v>
      </c>
      <c r="G33" s="4">
        <f t="shared" si="7"/>
        <v>1.5620119427451533E-2</v>
      </c>
      <c r="H33" s="4">
        <f t="shared" si="8"/>
        <v>1.5478559809993122E-2</v>
      </c>
      <c r="I33" s="4">
        <f t="shared" si="9"/>
        <v>5.1546394110590062E-3</v>
      </c>
      <c r="J33" s="4">
        <f t="shared" si="10"/>
        <v>1.0370635072695393E-2</v>
      </c>
      <c r="K33" s="4">
        <f t="shared" si="11"/>
        <v>1.55252744837544E-2</v>
      </c>
      <c r="L33" s="4">
        <f t="shared" si="12"/>
        <v>-4.099876677448322E-2</v>
      </c>
      <c r="M33" s="4">
        <f t="shared" si="0"/>
        <v>101.89170735895281</v>
      </c>
      <c r="N33" s="4">
        <f t="shared" si="1"/>
        <v>4.3790293051610663</v>
      </c>
      <c r="O33" s="4">
        <f t="shared" si="2"/>
        <v>446.18677247774986</v>
      </c>
      <c r="P33" s="4">
        <f t="shared" si="3"/>
        <v>974.38980841073749</v>
      </c>
      <c r="Q33" s="4">
        <f t="shared" si="4"/>
        <v>28893.103071370075</v>
      </c>
      <c r="R33" s="4">
        <f t="shared" si="5"/>
        <v>4.6472351527350995</v>
      </c>
    </row>
    <row r="34" spans="1:20" x14ac:dyDescent="0.25">
      <c r="A34" s="4">
        <v>1982</v>
      </c>
      <c r="B34" s="4">
        <v>535499.125</v>
      </c>
      <c r="C34" s="4">
        <v>1268549.75</v>
      </c>
      <c r="D34" s="4">
        <v>9.4146013259887695</v>
      </c>
      <c r="E34" s="4">
        <v>0.33420374989509583</v>
      </c>
      <c r="F34" s="4">
        <f t="shared" si="6"/>
        <v>9.0509341536350443E-2</v>
      </c>
      <c r="G34" s="4">
        <f t="shared" si="7"/>
        <v>1.8038293142651766E-2</v>
      </c>
      <c r="H34" s="4">
        <f t="shared" si="8"/>
        <v>1.6521558478462567E-2</v>
      </c>
      <c r="I34" s="4">
        <f t="shared" si="9"/>
        <v>5.9526367370750831E-3</v>
      </c>
      <c r="J34" s="4">
        <f t="shared" si="10"/>
        <v>1.1069444180569921E-2</v>
      </c>
      <c r="K34" s="4">
        <f t="shared" si="11"/>
        <v>1.7022080917645004E-2</v>
      </c>
      <c r="L34" s="4">
        <f t="shared" si="12"/>
        <v>7.3487260618705447E-2</v>
      </c>
      <c r="M34" s="4">
        <f t="shared" si="0"/>
        <v>103.29789613299033</v>
      </c>
      <c r="N34" s="4">
        <f t="shared" si="1"/>
        <v>4.4920780729075647</v>
      </c>
      <c r="O34" s="4">
        <f t="shared" si="2"/>
        <v>464.02221419648896</v>
      </c>
      <c r="P34" s="4">
        <f t="shared" si="3"/>
        <v>1154.037691767154</v>
      </c>
      <c r="Q34" s="4">
        <f t="shared" si="4"/>
        <v>37194.321641791757</v>
      </c>
      <c r="R34" s="4">
        <f t="shared" si="5"/>
        <v>3.6226712771656033</v>
      </c>
    </row>
    <row r="35" spans="1:20" x14ac:dyDescent="0.25">
      <c r="A35" s="4">
        <v>1983</v>
      </c>
      <c r="B35" s="4">
        <v>594868.375</v>
      </c>
      <c r="C35" s="4">
        <v>1365594.375</v>
      </c>
      <c r="D35" s="4">
        <v>9.8012781143188477</v>
      </c>
      <c r="E35" s="4">
        <v>0.33420374989509583</v>
      </c>
      <c r="F35" s="4">
        <f t="shared" si="6"/>
        <v>4.5662115596154219E-2</v>
      </c>
      <c r="G35" s="4">
        <f t="shared" si="7"/>
        <v>3.201421515607647E-2</v>
      </c>
      <c r="H35" s="4">
        <f t="shared" si="8"/>
        <v>1.7480778655570666E-2</v>
      </c>
      <c r="I35" s="4">
        <f t="shared" si="9"/>
        <v>1.0564691001505236E-2</v>
      </c>
      <c r="J35" s="4">
        <f t="shared" si="10"/>
        <v>1.1712121699232346E-2</v>
      </c>
      <c r="K35" s="4">
        <f t="shared" si="11"/>
        <v>2.2276812700737583E-2</v>
      </c>
      <c r="L35" s="4">
        <f t="shared" si="12"/>
        <v>2.3385302895416637E-2</v>
      </c>
      <c r="M35" s="4">
        <f t="shared" si="0"/>
        <v>105.84154416928534</v>
      </c>
      <c r="N35" s="4">
        <f t="shared" si="1"/>
        <v>4.6148694252028832</v>
      </c>
      <c r="O35" s="4">
        <f t="shared" si="2"/>
        <v>488.44490610309543</v>
      </c>
      <c r="P35" s="4">
        <f t="shared" si="3"/>
        <v>1217.8822372127306</v>
      </c>
      <c r="Q35" s="4">
        <f t="shared" si="4"/>
        <v>40306.962581655098</v>
      </c>
      <c r="R35" s="4">
        <f t="shared" si="5"/>
        <v>3.4566780703098154</v>
      </c>
    </row>
    <row r="36" spans="1:20" x14ac:dyDescent="0.25">
      <c r="A36" s="4">
        <v>1984</v>
      </c>
      <c r="B36" s="4">
        <v>552395.625</v>
      </c>
      <c r="C36" s="4">
        <v>1462300</v>
      </c>
      <c r="D36" s="4">
        <v>10.212163925170898</v>
      </c>
      <c r="E36" s="4">
        <v>0.33420374989509583</v>
      </c>
      <c r="F36" s="4">
        <f t="shared" si="6"/>
        <v>-3.2170650844976834E-2</v>
      </c>
      <c r="G36" s="4">
        <f t="shared" si="7"/>
        <v>2.9714760780310542E-2</v>
      </c>
      <c r="H36" s="4">
        <f t="shared" si="8"/>
        <v>1.7835064851471936E-2</v>
      </c>
      <c r="I36" s="4">
        <f t="shared" si="9"/>
        <v>9.8058710575024792E-3</v>
      </c>
      <c r="J36" s="4">
        <f t="shared" si="10"/>
        <v>1.1949493450486197E-2</v>
      </c>
      <c r="K36" s="4">
        <f t="shared" si="11"/>
        <v>2.1755364507988678E-2</v>
      </c>
      <c r="L36" s="4">
        <f t="shared" si="12"/>
        <v>-5.3926015352965512E-2</v>
      </c>
      <c r="M36" s="4">
        <f t="shared" si="0"/>
        <v>108.25850824259939</v>
      </c>
      <c r="N36" s="4">
        <f t="shared" si="1"/>
        <v>4.7436092897336097</v>
      </c>
      <c r="O36" s="4">
        <f t="shared" si="2"/>
        <v>513.53606539229702</v>
      </c>
      <c r="P36" s="4">
        <f t="shared" si="3"/>
        <v>1075.6705560261237</v>
      </c>
      <c r="Q36" s="4">
        <f t="shared" si="4"/>
        <v>33488.33064602028</v>
      </c>
      <c r="R36" s="4">
        <f t="shared" si="5"/>
        <v>4.2758769973792798</v>
      </c>
    </row>
    <row r="37" spans="1:20" x14ac:dyDescent="0.25">
      <c r="A37" s="4">
        <v>1985</v>
      </c>
      <c r="B37" s="4">
        <v>562712.5</v>
      </c>
      <c r="C37" s="4">
        <v>1531648.875</v>
      </c>
      <c r="D37" s="4">
        <v>10.64348030090332</v>
      </c>
      <c r="E37" s="4">
        <v>0.33420374989509583</v>
      </c>
      <c r="F37" s="4">
        <f t="shared" si="6"/>
        <v>8.0363323181153554E-3</v>
      </c>
      <c r="G37" s="4">
        <f t="shared" si="7"/>
        <v>2.0122736263048408E-2</v>
      </c>
      <c r="H37" s="4">
        <f t="shared" si="8"/>
        <v>1.7965883234489069E-2</v>
      </c>
      <c r="I37" s="4">
        <f t="shared" si="9"/>
        <v>6.6405029668059751E-3</v>
      </c>
      <c r="J37" s="4">
        <f t="shared" si="10"/>
        <v>1.2037141767107677E-2</v>
      </c>
      <c r="K37" s="4">
        <f t="shared" si="11"/>
        <v>1.8677644733913652E-2</v>
      </c>
      <c r="L37" s="4">
        <f t="shared" si="12"/>
        <v>-1.0641312415798297E-2</v>
      </c>
      <c r="M37" s="4">
        <f t="shared" si="0"/>
        <v>109.92653565775147</v>
      </c>
      <c r="N37" s="4">
        <f t="shared" si="1"/>
        <v>4.8769247286990653</v>
      </c>
      <c r="O37" s="4">
        <f t="shared" si="2"/>
        <v>536.10344008950779</v>
      </c>
      <c r="P37" s="4">
        <f t="shared" si="3"/>
        <v>1049.6341898236087</v>
      </c>
      <c r="Q37" s="4">
        <f t="shared" si="4"/>
        <v>32285.754977328874</v>
      </c>
      <c r="R37" s="4">
        <f t="shared" si="5"/>
        <v>4.4572255265549039</v>
      </c>
    </row>
    <row r="38" spans="1:20" x14ac:dyDescent="0.25">
      <c r="A38" s="4">
        <v>1986</v>
      </c>
      <c r="B38" s="4">
        <v>507651.59375</v>
      </c>
      <c r="C38" s="4">
        <v>1574410.625</v>
      </c>
      <c r="D38" s="4">
        <v>11.099360466003418</v>
      </c>
      <c r="E38" s="4">
        <v>0.33420374989509583</v>
      </c>
      <c r="F38" s="4">
        <f t="shared" si="6"/>
        <v>-4.4720808634232702E-2</v>
      </c>
      <c r="G38" s="4">
        <f t="shared" si="7"/>
        <v>1.1958795700650978E-2</v>
      </c>
      <c r="H38" s="4">
        <f t="shared" si="8"/>
        <v>1.8214295198836015E-2</v>
      </c>
      <c r="I38" s="4">
        <f t="shared" si="9"/>
        <v>3.9464025812148227E-3</v>
      </c>
      <c r="J38" s="4">
        <f t="shared" si="10"/>
        <v>1.2203577783220131E-2</v>
      </c>
      <c r="K38" s="4">
        <f t="shared" si="11"/>
        <v>1.6149980364434956E-2</v>
      </c>
      <c r="L38" s="4">
        <f t="shared" si="12"/>
        <v>-6.0870788998667658E-2</v>
      </c>
      <c r="M38" s="4">
        <f t="shared" si="0"/>
        <v>110.92998236470841</v>
      </c>
      <c r="N38" s="4">
        <f t="shared" si="1"/>
        <v>5.0159087880195674</v>
      </c>
      <c r="O38" s="4">
        <f t="shared" si="2"/>
        <v>556.41467339799658</v>
      </c>
      <c r="P38" s="4">
        <f t="shared" si="3"/>
        <v>912.36198112784678</v>
      </c>
      <c r="Q38" s="4">
        <f t="shared" si="4"/>
        <v>26191.419808712868</v>
      </c>
      <c r="R38" s="4">
        <f t="shared" si="5"/>
        <v>5.4157800031405063</v>
      </c>
    </row>
    <row r="39" spans="1:20" x14ac:dyDescent="0.25">
      <c r="A39" s="4">
        <v>1987</v>
      </c>
      <c r="B39" s="4">
        <v>506777.875</v>
      </c>
      <c r="C39" s="4">
        <v>1600687.375</v>
      </c>
      <c r="D39" s="4">
        <v>11.483316421508789</v>
      </c>
      <c r="E39" s="4">
        <v>0.33420374989509583</v>
      </c>
      <c r="F39" s="4">
        <f t="shared" si="6"/>
        <v>-7.4810785249844664E-4</v>
      </c>
      <c r="G39" s="4">
        <f t="shared" si="7"/>
        <v>7.1885076124611298E-3</v>
      </c>
      <c r="H39" s="4">
        <f t="shared" si="8"/>
        <v>1.4769376030030933E-2</v>
      </c>
      <c r="I39" s="4">
        <f t="shared" si="9"/>
        <v>2.3722075121121729E-3</v>
      </c>
      <c r="J39" s="4">
        <f t="shared" si="10"/>
        <v>9.8954819401207254E-3</v>
      </c>
      <c r="K39" s="4">
        <f t="shared" si="11"/>
        <v>1.2267689452232899E-2</v>
      </c>
      <c r="L39" s="4">
        <f t="shared" si="12"/>
        <v>-1.3015797304731345E-2</v>
      </c>
      <c r="M39" s="4">
        <f t="shared" si="0"/>
        <v>111.53756304128133</v>
      </c>
      <c r="N39" s="4">
        <f t="shared" si="1"/>
        <v>5.1315092062186372</v>
      </c>
      <c r="O39" s="4">
        <f t="shared" si="2"/>
        <v>572.35603158552681</v>
      </c>
      <c r="P39" s="4">
        <f t="shared" si="3"/>
        <v>885.42418884996493</v>
      </c>
      <c r="Q39" s="4">
        <f t="shared" si="4"/>
        <v>25045.66011476854</v>
      </c>
      <c r="R39" s="4">
        <f t="shared" si="5"/>
        <v>5.565532267322479</v>
      </c>
    </row>
    <row r="40" spans="1:20" x14ac:dyDescent="0.25">
      <c r="A40" s="4">
        <v>1988</v>
      </c>
      <c r="B40" s="4">
        <v>475955.65625</v>
      </c>
      <c r="C40" s="4">
        <v>1610204.5</v>
      </c>
      <c r="D40" s="4">
        <v>11.87116813659668</v>
      </c>
      <c r="E40" s="4">
        <v>0.33420374989509583</v>
      </c>
      <c r="F40" s="4">
        <f t="shared" si="6"/>
        <v>-2.7251153782370245E-2</v>
      </c>
      <c r="G40" s="4">
        <f t="shared" si="7"/>
        <v>2.5745164496702271E-3</v>
      </c>
      <c r="H40" s="4">
        <f t="shared" si="8"/>
        <v>1.44261242078419E-2</v>
      </c>
      <c r="I40" s="4">
        <f t="shared" si="9"/>
        <v>8.4959042839117497E-4</v>
      </c>
      <c r="J40" s="4">
        <f t="shared" si="10"/>
        <v>9.6655032192540739E-3</v>
      </c>
      <c r="K40" s="4">
        <f t="shared" si="11"/>
        <v>1.051509364764525E-2</v>
      </c>
      <c r="L40" s="4">
        <f t="shared" si="12"/>
        <v>-3.7766247430015498E-2</v>
      </c>
      <c r="M40" s="4">
        <f t="shared" si="0"/>
        <v>111.75597243613701</v>
      </c>
      <c r="N40" s="4">
        <f t="shared" si="1"/>
        <v>5.246994580304821</v>
      </c>
      <c r="O40" s="4">
        <f t="shared" si="2"/>
        <v>586.38298168910592</v>
      </c>
      <c r="P40" s="4">
        <f t="shared" si="3"/>
        <v>811.68054174932843</v>
      </c>
      <c r="Q40" s="4">
        <f t="shared" si="4"/>
        <v>21997.076288548276</v>
      </c>
      <c r="R40" s="4">
        <f t="shared" si="5"/>
        <v>6.1662711614653425</v>
      </c>
    </row>
    <row r="41" spans="1:20" x14ac:dyDescent="0.25">
      <c r="A41" s="4">
        <v>1989</v>
      </c>
      <c r="B41" s="4">
        <v>505141.8125</v>
      </c>
      <c r="C41" s="4">
        <v>1625359.75</v>
      </c>
      <c r="D41" s="4">
        <v>12.238414764404297</v>
      </c>
      <c r="E41" s="4">
        <v>0.33420374989509583</v>
      </c>
      <c r="F41" s="4">
        <f t="shared" si="6"/>
        <v>2.5846825862495055E-2</v>
      </c>
      <c r="G41" s="4">
        <f t="shared" si="7"/>
        <v>4.0684647702717448E-3</v>
      </c>
      <c r="H41" s="4">
        <f t="shared" si="8"/>
        <v>1.323171137692767E-2</v>
      </c>
      <c r="I41" s="4">
        <f t="shared" si="9"/>
        <v>1.3425933741896758E-3</v>
      </c>
      <c r="J41" s="4">
        <f t="shared" si="10"/>
        <v>8.8652466225415394E-3</v>
      </c>
      <c r="K41" s="4">
        <f t="shared" si="11"/>
        <v>1.0207839996731215E-2</v>
      </c>
      <c r="L41" s="4">
        <f t="shared" si="12"/>
        <v>1.563898586576384E-2</v>
      </c>
      <c r="M41" s="4">
        <f t="shared" si="0"/>
        <v>112.10199339062753</v>
      </c>
      <c r="N41" s="4">
        <f t="shared" si="1"/>
        <v>5.3552020619385896</v>
      </c>
      <c r="O41" s="4">
        <f t="shared" si="2"/>
        <v>600.32882615291464</v>
      </c>
      <c r="P41" s="4">
        <f t="shared" si="3"/>
        <v>841.44187400944702</v>
      </c>
      <c r="Q41" s="4">
        <f t="shared" si="4"/>
        <v>23211.688090035877</v>
      </c>
      <c r="R41" s="4">
        <f t="shared" si="5"/>
        <v>5.7216015078830695</v>
      </c>
    </row>
    <row r="42" spans="1:20" x14ac:dyDescent="0.25">
      <c r="A42" s="4">
        <v>1990</v>
      </c>
      <c r="B42" s="4">
        <v>573815.5</v>
      </c>
      <c r="C42" s="4">
        <v>1650261.625</v>
      </c>
      <c r="D42" s="4">
        <v>12.526165962219238</v>
      </c>
      <c r="E42" s="4">
        <v>0.33420374989509583</v>
      </c>
      <c r="F42" s="4">
        <f t="shared" si="6"/>
        <v>5.5358957104937455E-2</v>
      </c>
      <c r="G42" s="4">
        <f t="shared" si="7"/>
        <v>6.6032999606748469E-3</v>
      </c>
      <c r="H42" s="4">
        <f t="shared" si="8"/>
        <v>1.009299396590819E-2</v>
      </c>
      <c r="I42" s="4">
        <f t="shared" si="9"/>
        <v>2.1790889870226997E-3</v>
      </c>
      <c r="J42" s="4">
        <f t="shared" si="10"/>
        <v>6.7623059571584876E-3</v>
      </c>
      <c r="K42" s="4">
        <f t="shared" si="11"/>
        <v>8.9413949441811864E-3</v>
      </c>
      <c r="L42" s="4">
        <f t="shared" si="12"/>
        <v>4.6417562160756265E-2</v>
      </c>
      <c r="M42" s="4">
        <f t="shared" si="0"/>
        <v>112.66588286728094</v>
      </c>
      <c r="N42" s="4">
        <f t="shared" si="1"/>
        <v>5.4392393264871775</v>
      </c>
      <c r="O42" s="4">
        <f t="shared" si="2"/>
        <v>612.81670084511245</v>
      </c>
      <c r="P42" s="4">
        <f t="shared" si="3"/>
        <v>936.357477217368</v>
      </c>
      <c r="Q42" s="4">
        <f t="shared" si="4"/>
        <v>27226.176463279651</v>
      </c>
      <c r="R42" s="4">
        <f t="shared" si="5"/>
        <v>4.8389148981821606</v>
      </c>
    </row>
    <row r="43" spans="1:20" x14ac:dyDescent="0.25">
      <c r="A43" s="4">
        <v>1991</v>
      </c>
      <c r="B43" s="4">
        <v>646782.6875</v>
      </c>
      <c r="C43" s="4">
        <v>1702299.375</v>
      </c>
      <c r="D43" s="4">
        <v>12.812790870666504</v>
      </c>
      <c r="E43" s="4">
        <v>0.33420374989509583</v>
      </c>
      <c r="F43" s="4">
        <f t="shared" si="6"/>
        <v>5.1986111280604576E-2</v>
      </c>
      <c r="G43" s="4">
        <f t="shared" si="7"/>
        <v>1.3483138943837949E-2</v>
      </c>
      <c r="H43" s="4">
        <f t="shared" si="8"/>
        <v>9.8255762084014358E-3</v>
      </c>
      <c r="I43" s="4">
        <f t="shared" si="9"/>
        <v>4.4494358514665239E-3</v>
      </c>
      <c r="J43" s="4">
        <f t="shared" si="10"/>
        <v>6.5831360596289622E-3</v>
      </c>
      <c r="K43" s="4">
        <f t="shared" si="11"/>
        <v>1.1032571911095485E-2</v>
      </c>
      <c r="L43" s="4">
        <f t="shared" si="12"/>
        <v>4.0953539369509087E-2</v>
      </c>
      <c r="M43" s="4">
        <f t="shared" si="0"/>
        <v>113.82610108399651</v>
      </c>
      <c r="N43" s="4">
        <f t="shared" si="1"/>
        <v>5.5223166342018235</v>
      </c>
      <c r="O43" s="4">
        <f t="shared" si="2"/>
        <v>628.58377142249208</v>
      </c>
      <c r="P43" s="4">
        <f t="shared" si="3"/>
        <v>1028.9522525157206</v>
      </c>
      <c r="Q43" s="4">
        <f t="shared" si="4"/>
        <v>31340.890192334315</v>
      </c>
      <c r="R43" s="4">
        <f t="shared" si="5"/>
        <v>4.2391704014041212</v>
      </c>
    </row>
    <row r="44" spans="1:20" x14ac:dyDescent="0.25">
      <c r="A44" s="4">
        <v>1992</v>
      </c>
      <c r="B44" s="4">
        <v>668113.5</v>
      </c>
      <c r="C44" s="4">
        <v>1753170.5</v>
      </c>
      <c r="D44" s="4">
        <v>12.845807075500488</v>
      </c>
      <c r="E44" s="4">
        <v>0.33420374989509583</v>
      </c>
      <c r="F44" s="4">
        <f t="shared" si="6"/>
        <v>1.409186067675048E-2</v>
      </c>
      <c r="G44" s="4">
        <f t="shared" si="7"/>
        <v>1.2788214623608055E-2</v>
      </c>
      <c r="H44" s="4">
        <f t="shared" si="8"/>
        <v>1.117657598950801E-3</v>
      </c>
      <c r="I44" s="4">
        <f t="shared" si="9"/>
        <v>4.2201108257906581E-3</v>
      </c>
      <c r="J44" s="4">
        <f t="shared" si="10"/>
        <v>7.4883059129703675E-4</v>
      </c>
      <c r="K44" s="4">
        <f t="shared" si="11"/>
        <v>4.9689414170876953E-3</v>
      </c>
      <c r="L44" s="4">
        <f t="shared" si="12"/>
        <v>9.1229192596627845E-3</v>
      </c>
      <c r="M44" s="4">
        <f t="shared" si="0"/>
        <v>114.9375593731599</v>
      </c>
      <c r="N44" s="4">
        <f t="shared" si="1"/>
        <v>5.5318466811467379</v>
      </c>
      <c r="O44" s="4">
        <f t="shared" si="2"/>
        <v>635.81695635752078</v>
      </c>
      <c r="P44" s="4">
        <f t="shared" si="3"/>
        <v>1050.7953481258194</v>
      </c>
      <c r="Q44" s="4">
        <f t="shared" si="4"/>
        <v>32339.07714477399</v>
      </c>
      <c r="R44" s="4">
        <f t="shared" si="5"/>
        <v>4.2202204408379327</v>
      </c>
    </row>
    <row r="45" spans="1:20" x14ac:dyDescent="0.25">
      <c r="A45" s="4">
        <v>1993</v>
      </c>
      <c r="B45" s="4">
        <v>658285.4375</v>
      </c>
      <c r="C45" s="4">
        <v>1789869.75</v>
      </c>
      <c r="D45" s="4">
        <v>13.059124946594238</v>
      </c>
      <c r="E45" s="4">
        <v>0.33420374989509583</v>
      </c>
      <c r="F45" s="4">
        <f t="shared" si="6"/>
        <v>-6.4359994652798168E-3</v>
      </c>
      <c r="G45" s="4">
        <f t="shared" si="7"/>
        <v>8.997273915617476E-3</v>
      </c>
      <c r="H45" s="4">
        <f t="shared" si="8"/>
        <v>7.1526818390348921E-3</v>
      </c>
      <c r="I45" s="4">
        <f t="shared" si="9"/>
        <v>2.969100392153767E-3</v>
      </c>
      <c r="J45" s="4">
        <f t="shared" si="10"/>
        <v>4.792296832153378E-3</v>
      </c>
      <c r="K45" s="4">
        <f t="shared" si="11"/>
        <v>7.7613972243071455E-3</v>
      </c>
      <c r="L45" s="4">
        <f t="shared" si="12"/>
        <v>-1.4197396689586961E-2</v>
      </c>
      <c r="M45" s="4">
        <f t="shared" si="0"/>
        <v>115.72603439155894</v>
      </c>
      <c r="N45" s="4">
        <f t="shared" si="1"/>
        <v>5.5932268226801307</v>
      </c>
      <c r="O45" s="4">
        <f t="shared" si="2"/>
        <v>647.28195964127076</v>
      </c>
      <c r="P45" s="4">
        <f t="shared" si="3"/>
        <v>1016.9995126464322</v>
      </c>
      <c r="Q45" s="4">
        <f t="shared" si="4"/>
        <v>30799.061463303155</v>
      </c>
      <c r="R45" s="4">
        <f t="shared" si="5"/>
        <v>4.4501010074945482</v>
      </c>
    </row>
    <row r="46" spans="1:20" x14ac:dyDescent="0.25">
      <c r="A46" s="4">
        <v>1994</v>
      </c>
      <c r="B46" s="4">
        <v>647105.875</v>
      </c>
      <c r="C46" s="4">
        <v>1812962.75</v>
      </c>
      <c r="D46" s="4">
        <v>13.303820610046387</v>
      </c>
      <c r="E46" s="4">
        <v>0.33420374989509583</v>
      </c>
      <c r="F46" s="4">
        <f t="shared" si="6"/>
        <v>-7.4389050456044161E-3</v>
      </c>
      <c r="G46" s="4">
        <f t="shared" si="7"/>
        <v>5.5674527305758659E-3</v>
      </c>
      <c r="H46" s="4">
        <f t="shared" si="8"/>
        <v>8.0623030607778548E-3</v>
      </c>
      <c r="I46" s="4">
        <f t="shared" si="9"/>
        <v>1.8372594010900359E-3</v>
      </c>
      <c r="J46" s="4">
        <f t="shared" si="10"/>
        <v>5.401743050721163E-3</v>
      </c>
      <c r="K46" s="4">
        <f t="shared" si="11"/>
        <v>7.2390024518111992E-3</v>
      </c>
      <c r="L46" s="4">
        <f t="shared" si="12"/>
        <v>-1.4677907497415616E-2</v>
      </c>
      <c r="M46" s="4">
        <f t="shared" si="0"/>
        <v>116.21664416085537</v>
      </c>
      <c r="N46" s="4">
        <f t="shared" si="1"/>
        <v>5.6632296713240455</v>
      </c>
      <c r="O46" s="4">
        <f t="shared" si="2"/>
        <v>658.16154751346448</v>
      </c>
      <c r="P46" s="4">
        <f t="shared" si="3"/>
        <v>983.20219016861006</v>
      </c>
      <c r="Q46" s="4">
        <f t="shared" si="4"/>
        <v>29283.984106083553</v>
      </c>
      <c r="R46" s="4">
        <f t="shared" si="5"/>
        <v>4.653528074286827</v>
      </c>
    </row>
    <row r="47" spans="1:20" x14ac:dyDescent="0.25">
      <c r="A47" s="4">
        <v>1995</v>
      </c>
      <c r="B47" s="4">
        <v>662643.1875</v>
      </c>
      <c r="C47" s="4">
        <v>1834766.25</v>
      </c>
      <c r="D47" s="4">
        <v>13.608222961425781</v>
      </c>
      <c r="E47" s="4">
        <v>0.35738959908485413</v>
      </c>
      <c r="F47" s="4">
        <f t="shared" si="6"/>
        <v>1.0304394684548315E-2</v>
      </c>
      <c r="G47" s="4">
        <f t="shared" si="7"/>
        <v>5.1918618457514566E-3</v>
      </c>
      <c r="H47" s="4">
        <f t="shared" si="8"/>
        <v>9.8250360970672818E-3</v>
      </c>
      <c r="I47" s="4">
        <f t="shared" si="9"/>
        <v>1.7133144090979808E-3</v>
      </c>
      <c r="J47" s="4">
        <f t="shared" si="10"/>
        <v>6.5827741850350788E-3</v>
      </c>
      <c r="K47" s="4">
        <f t="shared" si="11"/>
        <v>8.2960885941330588E-3</v>
      </c>
      <c r="L47" s="4">
        <f t="shared" si="12"/>
        <v>2.0083060904152565E-3</v>
      </c>
      <c r="M47" s="4">
        <f t="shared" si="0"/>
        <v>116.67603044631059</v>
      </c>
      <c r="N47" s="4">
        <f t="shared" si="1"/>
        <v>5.7497233493448396</v>
      </c>
      <c r="O47" s="4">
        <f t="shared" si="2"/>
        <v>670.85489656602147</v>
      </c>
      <c r="P47" s="4">
        <f t="shared" si="3"/>
        <v>987.75933647044144</v>
      </c>
      <c r="Q47" s="4">
        <f t="shared" si="4"/>
        <v>29486.799287426336</v>
      </c>
      <c r="R47" s="4">
        <f t="shared" si="5"/>
        <v>4.5724787193508085</v>
      </c>
    </row>
    <row r="48" spans="1:20" x14ac:dyDescent="0.25">
      <c r="A48" s="4">
        <v>1996</v>
      </c>
      <c r="B48" s="7">
        <v>704724.5</v>
      </c>
      <c r="C48" s="7">
        <v>1881784.375</v>
      </c>
      <c r="D48" s="7">
        <v>13.93448543548584</v>
      </c>
      <c r="E48" s="7">
        <v>0.348702073097229</v>
      </c>
      <c r="F48" s="7">
        <f t="shared" si="6"/>
        <v>2.6739632728721787E-2</v>
      </c>
      <c r="G48" s="7">
        <f t="shared" si="7"/>
        <v>1.0989115327998979E-2</v>
      </c>
      <c r="H48" s="7">
        <f t="shared" si="8"/>
        <v>1.0289519692391166E-2</v>
      </c>
      <c r="I48" s="7">
        <f t="shared" si="9"/>
        <v>3.6264080582396633E-3</v>
      </c>
      <c r="J48" s="7">
        <f t="shared" si="10"/>
        <v>6.8939781939020813E-3</v>
      </c>
      <c r="K48" s="7">
        <f t="shared" si="11"/>
        <v>1.0520386252141745E-2</v>
      </c>
      <c r="L48" s="7">
        <f t="shared" si="12"/>
        <v>1.6219246476580042E-2</v>
      </c>
      <c r="M48" s="7">
        <f t="shared" si="0"/>
        <v>117.65436742855287</v>
      </c>
      <c r="N48" s="7">
        <f t="shared" si="1"/>
        <v>5.8417225580292946</v>
      </c>
      <c r="O48" s="7">
        <f t="shared" si="2"/>
        <v>687.30417225804445</v>
      </c>
      <c r="P48" s="7">
        <f t="shared" si="3"/>
        <v>1025.3458780625811</v>
      </c>
      <c r="Q48" s="7">
        <f t="shared" si="4"/>
        <v>31177.08155964742</v>
      </c>
      <c r="R48" s="7">
        <f t="shared" si="5"/>
        <v>4.3315513081084314</v>
      </c>
      <c r="S48" s="4">
        <f>AVERAGE(E48:E57)</f>
        <v>0.34119466841220858</v>
      </c>
      <c r="T48" s="4">
        <f>AVERAGE(R48:R57)</f>
        <v>4.271500356049124</v>
      </c>
    </row>
    <row r="49" spans="1:19" x14ac:dyDescent="0.25">
      <c r="A49" s="4">
        <v>1997</v>
      </c>
      <c r="B49" s="7">
        <v>714241.125</v>
      </c>
      <c r="C49" s="7">
        <v>1936668.375</v>
      </c>
      <c r="D49" s="7">
        <v>14.517918586730957</v>
      </c>
      <c r="E49" s="7">
        <v>0.36755174398422241</v>
      </c>
      <c r="F49" s="7">
        <f t="shared" si="6"/>
        <v>5.8254824793439351E-3</v>
      </c>
      <c r="G49" s="7">
        <f t="shared" si="7"/>
        <v>1.2485402622854531E-2</v>
      </c>
      <c r="H49" s="7">
        <f t="shared" si="8"/>
        <v>1.7813420673685482E-2</v>
      </c>
      <c r="I49" s="7">
        <f t="shared" si="9"/>
        <v>4.1201828655419957E-3</v>
      </c>
      <c r="J49" s="7">
        <f t="shared" si="10"/>
        <v>1.1934991851369274E-2</v>
      </c>
      <c r="K49" s="7">
        <f t="shared" si="11"/>
        <v>1.6055174716911272E-2</v>
      </c>
      <c r="L49" s="7">
        <f t="shared" si="12"/>
        <v>-1.0229692237567336E-2</v>
      </c>
      <c r="M49" s="7">
        <f t="shared" si="0"/>
        <v>118.77587433837415</v>
      </c>
      <c r="N49" s="7">
        <f t="shared" si="1"/>
        <v>6.0044871390859287</v>
      </c>
      <c r="O49" s="7">
        <f t="shared" si="2"/>
        <v>713.18820989845403</v>
      </c>
      <c r="P49" s="7">
        <f t="shared" si="3"/>
        <v>1001.4763495623349</v>
      </c>
      <c r="Q49" s="7">
        <f t="shared" si="4"/>
        <v>30100.05332106111</v>
      </c>
      <c r="R49" s="7">
        <f t="shared" si="5"/>
        <v>4.4318355737013624</v>
      </c>
      <c r="S49" s="4">
        <v>2.0355027935966476E-2</v>
      </c>
    </row>
    <row r="50" spans="1:19" x14ac:dyDescent="0.25">
      <c r="A50" s="4">
        <v>1998</v>
      </c>
      <c r="B50" s="7">
        <v>729097.4375</v>
      </c>
      <c r="C50" s="7">
        <v>1988619.125</v>
      </c>
      <c r="D50" s="7">
        <v>15.221711158752441</v>
      </c>
      <c r="E50" s="7">
        <v>0.40853351354598999</v>
      </c>
      <c r="F50" s="7">
        <f t="shared" si="6"/>
        <v>8.9407192157172286E-3</v>
      </c>
      <c r="G50" s="7">
        <f t="shared" si="7"/>
        <v>1.14963510454839E-2</v>
      </c>
      <c r="H50" s="7">
        <f t="shared" si="8"/>
        <v>2.0559120034116835E-2</v>
      </c>
      <c r="I50" s="7">
        <f t="shared" si="9"/>
        <v>3.7937958450096872E-3</v>
      </c>
      <c r="J50" s="7">
        <f t="shared" si="10"/>
        <v>1.3774610422858279E-2</v>
      </c>
      <c r="K50" s="7">
        <f t="shared" si="11"/>
        <v>1.7568406267867966E-2</v>
      </c>
      <c r="L50" s="7">
        <f t="shared" si="12"/>
        <v>-8.6276870521507371E-3</v>
      </c>
      <c r="M50" s="7">
        <f t="shared" si="0"/>
        <v>119.81799056935857</v>
      </c>
      <c r="N50" s="7">
        <f t="shared" si="1"/>
        <v>6.1979851216751944</v>
      </c>
      <c r="O50" s="7">
        <f t="shared" si="2"/>
        <v>742.63012285790319</v>
      </c>
      <c r="P50" s="7">
        <f t="shared" si="3"/>
        <v>981.77735464618024</v>
      </c>
      <c r="Q50" s="7">
        <f t="shared" si="4"/>
        <v>29220.666847167955</v>
      </c>
      <c r="R50" s="7">
        <f t="shared" si="5"/>
        <v>4.4709314622781591</v>
      </c>
    </row>
    <row r="51" spans="1:19" x14ac:dyDescent="0.25">
      <c r="A51" s="4">
        <v>1999</v>
      </c>
      <c r="B51" s="7">
        <v>743699</v>
      </c>
      <c r="C51" s="7">
        <v>2041030</v>
      </c>
      <c r="D51" s="7">
        <v>16.015619277954102</v>
      </c>
      <c r="E51" s="7">
        <v>0.36645025014877319</v>
      </c>
      <c r="F51" s="7">
        <f t="shared" si="6"/>
        <v>8.6116256642650539E-3</v>
      </c>
      <c r="G51" s="7">
        <f t="shared" si="7"/>
        <v>1.1297776416449152E-2</v>
      </c>
      <c r="H51" s="7">
        <f t="shared" si="8"/>
        <v>2.2080259562529764E-2</v>
      </c>
      <c r="I51" s="7">
        <f t="shared" si="9"/>
        <v>3.7282662174282204E-3</v>
      </c>
      <c r="J51" s="7">
        <f t="shared" si="10"/>
        <v>1.4793773906894942E-2</v>
      </c>
      <c r="K51" s="7">
        <f t="shared" si="11"/>
        <v>1.8522040124323163E-2</v>
      </c>
      <c r="L51" s="7">
        <f t="shared" si="12"/>
        <v>-9.910414460058109E-3</v>
      </c>
      <c r="M51" s="7">
        <f t="shared" si="0"/>
        <v>120.85101383540649</v>
      </c>
      <c r="N51" s="7">
        <f t="shared" si="1"/>
        <v>6.4127499104391283</v>
      </c>
      <c r="O51" s="7">
        <f t="shared" si="2"/>
        <v>774.98732814948085</v>
      </c>
      <c r="P51" s="7">
        <f t="shared" si="3"/>
        <v>959.62730355321901</v>
      </c>
      <c r="Q51" s="7">
        <f t="shared" si="4"/>
        <v>28242.195988419</v>
      </c>
      <c r="R51" s="7">
        <f t="shared" si="5"/>
        <v>4.5123958326433629</v>
      </c>
    </row>
    <row r="52" spans="1:19" x14ac:dyDescent="0.25">
      <c r="A52" s="4">
        <v>2000</v>
      </c>
      <c r="B52" s="7">
        <v>787172.125</v>
      </c>
      <c r="C52" s="7">
        <v>2100077.75</v>
      </c>
      <c r="D52" s="7">
        <v>16.553668975830078</v>
      </c>
      <c r="E52" s="7">
        <v>0.34711486101150513</v>
      </c>
      <c r="F52" s="7">
        <f t="shared" si="6"/>
        <v>2.467250912409592E-2</v>
      </c>
      <c r="G52" s="7">
        <f t="shared" si="7"/>
        <v>1.2385985448924369E-2</v>
      </c>
      <c r="H52" s="7">
        <f t="shared" si="8"/>
        <v>1.4350530107487422E-2</v>
      </c>
      <c r="I52" s="7">
        <f t="shared" si="9"/>
        <v>4.0873751981450419E-3</v>
      </c>
      <c r="J52" s="7">
        <f t="shared" si="10"/>
        <v>9.6148551720165731E-3</v>
      </c>
      <c r="K52" s="7">
        <f t="shared" si="11"/>
        <v>1.3702230370161616E-2</v>
      </c>
      <c r="L52" s="7">
        <f t="shared" si="12"/>
        <v>1.0970278753934304E-2</v>
      </c>
      <c r="M52" s="7">
        <f t="shared" si="0"/>
        <v>121.9937758147456</v>
      </c>
      <c r="N52" s="7">
        <f t="shared" si="1"/>
        <v>6.5563051458574764</v>
      </c>
      <c r="O52" s="7">
        <f t="shared" si="2"/>
        <v>799.82842013679999</v>
      </c>
      <c r="P52" s="7">
        <f t="shared" si="3"/>
        <v>984.17623728019657</v>
      </c>
      <c r="Q52" s="7">
        <f t="shared" si="4"/>
        <v>29327.295116993057</v>
      </c>
      <c r="R52" s="7">
        <f t="shared" si="5"/>
        <v>4.3258265106887173</v>
      </c>
    </row>
    <row r="53" spans="1:19" x14ac:dyDescent="0.25">
      <c r="A53" s="4">
        <v>2001</v>
      </c>
      <c r="B53" s="7">
        <v>806002.6875</v>
      </c>
      <c r="C53" s="7">
        <v>2190067.25</v>
      </c>
      <c r="D53" s="7">
        <v>17.645145416259766</v>
      </c>
      <c r="E53" s="7">
        <v>0.35233983397483826</v>
      </c>
      <c r="F53" s="7">
        <f t="shared" si="6"/>
        <v>1.0266783253396588E-2</v>
      </c>
      <c r="G53" s="7">
        <f t="shared" si="7"/>
        <v>1.8222077174745503E-2</v>
      </c>
      <c r="H53" s="7">
        <f t="shared" si="8"/>
        <v>2.7730975444894345E-2</v>
      </c>
      <c r="I53" s="7">
        <f t="shared" si="9"/>
        <v>6.0132854676660163E-3</v>
      </c>
      <c r="J53" s="7">
        <f t="shared" si="10"/>
        <v>1.8579753548079211E-2</v>
      </c>
      <c r="K53" s="7">
        <f t="shared" si="11"/>
        <v>2.4593039015745229E-2</v>
      </c>
      <c r="L53" s="7">
        <f t="shared" si="12"/>
        <v>-1.432625576234864E-2</v>
      </c>
      <c r="M53" s="7">
        <f t="shared" si="0"/>
        <v>123.69466216319222</v>
      </c>
      <c r="N53" s="7">
        <f t="shared" si="1"/>
        <v>6.842879809898581</v>
      </c>
      <c r="O53" s="7">
        <f t="shared" si="2"/>
        <v>846.42770630873395</v>
      </c>
      <c r="P53" s="7">
        <f t="shared" si="3"/>
        <v>952.24043529360915</v>
      </c>
      <c r="Q53" s="7">
        <f t="shared" si="4"/>
        <v>27918.336831246263</v>
      </c>
      <c r="R53" s="7">
        <f t="shared" si="5"/>
        <v>4.4457257312153633</v>
      </c>
    </row>
    <row r="54" spans="1:19" x14ac:dyDescent="0.25">
      <c r="A54" s="4">
        <v>2002</v>
      </c>
      <c r="B54" s="7">
        <v>871118.25</v>
      </c>
      <c r="C54" s="7">
        <v>2283988</v>
      </c>
      <c r="D54" s="7">
        <v>18.529624938964844</v>
      </c>
      <c r="E54" s="7">
        <v>0.32618868350982666</v>
      </c>
      <c r="F54" s="7">
        <f t="shared" si="6"/>
        <v>3.3740622440310945E-2</v>
      </c>
      <c r="G54" s="7">
        <f t="shared" si="7"/>
        <v>1.8236366963278215E-2</v>
      </c>
      <c r="H54" s="7">
        <f t="shared" si="8"/>
        <v>2.1241386989402634E-2</v>
      </c>
      <c r="I54" s="7">
        <f t="shared" si="9"/>
        <v>6.0180010978818114E-3</v>
      </c>
      <c r="J54" s="7">
        <f t="shared" si="10"/>
        <v>1.4231729282899765E-2</v>
      </c>
      <c r="K54" s="7">
        <f t="shared" si="11"/>
        <v>2.0249730380781577E-2</v>
      </c>
      <c r="L54" s="7">
        <f t="shared" si="12"/>
        <v>1.3490892059529368E-2</v>
      </c>
      <c r="M54" s="7">
        <f t="shared" si="0"/>
        <v>125.42062478133295</v>
      </c>
      <c r="N54" s="7">
        <f t="shared" si="1"/>
        <v>7.0708339956543771</v>
      </c>
      <c r="O54" s="7">
        <f t="shared" si="2"/>
        <v>886.82841746006079</v>
      </c>
      <c r="P54" s="7">
        <f t="shared" si="3"/>
        <v>982.28499769430505</v>
      </c>
      <c r="Q54" s="7">
        <f t="shared" si="4"/>
        <v>29243.220451378576</v>
      </c>
      <c r="R54" s="7">
        <f t="shared" si="5"/>
        <v>4.2150428189239841</v>
      </c>
    </row>
    <row r="55" spans="1:19" x14ac:dyDescent="0.25">
      <c r="A55" s="4">
        <v>2003</v>
      </c>
      <c r="B55" s="7">
        <v>946376.75</v>
      </c>
      <c r="C55" s="7">
        <v>2384050.5</v>
      </c>
      <c r="D55" s="7">
        <v>19.708932876586914</v>
      </c>
      <c r="E55" s="7">
        <v>0.31242677569389343</v>
      </c>
      <c r="F55" s="7">
        <f t="shared" si="6"/>
        <v>3.5986949931814456E-2</v>
      </c>
      <c r="G55" s="7">
        <f t="shared" si="7"/>
        <v>1.8621632770754487E-2</v>
      </c>
      <c r="H55" s="7">
        <f t="shared" si="8"/>
        <v>2.6796481625182479E-2</v>
      </c>
      <c r="I55" s="7">
        <f t="shared" si="9"/>
        <v>6.1451388143489811E-3</v>
      </c>
      <c r="J55" s="7">
        <f t="shared" si="10"/>
        <v>1.7953642688872264E-2</v>
      </c>
      <c r="K55" s="7">
        <f t="shared" si="11"/>
        <v>2.4098781503221246E-2</v>
      </c>
      <c r="L55" s="7">
        <f t="shared" si="12"/>
        <v>1.1888168428593211E-2</v>
      </c>
      <c r="M55" s="7">
        <f t="shared" si="0"/>
        <v>127.20790454740778</v>
      </c>
      <c r="N55" s="7">
        <f t="shared" si="1"/>
        <v>7.3692668643032793</v>
      </c>
      <c r="O55" s="7">
        <f t="shared" si="2"/>
        <v>937.42899585866655</v>
      </c>
      <c r="P55" s="7">
        <f t="shared" si="3"/>
        <v>1009.5449940004656</v>
      </c>
      <c r="Q55" s="7">
        <f t="shared" si="4"/>
        <v>30462.723563772925</v>
      </c>
      <c r="R55" s="7">
        <f t="shared" si="5"/>
        <v>3.9708511788799976</v>
      </c>
    </row>
    <row r="56" spans="1:19" x14ac:dyDescent="0.25">
      <c r="A56" s="4">
        <v>2004</v>
      </c>
      <c r="B56" s="7">
        <v>987417.9375</v>
      </c>
      <c r="C56" s="7">
        <v>2495365.5</v>
      </c>
      <c r="D56" s="7">
        <v>21.190832138061523</v>
      </c>
      <c r="E56" s="7">
        <v>0.2970830500125885</v>
      </c>
      <c r="F56" s="7">
        <f t="shared" si="6"/>
        <v>1.8436950105551735E-2</v>
      </c>
      <c r="G56" s="7">
        <f t="shared" si="7"/>
        <v>1.9818715814064018E-2</v>
      </c>
      <c r="H56" s="7">
        <f t="shared" si="8"/>
        <v>3.1484900848268674E-2</v>
      </c>
      <c r="I56" s="7">
        <f t="shared" si="9"/>
        <v>6.540176218641126E-3</v>
      </c>
      <c r="J56" s="7">
        <f t="shared" si="10"/>
        <v>2.1094883568340012E-2</v>
      </c>
      <c r="K56" s="7">
        <f t="shared" si="11"/>
        <v>2.7635059786981137E-2</v>
      </c>
      <c r="L56" s="7">
        <f t="shared" si="12"/>
        <v>-9.1981096814294019E-3</v>
      </c>
      <c r="M56" s="7">
        <f t="shared" si="0"/>
        <v>129.13806507266062</v>
      </c>
      <c r="N56" s="7">
        <f t="shared" si="1"/>
        <v>7.7360482099269188</v>
      </c>
      <c r="O56" s="7">
        <f t="shared" si="2"/>
        <v>999.01829713878215</v>
      </c>
      <c r="P56" s="7">
        <f t="shared" si="3"/>
        <v>988.38824106424681</v>
      </c>
      <c r="Q56" s="7">
        <f t="shared" si="4"/>
        <v>29514.824856987416</v>
      </c>
      <c r="R56" s="7">
        <f t="shared" si="5"/>
        <v>3.9897524005378058</v>
      </c>
    </row>
    <row r="57" spans="1:19" x14ac:dyDescent="0.25">
      <c r="A57" s="4">
        <v>2005</v>
      </c>
      <c r="B57" s="7">
        <v>1028975.3125</v>
      </c>
      <c r="C57" s="7">
        <v>2614055</v>
      </c>
      <c r="D57" s="7">
        <v>21.744613647460938</v>
      </c>
      <c r="E57" s="7">
        <v>0.28555589914321899</v>
      </c>
      <c r="F57" s="7">
        <f t="shared" si="6"/>
        <v>1.7903942779692223E-2</v>
      </c>
      <c r="G57" s="7">
        <f t="shared" si="7"/>
        <v>2.018055454825126E-2</v>
      </c>
      <c r="H57" s="7">
        <f t="shared" si="8"/>
        <v>1.1203684381705971E-2</v>
      </c>
      <c r="I57" s="7">
        <f t="shared" si="9"/>
        <v>6.6595830009229164E-3</v>
      </c>
      <c r="J57" s="7">
        <f t="shared" si="10"/>
        <v>7.5064685357430008E-3</v>
      </c>
      <c r="K57" s="7">
        <f t="shared" si="11"/>
        <v>1.4166051536665917E-2</v>
      </c>
      <c r="L57" s="7">
        <f t="shared" si="12"/>
        <v>3.7378912430263058E-3</v>
      </c>
      <c r="M57" s="7">
        <f t="shared" si="0"/>
        <v>131.13356192080252</v>
      </c>
      <c r="N57" s="7">
        <f t="shared" si="1"/>
        <v>7.8709224979192003</v>
      </c>
      <c r="O57" s="7">
        <f t="shared" si="2"/>
        <v>1032.1421027547251</v>
      </c>
      <c r="P57" s="7">
        <f t="shared" si="3"/>
        <v>996.93182726848067</v>
      </c>
      <c r="Q57" s="7">
        <f t="shared" si="4"/>
        <v>29896.417614107362</v>
      </c>
      <c r="R57" s="7">
        <f t="shared" si="5"/>
        <v>4.0210907435140557</v>
      </c>
    </row>
    <row r="58" spans="1:19" x14ac:dyDescent="0.25">
      <c r="A58" s="4">
        <v>2006</v>
      </c>
      <c r="B58" s="4">
        <v>1087670.625</v>
      </c>
      <c r="C58" s="4">
        <v>2717226.5</v>
      </c>
      <c r="D58" s="4">
        <v>21.916492462158203</v>
      </c>
      <c r="E58" s="4">
        <v>0.28456956148147583</v>
      </c>
      <c r="F58" s="4">
        <f t="shared" si="6"/>
        <v>2.4092444431125189E-2</v>
      </c>
      <c r="G58" s="4">
        <f t="shared" si="7"/>
        <v>1.6811120492466861E-2</v>
      </c>
      <c r="H58" s="4">
        <f t="shared" si="8"/>
        <v>3.4193548005162517E-3</v>
      </c>
      <c r="I58" s="4">
        <f t="shared" si="9"/>
        <v>5.5476697625140648E-3</v>
      </c>
      <c r="J58" s="4">
        <f t="shared" si="10"/>
        <v>2.2909677163458889E-3</v>
      </c>
      <c r="K58" s="4">
        <f t="shared" si="11"/>
        <v>7.8386374788599542E-3</v>
      </c>
      <c r="L58" s="4">
        <f t="shared" si="12"/>
        <v>1.6253806952265235E-2</v>
      </c>
      <c r="M58" s="4">
        <f t="shared" si="0"/>
        <v>132.81940417574094</v>
      </c>
      <c r="N58" s="4">
        <f t="shared" si="1"/>
        <v>7.9125524855134399</v>
      </c>
      <c r="O58" s="4">
        <f t="shared" si="2"/>
        <v>1050.9405066351731</v>
      </c>
      <c r="P58" s="4">
        <f t="shared" si="3"/>
        <v>1034.949759889289</v>
      </c>
      <c r="Q58" s="4">
        <f t="shared" si="4"/>
        <v>31613.935266192715</v>
      </c>
      <c r="R58" s="4">
        <f t="shared" si="5"/>
        <v>3.9217168241604927</v>
      </c>
    </row>
    <row r="59" spans="1:19" x14ac:dyDescent="0.25">
      <c r="A59" s="4">
        <v>2007</v>
      </c>
      <c r="B59" s="4">
        <v>1186824.5</v>
      </c>
      <c r="C59" s="4">
        <v>2837702.25</v>
      </c>
      <c r="D59" s="4">
        <v>22.105766296386719</v>
      </c>
      <c r="E59" s="4">
        <v>0.25955453515052795</v>
      </c>
      <c r="F59" s="4">
        <f t="shared" si="6"/>
        <v>3.7889103429594735E-2</v>
      </c>
      <c r="G59" s="4">
        <f t="shared" si="7"/>
        <v>1.8840983101295731E-2</v>
      </c>
      <c r="H59" s="4">
        <f t="shared" si="8"/>
        <v>3.7345238799797167E-3</v>
      </c>
      <c r="I59" s="4">
        <f t="shared" si="9"/>
        <v>6.217524423427591E-3</v>
      </c>
      <c r="J59" s="4">
        <f t="shared" si="10"/>
        <v>2.5021309995864102E-3</v>
      </c>
      <c r="K59" s="4">
        <f t="shared" si="11"/>
        <v>8.7196554230140021E-3</v>
      </c>
      <c r="L59" s="4">
        <f t="shared" si="12"/>
        <v>2.9169448006580733E-2</v>
      </c>
      <c r="M59" s="4">
        <f t="shared" si="0"/>
        <v>134.73457354602857</v>
      </c>
      <c r="N59" s="4">
        <f t="shared" si="1"/>
        <v>7.9582711991289026</v>
      </c>
      <c r="O59" s="4">
        <f t="shared" si="2"/>
        <v>1072.254276178274</v>
      </c>
      <c r="P59" s="4">
        <f t="shared" si="3"/>
        <v>1106.8498642225768</v>
      </c>
      <c r="Q59" s="4">
        <f t="shared" si="4"/>
        <v>34947.413619464707</v>
      </c>
      <c r="R59" s="4">
        <f t="shared" si="5"/>
        <v>3.67321382414789</v>
      </c>
    </row>
    <row r="60" spans="1:19" x14ac:dyDescent="0.25">
      <c r="A60" s="4">
        <v>2008</v>
      </c>
      <c r="B60" s="4">
        <v>1197787.125</v>
      </c>
      <c r="C60" s="4">
        <v>2980961.5</v>
      </c>
      <c r="D60" s="4">
        <v>21.397590637207031</v>
      </c>
      <c r="E60" s="4">
        <v>0.28129535913467407</v>
      </c>
      <c r="F60" s="4">
        <f t="shared" si="6"/>
        <v>3.9931375288381503E-3</v>
      </c>
      <c r="G60" s="4">
        <f t="shared" si="7"/>
        <v>2.1389542489786018E-2</v>
      </c>
      <c r="H60" s="4">
        <f t="shared" si="8"/>
        <v>-1.4140699657539025E-2</v>
      </c>
      <c r="I60" s="4">
        <f t="shared" si="9"/>
        <v>7.0585490216293865E-3</v>
      </c>
      <c r="J60" s="4">
        <f t="shared" si="10"/>
        <v>-9.4742687705511464E-3</v>
      </c>
      <c r="K60" s="4">
        <f t="shared" si="11"/>
        <v>-2.4157197489217599E-3</v>
      </c>
      <c r="L60" s="4">
        <f t="shared" si="12"/>
        <v>6.4088572777599101E-3</v>
      </c>
      <c r="M60" s="4">
        <f t="shared" si="0"/>
        <v>136.94229475906994</v>
      </c>
      <c r="N60" s="4">
        <f t="shared" si="1"/>
        <v>7.7865390512451826</v>
      </c>
      <c r="O60" s="4">
        <f t="shared" si="2"/>
        <v>1066.3065259086266</v>
      </c>
      <c r="P60" s="4">
        <f t="shared" si="3"/>
        <v>1123.3046932535046</v>
      </c>
      <c r="Q60" s="4">
        <f t="shared" si="4"/>
        <v>35725.679411297329</v>
      </c>
      <c r="R60" s="4">
        <f t="shared" si="5"/>
        <v>3.8995185951533147</v>
      </c>
    </row>
    <row r="61" spans="1:19" x14ac:dyDescent="0.25">
      <c r="A61" s="4">
        <v>2009</v>
      </c>
      <c r="B61" s="4">
        <v>1225512.5</v>
      </c>
      <c r="C61" s="4">
        <v>3125445.75</v>
      </c>
      <c r="D61" s="4">
        <v>21.545499801635742</v>
      </c>
      <c r="E61" s="4">
        <v>0.31767469644546509</v>
      </c>
      <c r="F61" s="4">
        <f t="shared" si="6"/>
        <v>9.9381047868833082E-3</v>
      </c>
      <c r="G61" s="4">
        <f t="shared" si="7"/>
        <v>2.0555598000211506E-2</v>
      </c>
      <c r="H61" s="4">
        <f t="shared" si="8"/>
        <v>2.9916984220768657E-3</v>
      </c>
      <c r="I61" s="4">
        <f t="shared" si="9"/>
        <v>6.7833473400697973E-3</v>
      </c>
      <c r="J61" s="4">
        <f t="shared" si="10"/>
        <v>2.0044379427915002E-3</v>
      </c>
      <c r="K61" s="4">
        <f t="shared" si="11"/>
        <v>8.787785282861298E-3</v>
      </c>
      <c r="L61" s="4">
        <f t="shared" si="12"/>
        <v>1.1503195040220102E-3</v>
      </c>
      <c r="M61" s="4">
        <f t="shared" si="0"/>
        <v>139.09802013343003</v>
      </c>
      <c r="N61" s="4">
        <f t="shared" si="1"/>
        <v>7.8225600188059623</v>
      </c>
      <c r="O61" s="4">
        <f t="shared" si="2"/>
        <v>1088.1026109908364</v>
      </c>
      <c r="P61" s="4">
        <f t="shared" si="3"/>
        <v>1126.2839438313974</v>
      </c>
      <c r="Q61" s="4">
        <f t="shared" si="4"/>
        <v>35867.19311744169</v>
      </c>
      <c r="R61" s="4">
        <f t="shared" si="5"/>
        <v>4.0444363107191492</v>
      </c>
    </row>
    <row r="62" spans="1:19" x14ac:dyDescent="0.25">
      <c r="A62" s="4">
        <v>2010</v>
      </c>
      <c r="B62" s="4">
        <v>1306119</v>
      </c>
      <c r="C62" s="4">
        <v>3274892.5</v>
      </c>
      <c r="D62" s="4">
        <v>21.645092010498047</v>
      </c>
      <c r="E62" s="4">
        <v>0.30303975939750671</v>
      </c>
      <c r="F62" s="4">
        <f t="shared" si="6"/>
        <v>2.7665001811210545E-2</v>
      </c>
      <c r="G62" s="4">
        <f t="shared" si="7"/>
        <v>2.0285083598808196E-2</v>
      </c>
      <c r="H62" s="4">
        <f t="shared" si="8"/>
        <v>2.0028631974494857E-3</v>
      </c>
      <c r="I62" s="4">
        <f t="shared" si="9"/>
        <v>6.6940775876067051E-3</v>
      </c>
      <c r="J62" s="4">
        <f t="shared" si="10"/>
        <v>1.3419183422911556E-3</v>
      </c>
      <c r="K62" s="4">
        <f t="shared" si="11"/>
        <v>8.0359959298978607E-3</v>
      </c>
      <c r="L62" s="4">
        <f t="shared" si="12"/>
        <v>1.9629005881312684E-2</v>
      </c>
      <c r="M62" s="4">
        <f t="shared" si="0"/>
        <v>141.25864175029241</v>
      </c>
      <c r="N62" s="4">
        <f t="shared" si="1"/>
        <v>7.8467681806282474</v>
      </c>
      <c r="O62" s="4">
        <f t="shared" si="2"/>
        <v>1108.4238153249594</v>
      </c>
      <c r="P62" s="4">
        <f t="shared" si="3"/>
        <v>1178.3570345040646</v>
      </c>
      <c r="Q62" s="4">
        <f t="shared" si="4"/>
        <v>38370.230549556989</v>
      </c>
      <c r="R62" s="4">
        <f t="shared" si="5"/>
        <v>3.9431491412900814</v>
      </c>
    </row>
    <row r="63" spans="1:19" x14ac:dyDescent="0.25">
      <c r="A63" s="4">
        <v>2011</v>
      </c>
      <c r="B63" s="4">
        <v>1355094.5</v>
      </c>
      <c r="C63" s="4">
        <v>3426127.75</v>
      </c>
      <c r="D63" s="4">
        <v>22.144323348999023</v>
      </c>
      <c r="E63" s="4">
        <v>0.26226893067359924</v>
      </c>
      <c r="F63" s="4">
        <f t="shared" si="6"/>
        <v>1.5986835443643869E-2</v>
      </c>
      <c r="G63" s="4">
        <f t="shared" si="7"/>
        <v>1.9606503840422167E-2</v>
      </c>
      <c r="H63" s="4">
        <f t="shared" si="8"/>
        <v>9.9029780607123516E-3</v>
      </c>
      <c r="I63" s="4">
        <f t="shared" si="9"/>
        <v>6.4701462673393152E-3</v>
      </c>
      <c r="J63" s="4">
        <f t="shared" si="10"/>
        <v>6.6349953006772759E-3</v>
      </c>
      <c r="K63" s="4">
        <f t="shared" si="11"/>
        <v>1.3105141568016591E-2</v>
      </c>
      <c r="L63" s="4">
        <f t="shared" si="12"/>
        <v>2.8816938756272784E-3</v>
      </c>
      <c r="M63" s="4">
        <f t="shared" si="0"/>
        <v>143.37887627915021</v>
      </c>
      <c r="N63" s="4">
        <f t="shared" si="1"/>
        <v>7.967568714014269</v>
      </c>
      <c r="O63" s="4">
        <f t="shared" si="2"/>
        <v>1142.3810488922798</v>
      </c>
      <c r="P63" s="4">
        <f t="shared" si="3"/>
        <v>1186.2018380941979</v>
      </c>
      <c r="Q63" s="4">
        <f t="shared" si="4"/>
        <v>38752.117958071052</v>
      </c>
      <c r="R63" s="4">
        <f t="shared" si="5"/>
        <v>3.9925070776850369</v>
      </c>
    </row>
    <row r="64" spans="1:19" x14ac:dyDescent="0.25">
      <c r="A64" s="4">
        <v>2012</v>
      </c>
      <c r="B64" s="4">
        <v>1265540.5</v>
      </c>
      <c r="C64" s="4">
        <v>3487742.75</v>
      </c>
      <c r="D64" s="4">
        <v>22.632513046264648</v>
      </c>
      <c r="E64" s="4">
        <v>0.26226893067359924</v>
      </c>
      <c r="F64" s="4">
        <f t="shared" si="6"/>
        <v>-2.9693534520620408E-2</v>
      </c>
      <c r="G64" s="4">
        <f t="shared" si="7"/>
        <v>7.7408921496230909E-3</v>
      </c>
      <c r="H64" s="4">
        <f t="shared" si="8"/>
        <v>9.4703650431965762E-3</v>
      </c>
      <c r="I64" s="4">
        <f t="shared" si="9"/>
        <v>2.5544944093756202E-3</v>
      </c>
      <c r="J64" s="4">
        <f t="shared" si="10"/>
        <v>6.3451445789417067E-3</v>
      </c>
      <c r="K64" s="4">
        <f t="shared" si="11"/>
        <v>8.8996389883173269E-3</v>
      </c>
      <c r="L64" s="4">
        <f t="shared" si="12"/>
        <v>-3.8593173508937734E-2</v>
      </c>
      <c r="M64" s="4">
        <f t="shared" si="0"/>
        <v>144.2247074596458</v>
      </c>
      <c r="N64" s="4">
        <f t="shared" si="1"/>
        <v>8.0848312989487408</v>
      </c>
      <c r="O64" s="4">
        <f t="shared" si="2"/>
        <v>1166.0324289514704</v>
      </c>
      <c r="P64" s="4">
        <f t="shared" si="3"/>
        <v>1085.3390253802891</v>
      </c>
      <c r="Q64" s="4">
        <f t="shared" si="4"/>
        <v>33938.582864453732</v>
      </c>
      <c r="R64" s="4">
        <f t="shared" si="5"/>
        <v>4.5406493108687016</v>
      </c>
    </row>
    <row r="65" spans="1:18" x14ac:dyDescent="0.25">
      <c r="A65" s="4">
        <v>2013</v>
      </c>
      <c r="B65" s="4">
        <v>1241349.375</v>
      </c>
      <c r="C65" s="4">
        <v>3535024.75</v>
      </c>
      <c r="D65" s="4">
        <v>23.030025482177734</v>
      </c>
      <c r="E65" s="4">
        <v>0.26226893067359924</v>
      </c>
      <c r="F65" s="4">
        <f t="shared" si="6"/>
        <v>-8.3820181564364729E-3</v>
      </c>
      <c r="G65" s="4">
        <f t="shared" si="7"/>
        <v>5.8480141817733563E-3</v>
      </c>
      <c r="H65" s="4">
        <f t="shared" si="8"/>
        <v>7.5616391141455431E-3</v>
      </c>
      <c r="I65" s="4">
        <f t="shared" si="9"/>
        <v>1.9298446799852077E-3</v>
      </c>
      <c r="J65" s="4">
        <f t="shared" si="10"/>
        <v>5.0662982064775142E-3</v>
      </c>
      <c r="K65" s="4">
        <f t="shared" si="11"/>
        <v>6.9961428864627221E-3</v>
      </c>
      <c r="L65" s="4">
        <f t="shared" si="12"/>
        <v>-1.5378161042899196E-2</v>
      </c>
      <c r="M65" s="4">
        <f t="shared" si="0"/>
        <v>144.86701495808677</v>
      </c>
      <c r="N65" s="4">
        <f t="shared" si="1"/>
        <v>8.1796978281417783</v>
      </c>
      <c r="O65" s="4">
        <f t="shared" si="2"/>
        <v>1184.9684076220449</v>
      </c>
      <c r="P65" s="4">
        <f t="shared" si="3"/>
        <v>1047.5801439222321</v>
      </c>
      <c r="Q65" s="4">
        <f t="shared" si="4"/>
        <v>32191.501189916016</v>
      </c>
      <c r="R65" s="4">
        <f t="shared" si="5"/>
        <v>4.7682257707975557</v>
      </c>
    </row>
    <row r="66" spans="1:18" x14ac:dyDescent="0.25">
      <c r="A66" s="4">
        <v>2014</v>
      </c>
      <c r="B66" s="4">
        <v>1295264.75</v>
      </c>
      <c r="C66" s="4">
        <v>3594684.25</v>
      </c>
      <c r="D66" s="4">
        <v>23.413135528564453</v>
      </c>
      <c r="E66" s="4">
        <v>0.26226893067359924</v>
      </c>
      <c r="F66" s="4">
        <f t="shared" si="6"/>
        <v>1.8464516662042511E-2</v>
      </c>
      <c r="G66" s="4">
        <f t="shared" si="7"/>
        <v>7.2682900224972022E-3</v>
      </c>
      <c r="H66" s="4">
        <f t="shared" si="8"/>
        <v>7.165160576424523E-3</v>
      </c>
      <c r="I66" s="4">
        <f t="shared" si="9"/>
        <v>2.398535707424077E-3</v>
      </c>
      <c r="J66" s="4">
        <f t="shared" si="10"/>
        <v>4.8006575862044303E-3</v>
      </c>
      <c r="K66" s="4">
        <f t="shared" si="11"/>
        <v>7.1991932936285074E-3</v>
      </c>
      <c r="L66" s="4">
        <f t="shared" si="12"/>
        <v>1.1265323368414005E-2</v>
      </c>
      <c r="M66" s="4">
        <f t="shared" si="0"/>
        <v>145.66930464241457</v>
      </c>
      <c r="N66" s="4">
        <f t="shared" si="1"/>
        <v>8.270617156612456</v>
      </c>
      <c r="O66" s="4">
        <f t="shared" si="2"/>
        <v>1204.7750501673604</v>
      </c>
      <c r="P66" s="4">
        <f t="shared" si="3"/>
        <v>1075.1092079970192</v>
      </c>
      <c r="Q66" s="4">
        <f t="shared" si="4"/>
        <v>33462.250158618139</v>
      </c>
      <c r="R66" s="4">
        <f t="shared" si="5"/>
        <v>4.5882389582552676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0A52-81C1-42EC-A269-E90EA8C50119}">
  <dimension ref="A1:F16"/>
  <sheetViews>
    <sheetView workbookViewId="0">
      <selection activeCell="G2" sqref="G2"/>
    </sheetView>
  </sheetViews>
  <sheetFormatPr defaultRowHeight="14.4" x14ac:dyDescent="0.3"/>
  <cols>
    <col min="1" max="1" width="21.88671875" customWidth="1"/>
    <col min="2" max="2" width="16.6640625" bestFit="1" customWidth="1"/>
    <col min="5" max="5" width="12" bestFit="1" customWidth="1"/>
    <col min="6" max="6" width="13" customWidth="1"/>
  </cols>
  <sheetData>
    <row r="1" spans="1:6" x14ac:dyDescent="0.3">
      <c r="A1" s="10" t="s">
        <v>25</v>
      </c>
      <c r="B1" s="10">
        <f>B2-1</f>
        <v>-0.65999999999999992</v>
      </c>
      <c r="C1" s="11" t="s">
        <v>28</v>
      </c>
      <c r="D1" s="11">
        <f>D2-1</f>
        <v>2.0973488632098469E-2</v>
      </c>
    </row>
    <row r="2" spans="1:6" x14ac:dyDescent="0.3">
      <c r="A2" s="10" t="s">
        <v>26</v>
      </c>
      <c r="B2" s="10">
        <v>0.34</v>
      </c>
      <c r="C2" s="11" t="s">
        <v>34</v>
      </c>
      <c r="D2" s="11">
        <f>D3*D5</f>
        <v>1.0209734886320985</v>
      </c>
    </row>
    <row r="3" spans="1:6" x14ac:dyDescent="0.3">
      <c r="A3" s="10" t="s">
        <v>27</v>
      </c>
      <c r="B3" s="10">
        <v>0.93500000000000005</v>
      </c>
      <c r="C3" s="11" t="s">
        <v>42</v>
      </c>
      <c r="D3" s="11">
        <f>(1.0004)^D4</f>
        <v>1.0006061230446324</v>
      </c>
    </row>
    <row r="4" spans="1:6" x14ac:dyDescent="0.3">
      <c r="A4" s="10" t="s">
        <v>5</v>
      </c>
      <c r="B4" s="10">
        <v>5.1900000000000002E-2</v>
      </c>
      <c r="C4" s="11" t="s">
        <v>43</v>
      </c>
      <c r="D4" s="11">
        <f>1/0.66</f>
        <v>1.5151515151515151</v>
      </c>
    </row>
    <row r="5" spans="1:6" x14ac:dyDescent="0.3">
      <c r="A5" s="10" t="s">
        <v>28</v>
      </c>
      <c r="B5" s="10">
        <v>2.0969999999999999E-2</v>
      </c>
      <c r="C5" s="11" t="s">
        <v>44</v>
      </c>
      <c r="D5" s="11">
        <v>1.0203550279359599</v>
      </c>
    </row>
    <row r="6" spans="1:6" x14ac:dyDescent="0.3">
      <c r="A6" s="10" t="s">
        <v>29</v>
      </c>
      <c r="B6" s="10">
        <v>0.4</v>
      </c>
      <c r="C6" s="11"/>
      <c r="D6" s="11"/>
      <c r="E6" s="12" t="s">
        <v>31</v>
      </c>
      <c r="F6" s="12">
        <f>B16^B14</f>
        <v>4.2750487881044608</v>
      </c>
    </row>
    <row r="7" spans="1:6" x14ac:dyDescent="0.3">
      <c r="A7" s="10" t="s">
        <v>30</v>
      </c>
      <c r="B7" s="10">
        <f>1+B6</f>
        <v>1.4</v>
      </c>
      <c r="C7" s="11"/>
      <c r="D7" s="11"/>
      <c r="E7" s="12" t="s">
        <v>39</v>
      </c>
      <c r="F7" s="12">
        <f>B8/B15</f>
        <v>2.6086818090085813</v>
      </c>
    </row>
    <row r="8" spans="1:6" x14ac:dyDescent="0.3">
      <c r="A8" s="11" t="s">
        <v>32</v>
      </c>
      <c r="B8" s="11">
        <f>B2*B3</f>
        <v>0.31790000000000002</v>
      </c>
      <c r="C8" s="11"/>
      <c r="E8" s="12" t="s">
        <v>7</v>
      </c>
      <c r="F8" s="12">
        <f>F7*B9</f>
        <v>0.19009464342245533</v>
      </c>
    </row>
    <row r="9" spans="1:6" x14ac:dyDescent="0.3">
      <c r="A9" s="11" t="s">
        <v>33</v>
      </c>
      <c r="B9" s="11">
        <f>B5+B4</f>
        <v>7.2870000000000004E-2</v>
      </c>
      <c r="C9" s="11"/>
      <c r="D9" s="11"/>
    </row>
    <row r="10" spans="1:6" x14ac:dyDescent="0.3">
      <c r="A10" s="11" t="s">
        <v>34</v>
      </c>
      <c r="B10" s="11">
        <f>1+B5</f>
        <v>1.0209699999999999</v>
      </c>
      <c r="C10" s="11"/>
      <c r="D10" s="11"/>
    </row>
    <row r="11" spans="1:6" x14ac:dyDescent="0.3">
      <c r="A11" s="11" t="s">
        <v>35</v>
      </c>
      <c r="B11" s="11">
        <f>1-B4</f>
        <v>0.94809999999999994</v>
      </c>
      <c r="C11" s="11"/>
      <c r="D11" s="11"/>
    </row>
    <row r="12" spans="1:6" x14ac:dyDescent="0.3">
      <c r="A12" s="11" t="s">
        <v>36</v>
      </c>
      <c r="B12" s="11">
        <f>B3*B11</f>
        <v>0.88647350000000003</v>
      </c>
      <c r="C12" s="11"/>
      <c r="D12" s="11"/>
    </row>
    <row r="13" spans="1:6" x14ac:dyDescent="0.3">
      <c r="A13" s="11" t="s">
        <v>37</v>
      </c>
      <c r="B13" s="11">
        <f>B10^B6</f>
        <v>1.0083358133347247</v>
      </c>
      <c r="C13" s="11"/>
      <c r="D13" s="11"/>
    </row>
    <row r="14" spans="1:6" x14ac:dyDescent="0.3">
      <c r="A14" s="11" t="s">
        <v>38</v>
      </c>
      <c r="B14" s="11">
        <f>1/(1-B2)</f>
        <v>1.5151515151515154</v>
      </c>
      <c r="C14" s="11"/>
      <c r="D14" s="11"/>
    </row>
    <row r="15" spans="1:6" x14ac:dyDescent="0.3">
      <c r="A15" s="11" t="s">
        <v>40</v>
      </c>
      <c r="B15" s="11">
        <f>B13-B12</f>
        <v>0.12186231333472464</v>
      </c>
      <c r="C15" s="11"/>
      <c r="D15" s="11"/>
    </row>
    <row r="16" spans="1:6" x14ac:dyDescent="0.3">
      <c r="A16" s="11" t="s">
        <v>41</v>
      </c>
      <c r="B16" s="11">
        <f>B8/B15</f>
        <v>2.6086818090085813</v>
      </c>
      <c r="C16" s="11"/>
      <c r="D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Steady state</vt:lpstr>
      <vt:lpstr>Growth accounting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Mahmoudi</dc:creator>
  <cp:lastModifiedBy>Reza Mahmoudi</cp:lastModifiedBy>
  <dcterms:created xsi:type="dcterms:W3CDTF">2019-04-20T01:26:42Z</dcterms:created>
  <dcterms:modified xsi:type="dcterms:W3CDTF">2019-04-29T03:35:10Z</dcterms:modified>
</cp:coreProperties>
</file>