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defaultThemeVersion="166925"/>
  <mc:AlternateContent xmlns:mc="http://schemas.openxmlformats.org/markup-compatibility/2006">
    <mc:Choice Requires="x15">
      <x15ac:absPath xmlns:x15ac="http://schemas.microsoft.com/office/spreadsheetml/2010/11/ac" url="/Users/apple/Documents/Depteol/"/>
    </mc:Choice>
  </mc:AlternateContent>
  <xr:revisionPtr revIDLastSave="0" documentId="13_ncr:1_{7EB299DE-051F-3641-9117-F93892A73C9B}" xr6:coauthVersionLast="40" xr6:coauthVersionMax="40" xr10:uidLastSave="{00000000-0000-0000-0000-000000000000}"/>
  <bookViews>
    <workbookView xWindow="5880" yWindow="2240" windowWidth="20740" windowHeight="11160" xr2:uid="{00000000-000D-0000-FFFF-FFFF00000000}"/>
  </bookViews>
  <sheets>
    <sheet name="Sheet1" sheetId="1" r:id="rId1"/>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M157" i="1" l="1"/>
  <c r="N157" i="1"/>
  <c r="N86" i="1"/>
  <c r="M86" i="1"/>
  <c r="N85" i="1"/>
  <c r="M85" i="1"/>
  <c r="M83" i="1"/>
  <c r="N64" i="1" l="1"/>
  <c r="N51" i="1" l="1"/>
  <c r="N61" i="1" l="1"/>
  <c r="N60" i="1"/>
  <c r="N29" i="1" l="1"/>
  <c r="N83" i="1" l="1"/>
  <c r="N75" i="1" l="1"/>
  <c r="N74" i="1"/>
  <c r="M75" i="1" s="1"/>
  <c r="N72" i="1"/>
  <c r="M73" i="1" s="1"/>
  <c r="N42" i="1"/>
  <c r="M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64" authorId="0" shapeId="0" xr:uid="{BE616ADA-3EA9-0D4B-AF3F-C68197C49775}">
      <text>
        <r>
          <rPr>
            <sz val="12"/>
            <color theme="1"/>
            <rFont val="Calibri"/>
            <family val="2"/>
            <scheme val="minor"/>
          </rPr>
          <t>GSD: 
Rencana jangka panjang sd 2025 = 160 lagu (40% dari keseluruhan lagu KC). 
Estimasi produksi:
- 2022: 30 lagu
- 2023: 30 lagu
- 2024: 50 lagu
- 2025: 50 lagu 
======</t>
        </r>
      </text>
    </comment>
  </commentList>
</comments>
</file>

<file path=xl/sharedStrings.xml><?xml version="1.0" encoding="utf-8"?>
<sst xmlns="http://schemas.openxmlformats.org/spreadsheetml/2006/main" count="899" uniqueCount="639">
  <si>
    <t>NO.</t>
  </si>
  <si>
    <t>TUJUAN</t>
  </si>
  <si>
    <t>PENANGGUNG JAWAB PROGRAM</t>
  </si>
  <si>
    <t>PENOPANG PROGRAM</t>
  </si>
  <si>
    <t>ANGGARAN</t>
  </si>
  <si>
    <t>KETERANGAN</t>
  </si>
  <si>
    <t>PENERIMAAN</t>
  </si>
  <si>
    <t>PENGELUARAN</t>
  </si>
  <si>
    <t>PELAKSANAAN</t>
  </si>
  <si>
    <t>WAKTU</t>
  </si>
  <si>
    <t>TEMPAT</t>
  </si>
  <si>
    <t>PROGRAM RUTIN</t>
  </si>
  <si>
    <t>FREKUENSI</t>
  </si>
  <si>
    <t>PROYEK</t>
  </si>
  <si>
    <t>GEREJA PROTESTAN di INDONESIA bagian BARAT</t>
  </si>
  <si>
    <t>TEMA SENTRAL</t>
  </si>
  <si>
    <t>Yesus Kristus Sumber Damai Sejahtera</t>
  </si>
  <si>
    <t>(Yoh. 14 : 27)</t>
  </si>
  <si>
    <t>TEMA KUPPG JANGKA PENDEK IV</t>
  </si>
  <si>
    <t>TEMA TAHUN 2022 - 2023</t>
  </si>
  <si>
    <t>INDIKATOR KEBERHASILAN</t>
  </si>
  <si>
    <t>KUALITATIF</t>
  </si>
  <si>
    <t>KUANTITATIF</t>
  </si>
  <si>
    <t>MS</t>
  </si>
  <si>
    <t>Dep - Unit Misioner</t>
  </si>
  <si>
    <t>Sidang Tahunan GPI</t>
  </si>
  <si>
    <t xml:space="preserve"> Sidang MPL-PGI</t>
  </si>
  <si>
    <t>Rapat rutin</t>
  </si>
  <si>
    <t>SUB.BID.IBADAH</t>
  </si>
  <si>
    <t>Dep. Teologi
(Bidang 2)</t>
  </si>
  <si>
    <t>Jemaat masing-masing</t>
  </si>
  <si>
    <t xml:space="preserve">Jemaat-jemaat dapat merayakan syukur dalam kebersamaan </t>
  </si>
  <si>
    <t xml:space="preserve">Sesuai jadwal kegiatan 
HUT PELKAT:
GP 15 Juli, PKB 18 Juli, PA 6 September, PKLU 14 Oktober, PT 30 Januari, PKP 18 Februari
Sesuai jadwal kegiatan 
HUT YAPENDIK, YANKES, YADIA GPIB, HUT GPIB 31 Oktober </t>
  </si>
  <si>
    <t>Pengadaan Tata Ibadah Syukur HUT Pelkat/Yayasan/HUT GPIB</t>
  </si>
  <si>
    <t>1.</t>
  </si>
  <si>
    <t>SUB.BID.SABDA-SABDA</t>
  </si>
  <si>
    <t>Menghasilkan sejumlah naskah sabda sesuai kebutuhan warga jemaat untuk diterbitkan</t>
  </si>
  <si>
    <t>Departemen Teologi</t>
  </si>
  <si>
    <t>Biro Penerbitan</t>
  </si>
  <si>
    <t xml:space="preserve">Mei 2022, Juli, September, November, Januari, Maret 2023 </t>
  </si>
  <si>
    <t>Jakarta</t>
  </si>
  <si>
    <t>6 kali cetak per tahun</t>
  </si>
  <si>
    <t>Naskah Sabda orisinal yang membangun kehidupan rohani dengan memperhatikan aspek kognitif, afektif serta psikomotorik warga GPIB berdasarkan tema 2022‐2023</t>
  </si>
  <si>
    <t>Naskah sabda sebanyak 2189 tulisan</t>
  </si>
  <si>
    <t xml:space="preserve">Menghasilkan sejumlah naskah sabda yang sesuai pemahaman iman GPIB, tema tahunan, kaidah PUEBI dan kontestual </t>
  </si>
  <si>
    <t>6 kali edit per tahun</t>
  </si>
  <si>
    <t>Naskah Sabda orisinal yang sudah diperiksa secara baik sesuai pemahaman iman GPIB, tema tahunan, kaidah PUEBI dan kontekstual</t>
  </si>
  <si>
    <t>Naskah sabda yang sudah diedit sebanyak 2189 tulisan</t>
  </si>
  <si>
    <t>Mencetak buku Sabda sesuai kebutuhan tepat pada waktunya</t>
  </si>
  <si>
    <t>Pembahasan dan penyusunan daftar bacaan Sabda 2023 dan silabus Sabda PA, PT &amp; GP sesuai Kurikulum GPIB</t>
  </si>
  <si>
    <t>Menyusun daftar bacaan Sabda berdasarkan Kurikulum GPIB dengan memperhatikan tema tahunan, perangkat teologi GPIB serta  perkembangan terbaru</t>
  </si>
  <si>
    <t>Juli 2022</t>
  </si>
  <si>
    <t>1  kali per tahun</t>
  </si>
  <si>
    <t>Menerbitkan buku Sabda GPIB dalam format digital yang dapat dibeli warga jemaat secara daring</t>
  </si>
  <si>
    <t>Biro Penerbitan, Dep. Inforkom</t>
  </si>
  <si>
    <t>6  kali per tahun</t>
  </si>
  <si>
    <t>E-Sabda GPIB yang mudah diakses dan tepat waktu</t>
  </si>
  <si>
    <t>Layanan Sabda GPIB secara digital lewat program MNC dan Radio</t>
  </si>
  <si>
    <t>Menjawab kebutuhan rohani warga jemaat di era digital dan masa pandemi covid-19</t>
  </si>
  <si>
    <t>Departemen Teologi, Tim Kerja KBA GPIB</t>
  </si>
  <si>
    <t>Inforkom Litbang, PKB, PA, PT, GP, PKP, PKLU</t>
  </si>
  <si>
    <t>Warga jemaat rutin membaca Alkitab dan SBU dari Kejadian sampai Wahyu dalam kelompok</t>
  </si>
  <si>
    <t>100 grup KBA dengan anggota masing-masing 30-50 peserta</t>
  </si>
  <si>
    <t xml:space="preserve">PROGRAM NON RUTIN </t>
  </si>
  <si>
    <t>Dep. Teologi (Bidang 2)</t>
  </si>
  <si>
    <t>Dep. Inforkom Litbang</t>
  </si>
  <si>
    <t>Pengadaan Tata Ibadah Perkawinan Kembali</t>
  </si>
  <si>
    <t>Menyiapkan tata ibadah pemberkatan perkawinan kembali baik dengan pasangan terdahulu maupun dengan pasangan yang berbeda</t>
  </si>
  <si>
    <t>Dep. Teologi (Bidang 1)</t>
  </si>
  <si>
    <t>Tersedia tata ibadah pemberkatan perkawinan kembali</t>
  </si>
  <si>
    <t>Pasangan yang akan kawin kembali diteguhkan kembali dalam menjalani rumah tangga</t>
  </si>
  <si>
    <t>Pengadaan Buku Kumpulan Tata Ibadah, Buku Penjelasan Ibadah, Petunjuk Teknis Pelaksanaan Ibadah</t>
  </si>
  <si>
    <t>Memberi pemahaman kepada jemaat dan melengkapi Komisi TPG di Jemaat agar mampu menata ibadah, membuat Tata Ibadah, dan menata-layan kegiatan Komisi TPG di Jemaat</t>
  </si>
  <si>
    <t>Tersedianya Buku-buku kumpulan tata ibadah, penjelasan ibadah dan petunjuk teknis pelaksanaan ibadah</t>
  </si>
  <si>
    <t>Penataan dan Pelaksanaan Tata Ibadah dan Musik Gereja makin meningkat</t>
  </si>
  <si>
    <t>Digitalisasi Buku Nyanyian Gita Bakti</t>
  </si>
  <si>
    <t>Melengkapi para organis, pianis dan akompanis lainnya secara digital</t>
  </si>
  <si>
    <t>Tersedianya Gita Bakti secara Digital</t>
  </si>
  <si>
    <t>Pengadaan Buku Gita Bakti Edisi Akord &amp; Edisi SATB</t>
  </si>
  <si>
    <t>Jemaat-jemaat di kota dan Pos Pelkes dapat menyanyikan lagu-lagu Gita Bakti dengaan baik dan benar.</t>
  </si>
  <si>
    <t>PELKES, PEG</t>
  </si>
  <si>
    <t>Tersedianya Buku Gita Bakti Edisi Akord dan SATB</t>
  </si>
  <si>
    <t>Pengadaan Buku Nyanyian Pelkat PA dan Pelkat PT</t>
  </si>
  <si>
    <t>Melengkapi para pelayan dan anak layan Pelkat PA dan PT dalam Ibadah</t>
  </si>
  <si>
    <t>Tersedianya Buku Nyanyian Pelkat PA dan PT</t>
  </si>
  <si>
    <t>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t>
  </si>
  <si>
    <t>Terumuskannya materi pengayaan secara komprehensif yang mengarah pada pembentukan kualitas spiritual, emosional, dan intelektual</t>
  </si>
  <si>
    <t xml:space="preserve">Terbentuknya pemahaman tentang kualitas fungsionaris pelayan pada aspek spiritual, intelektual dan emosional  </t>
  </si>
  <si>
    <t xml:space="preserve">PPSDI-PPK </t>
  </si>
  <si>
    <t>Lokakarya Penulisan Sabda</t>
  </si>
  <si>
    <t>Mempersiapkan dan menyegarkan para penulis Sabda dengan wawasan teologis, kemampuan berbahasa  dan teknik menulis yang baik</t>
  </si>
  <si>
    <t>Biro Penerbitan, Inforkom Litbang</t>
  </si>
  <si>
    <t>Januari-Februari 2023</t>
  </si>
  <si>
    <t>Penulis Sabda yang cakap dalam mempersiapkan naskah Sabda secara berbobot, aktual dan tepat waktu</t>
  </si>
  <si>
    <t>Lokakarya Editor Sabda</t>
  </si>
  <si>
    <t>Mempersiapkan dan menyegarkan para editor Sabda  dalam menjalankan fungsinya sesuai cara mengedit yang baik</t>
  </si>
  <si>
    <t>Penulis Editor Sabda yang cakap dalam menjalankan tugasnya dengan tepat waktu</t>
  </si>
  <si>
    <t>Pengadaan buku sabda</t>
  </si>
  <si>
    <t>SUB BID.IBADAH</t>
  </si>
  <si>
    <t>SUB.BIDANG KAJIAN TEOLOGI</t>
  </si>
  <si>
    <t>Menyediakan Tata Ibadah : 1. Ibadah Syukur HUT Pelkat-pelkat  (PKLU, PKB, PKP,GP, PT, PA), 2. Ibadah Hari Lansia, 3. Ibadah Hari Ibu untuk dilaksanakan di jemaat-jemaat. 
4. Ibadah Syukur HUT YAYASAN-YAYASAN GPIB, Ibadah Syukur HUT GPIB beserta JUKLAK-nya (kegiatan &amp; tempat penyelenggaraan)</t>
  </si>
  <si>
    <t>PELAYANAN ANAK</t>
  </si>
  <si>
    <t>PERSEKUTUAN TERUNA</t>
  </si>
  <si>
    <t>Daring</t>
  </si>
  <si>
    <t>GERAKAN PEMUDA</t>
  </si>
  <si>
    <t>PERSEKUTUAN KAUM PEREMPUAN</t>
  </si>
  <si>
    <t>PERSEKUTUAN KAUM BAPAK</t>
  </si>
  <si>
    <t>PERSEKUTUAN KAUM LANJUT USIA</t>
  </si>
  <si>
    <t>Honorarium narasumber 8 org x 3jt=24jt + moderator 8 org x 700rb=5.600.000 + pemilih bahan bacaan 700rb x 52 mgg=36.400.000 + pemilih tema2 sabda 12 org x 1jt=12jt + tim kerja 10 org x 1jt=10jt. Total= Rp. 88.000.000</t>
  </si>
  <si>
    <t xml:space="preserve">Biaya Persiapan PF dan Pemantapan MNC dan Radio 6 x 5000.000 = Rp. 30.000.000. </t>
  </si>
  <si>
    <t>1 kali</t>
  </si>
  <si>
    <t>PERSIDANGAN GEREJAWI</t>
  </si>
  <si>
    <t>2 orang utusan GPIB hadir</t>
  </si>
  <si>
    <t>Menghasilkan dokumen PI dan eklesiologi GPI</t>
  </si>
  <si>
    <t>menghasilkan berbagai dokumen teologis dan eklesiologis</t>
  </si>
  <si>
    <t xml:space="preserve"> TEOLOGI DAN PERSIDANGAN GEREJAWI</t>
  </si>
  <si>
    <t>WCC</t>
  </si>
  <si>
    <t>Turut hadir dalam rangka memberi arah bagi kehadiran gereja di tengah dunia dengan berbagai pergumulannya</t>
  </si>
  <si>
    <t>Persekutuan ibadah pendeta emeritus GPIB</t>
  </si>
  <si>
    <t xml:space="preserve">Membangun persekutuandan spiritualitas para pendeta emeritus GPIB </t>
  </si>
  <si>
    <t>PPSDI</t>
  </si>
  <si>
    <t>sebulan sekali</t>
  </si>
  <si>
    <t>jemaat</t>
  </si>
  <si>
    <t>12 kali</t>
  </si>
  <si>
    <t>Agar tetap terjalinnya persekutuan peningkatan spiritualitas para pendeta emeritus GPIB</t>
  </si>
  <si>
    <t>Anggaran diserahkan kepada jemaat yang menjadi tuan rumah pelaksanaan ibadah</t>
  </si>
  <si>
    <t>Menyediakan tata ibadah hari raya Gerejawi dan hari-hari khusus nasional/Internasional</t>
  </si>
  <si>
    <t>Sesuai jadwal hari raya gerejawi dan hari-hari khusus nasional/Internasional</t>
  </si>
  <si>
    <t>Tersedianya tata ibadah hari raya gerejawi dan hari-hari khusus nasional/Internasional</t>
  </si>
  <si>
    <t>Jemaat - Jemaat lebih dapat menghayati peringatan hari Raya Gerejawi dan hari-hari khusus dengan lebih baik</t>
  </si>
  <si>
    <t>Pengadaan Tata Ibadah Hari Raya Gerejawi dan hari-hari khusus nasional/Internasional</t>
  </si>
  <si>
    <t>Dep.PPSDI/Dewan Pelkat/ Yayasan</t>
  </si>
  <si>
    <t>Tersedianya Tata Ibadah Syukur HUT Pelkat/Yayasan/HUT GPIB</t>
  </si>
  <si>
    <t>Dewan Pelkat</t>
  </si>
  <si>
    <t>Mupel / daring</t>
  </si>
  <si>
    <t xml:space="preserve">Terselenggaranya pembinaan pendeta dan Pra-vikariat sesuai dengan buku Materi Bina  
</t>
  </si>
  <si>
    <t>Daring/luring</t>
  </si>
  <si>
    <t>BIDANG : Teologi dan Persidangan Gerejawi</t>
  </si>
  <si>
    <t>PROGRAM KERJA DAN ANGGARAN TAHUN 2023 - 2024</t>
  </si>
  <si>
    <t>Kolose 3 : 12 - 17</t>
  </si>
  <si>
    <t>Membangun sinergi dalam hubungan Gereja dan Masyarakat untuk mewujudkan kasih Allah yang meliputi seluruh ciptaan-Nya</t>
  </si>
  <si>
    <t>Matius 22 : 37 - 39; Ulangan 6 :  5; Imamat 19 : 18</t>
  </si>
  <si>
    <t>Memberdayakan warga gereja secara intergenerasional guna merawat jejaring sosial dan ekologis di konteks budaya digital</t>
  </si>
  <si>
    <t>BIDANG PRIORITAS : Teologi dan Germasa</t>
  </si>
  <si>
    <t>Tersedianya ibadah bagi para pendeta emeritus GPIB</t>
  </si>
  <si>
    <t>Perincian anggaran lihat di anggaran rutin Biro Penerbitan</t>
  </si>
  <si>
    <t>Penulisan Sabda-Sabda : SBU,SGD/K,SBP,SBA,SBT,SBAH,SBTH</t>
  </si>
  <si>
    <t xml:space="preserve">Mei 2023, Juli, September, November, Januari, Maret 2024 </t>
  </si>
  <si>
    <t>Rp                  185.475.000</t>
  </si>
  <si>
    <t>DTPG</t>
  </si>
  <si>
    <t>Buku sabda yang bermutu dan kontekstual sebagai pedoman bagi warga jemaat fungsionaris pelayanan</t>
  </si>
  <si>
    <t>6 edisi/tahun</t>
  </si>
  <si>
    <t>Memberikan pemahaman teologis dan berbobot menanggapi isu-isu terbaru untuk memperkaya wawasan berpikir dalam mengembangkan pelayanan dan kesaksian yang kontekstual</t>
  </si>
  <si>
    <t>Biro penerbitan</t>
  </si>
  <si>
    <t>6 kali/tahun</t>
  </si>
  <si>
    <t>Warga jemaat memperoleh wawasan teologis terbaru dan kontekstual</t>
  </si>
  <si>
    <t>Pengadaan Agenda GPIB</t>
  </si>
  <si>
    <t>Mencetak buku agenda GPIB tahun 2024 sebagai pedomanbagi para presbiter dan warga jemaat dalam pelayanan</t>
  </si>
  <si>
    <t>Nov'23</t>
  </si>
  <si>
    <t>Buku agenda yang berkualitas dan ekonomis</t>
  </si>
  <si>
    <t>3000 eksemplar</t>
  </si>
  <si>
    <t>Tersedianya
7030 ayat bacaan/tahun</t>
  </si>
  <si>
    <t>Dep.Inforkom-lit</t>
  </si>
  <si>
    <t>6 edisi per tahun</t>
  </si>
  <si>
    <t>Pemberitaan Firman secara audio-visual dan tepat waktu</t>
  </si>
  <si>
    <t>1095 materi yang ditayangkan</t>
  </si>
  <si>
    <t>Kalselteng</t>
  </si>
  <si>
    <t>150 penulis</t>
  </si>
  <si>
    <t>100 editor</t>
  </si>
  <si>
    <t xml:space="preserve">Biaya dari UKP Rp 200.000.000 dan Peserta yang mampu diharapkan memberi kontribusi
Biaya untuk narasumber, moderator, tim kerja 
</t>
  </si>
  <si>
    <t>PPSDI-PPK</t>
  </si>
  <si>
    <t>Tersedianya calon vikaris yang siap untuk dibina sebagai calon Pelayan firman dan sakramen GPIB</t>
  </si>
  <si>
    <t xml:space="preserve">Tersedianya 35 calon vikaris </t>
  </si>
  <si>
    <t>Evaluasi pelaksanaan vikariat tahun I dan tindak lanjut vikariat tahun II</t>
  </si>
  <si>
    <t>Oktober 2023</t>
  </si>
  <si>
    <t>Lawang</t>
  </si>
  <si>
    <t>Terbinanya 70 vikaris dan 70 mentor tahun II</t>
  </si>
  <si>
    <t xml:space="preserve">Terselenggaranya evaluasi dan kesiapan secara baik dari vikaris dan mentor untuk kelanjutan vikaris tahun II
</t>
  </si>
  <si>
    <t>14 hari</t>
  </si>
  <si>
    <t>1 bulan</t>
  </si>
  <si>
    <t xml:space="preserve">Terbentuknya pemahaman tentang kualitas fungsionaris pelayan pada aspek spiritual, intelektual dan emosional dari 35 orang calon vikaris dan mentor GPIB </t>
  </si>
  <si>
    <t xml:space="preserve">PST </t>
  </si>
  <si>
    <t xml:space="preserve"> WCRC </t>
  </si>
  <si>
    <t>Tim Pemendetaan</t>
  </si>
  <si>
    <t>Agustus 2023</t>
  </si>
  <si>
    <t>Oktober s.d. November 2023</t>
  </si>
  <si>
    <t>Seleksi Calon Vikaris</t>
  </si>
  <si>
    <t>Pembekalan Pra Vikariat dan Mentor tahun I 2023</t>
  </si>
  <si>
    <t>INFORKOM LITBANG, MUPEL</t>
  </si>
  <si>
    <t>Hybrid (daring dan luring)</t>
  </si>
  <si>
    <t>Ketersediaan Materi Bina yang melengkapi para Penatua &amp; Diaken GPIB untuk hadir sebagai kolega Pastor di Jemaat</t>
  </si>
  <si>
    <t>April s.d. Juli 2023</t>
  </si>
  <si>
    <t xml:space="preserve">INFORKOM LITBANG </t>
  </si>
  <si>
    <t xml:space="preserve">TOT MATERI KATEKISASI PERKAWINAN </t>
  </si>
  <si>
    <t xml:space="preserve">Daring </t>
  </si>
  <si>
    <t xml:space="preserve">PENGADAAN BUKU IKHTISAR TEOLOGI GPIB </t>
  </si>
  <si>
    <t>Terwujudnya persekutuan Jemaat GPIB berdasarkan Firman Tuhan dengan Pemahaman Iman GPIB yang dinyatakan secara dinamis inovatif melalui hidup rukun, bersatu, saling menghargai, membantu dan semakin kokoh (Sasaran Persekutuan No. 1)</t>
  </si>
  <si>
    <t xml:space="preserve">GERMASA, PELKES, PPSDI-PPK, PEG, INFORKOM LITBANG </t>
  </si>
  <si>
    <t xml:space="preserve">Penyusunan Materi </t>
  </si>
  <si>
    <t xml:space="preserve">Focus Group Discussion &amp; Lokakarya </t>
  </si>
  <si>
    <t>STUDI TEOLOGI GPIB</t>
  </si>
  <si>
    <t>Terwujudnya kemajuan pembangunan Tubuh Kristus yang berkelanjutan melalui pendayagunaan dan pengabdian seluruh talenta dan karunia yang dimiliki warga jemaat GPIB, khususnya pewartaan injil yang menjangkau intergenerasi melalui pemanfaatan teknologi berbasis analog maupun digital (Sasaran Persekutuan No. 3)</t>
  </si>
  <si>
    <t xml:space="preserve">KONSULTASI TEOLOGI GPIB </t>
  </si>
  <si>
    <t xml:space="preserve">RANCANGAN PERAYAAN SYUKUR HUT 75 TAHUN GPIB </t>
  </si>
  <si>
    <t>PPSDI-PPK, PEG, INFORKOM LITBANG</t>
  </si>
  <si>
    <t xml:space="preserve">Terbentuknya Panitia dan Konsep Acara Perayaan HUT 75 Tahun GPIB </t>
  </si>
  <si>
    <t xml:space="preserve">GERMASA, PELKES  </t>
  </si>
  <si>
    <t xml:space="preserve">KAJIAN PEMBENTUKAN PROGRAM STUDI MINISTRY GPIB </t>
  </si>
  <si>
    <t>PODCAST DEP-TEOL MELALUI CHANEL GPIB INDONESIA "DIDAKHE"</t>
  </si>
  <si>
    <t xml:space="preserve">INFORKOM-LITBANG </t>
  </si>
  <si>
    <t>Kurikulum Komprehensif Pengembangan SDI GPIB</t>
  </si>
  <si>
    <t>Kepegawaian Pendeta GPIB</t>
  </si>
  <si>
    <t>Manajemen Etik Pelayan</t>
  </si>
  <si>
    <t xml:space="preserve">Lingkungan Hidup </t>
  </si>
  <si>
    <t xml:space="preserve">Okultisme </t>
  </si>
  <si>
    <t>Aktualisasi Eklesiologi GPIB</t>
  </si>
  <si>
    <t>Membentuk Steering Committee</t>
  </si>
  <si>
    <t xml:space="preserve">Workshop </t>
  </si>
  <si>
    <t xml:space="preserve">Pembentukan Panitia </t>
  </si>
  <si>
    <t xml:space="preserve">PENGADAAN BUKU KATEKISASI GPIB DAN BUKU PENGAJAR KATEKISASI </t>
  </si>
  <si>
    <t xml:space="preserve">TOT PENGAJAR KATEKISASI REGULER </t>
  </si>
  <si>
    <t>Mei 2023</t>
  </si>
  <si>
    <t>PENGADAAN BUKU KATEKISASI PERKAWINAN</t>
  </si>
  <si>
    <t>PPSDI-PPK &amp; INFORKOM LITBANG</t>
  </si>
  <si>
    <t>Daring dan Luring</t>
  </si>
  <si>
    <t>Penyusunan Materi Pembekalan</t>
  </si>
  <si>
    <t>Lokakarya Finalisasi Materi</t>
  </si>
  <si>
    <t xml:space="preserve">Pengadaan Materi Pembekalan Pendeta tingkat Pratama 
</t>
  </si>
  <si>
    <t xml:space="preserve">Pengadaan Materi Pembekalan Pendeta tingkat Madya
</t>
  </si>
  <si>
    <t xml:space="preserve">Penyelenggaraan Pembekalan Diaken &amp; Penatua Tingkat Lanjut </t>
  </si>
  <si>
    <t xml:space="preserve">Lokakarya Finalisasi Materi  </t>
  </si>
  <si>
    <t>Penerbitan Buku Katekisasi GPIB dan Buku Pengajar Katekisasi</t>
  </si>
  <si>
    <t>Penyusunan Materi Katekisasi Perkawinan</t>
  </si>
  <si>
    <t>Penerbitan Buku Katekisasi Perkawinan</t>
  </si>
  <si>
    <t xml:space="preserve">Terwujudnya persekutuan Jemaat GPIB berdasarkan Firman 
Tuhan dengan Pemahaman Iman GPIB yang dinyatakan secara 
dinamis inovatif melalui hidup rukun, bersatu, saling 
menghargai, membantu dan semakin kokoh. (Sasaran Persekutuan No. 1); dan 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 </t>
  </si>
  <si>
    <t xml:space="preserve">Terwujudnya persekutuan Jemaat GPIB berdasarkan Firman 
Tuhan dengan Pemahaman Iman GPIB yang dinyatakan secara 
dinamis inovatif melalui hidup rukun, bersatu, saling 
menghargai, membantu dan semakin kokoh. (Sasaran Persekutuan No. 1)
</t>
  </si>
  <si>
    <t>Tersedianya Sumber Daya Insani (SDI) GPIB yang misioner dengan kompetensi yang mampu membangun hubungan gereja dengan masyarakat secara optimal dengan integritas tinggi sebagai manusia baru, baik pribadi maupun keluarga bahkan jemaat dan gereja, yang handal dalam setiap kebutuhan dan tantangan pelayanan di tengah lingkungan yang berubah cepat.</t>
  </si>
  <si>
    <t>Penerbitan Buku Ikhtisar Teologi GPIB</t>
  </si>
  <si>
    <t>Tersedia Buku Katekisasi GPIB dengan Kurikulum Inklusi</t>
  </si>
  <si>
    <t xml:space="preserve">50% Katekumen GPIB memiliki Buku Katekisasi dan 80% Pengajar Katekisasi memiliki Buku Katekisasi dan Buku Pengajar Katekisasi </t>
  </si>
  <si>
    <t>80% Pengajar Katekisasi mengikuti ToT</t>
  </si>
  <si>
    <t>Para pengajar Katekisasi dapat memahami dasar, orientasi, konten, dan model pengajaran Katekisasi Inklusi</t>
  </si>
  <si>
    <t>Para pengajar Katekisasi dapat memahami dasar, orientasi, konten, dan model pengajaran Katekisasi Perkawinan</t>
  </si>
  <si>
    <t>Tersedia Buku Katekisasi Perkawinan</t>
  </si>
  <si>
    <t xml:space="preserve">80% Katekumen Perkawinan memiliki Buku Katekisasi dan 80% Pengajar Katekisasi memiliki Buku Katekisasi Perkawinan </t>
  </si>
  <si>
    <t>50% Presbiter GPIB memiliki Buku Ikhtisar GPIB</t>
  </si>
  <si>
    <t>Tersedianya Buku ikhtisar Teologi GPIB yang memuat gagasan utama dan fundamental Teologi GPIB yang terdapat dalam Pemahaman Iman</t>
  </si>
  <si>
    <t>Warga Jemaat dan lembaga gereja GPIB menghadirkan karya 
keselamatan Allah yang membawa damai sejahtera di semua 
aspek kehidupan masyarakat sehari-hari melalui karya, 
kesaksian dan pelayanan yang holistik dan aktual (Sasaran Kesaksian No. 1)</t>
  </si>
  <si>
    <t>Terwujudnya persekutuan Jemaat GPIB berdasarkan Firman Tuhan dengan Pemahaman Iman GPIB yang dinyatakan secara dinamis inovatif melalui hidup rukun, bersatu, saling 
menghargai, membantu dan semakin kokoh. (Sasaran Persekutuan No. 3)</t>
  </si>
  <si>
    <t xml:space="preserve">
Keikutsertaan 50% Diaken dan Penatua GPIB terlibat dalam Pembinaan Tingkat Lanjut dan memiliki Buku Pembekalan Lanjutan Diaken &amp; Penatua GPIB </t>
  </si>
  <si>
    <t xml:space="preserve">a. Dibentuk Tim Materi 7 orang dan Tim Kontributor 7 orang, serta Tim Kerja 3 orang.
b. Penerimaan: Penjualan Buku 6000 eks x Rp 10.000 = Rp. 60.000.000,-  
c. Pengeluaran: 35.000.000
1. Pembuatan materi = Rp. 17.500.000 ( Tim Materi @ Rp. 1.000.000 + Tim Kontributor @ Rp 1.500.000), 
2. Tim kerja = Rp. 1.500.000 (3 x 500.000)
3. Lokakarya = Rp.19.500.000 (akomodasi: 17 x 300.000 = 5.100.000); konsumsi: 17x150.000 = 2.550.000, bantuan biaya transportasi peserta lokakarya: 11.850.000)
</t>
  </si>
  <si>
    <t>Teologi dan Persidangan Gerejawi</t>
  </si>
  <si>
    <t xml:space="preserve">Teologi dan Persidangan Gerejawi </t>
  </si>
  <si>
    <t>1  kali</t>
  </si>
  <si>
    <t>April 2023 s.d February 2024</t>
  </si>
  <si>
    <t>April 2023 s.d September 2023</t>
  </si>
  <si>
    <t>Teologi dan Tata Ibadah GPIB</t>
  </si>
  <si>
    <t>Dihadiri 100% utusan 25 Mupel</t>
  </si>
  <si>
    <t>April 2023 s.d. November 2023</t>
  </si>
  <si>
    <t>Stipendium 10 orang steering Committee @Rp.1.500.000:
Rp. 15.000.000
Stipendium 5 orang tim kerja @Rp.500.000 : Rp.2.500.000
Lokakarya = Rp.16.250.000 (akomodasi: 15 x 300.000 = 4.500.000; konsumsi: 15x150.000 = 1.750.000, bantuan biaya transportasi peserta lokakarya: 10.000.000)</t>
  </si>
  <si>
    <t>April 2023 s.d. February 2024</t>
  </si>
  <si>
    <t>Menggereja di Era Digital</t>
  </si>
  <si>
    <t xml:space="preserve">PEMBENTUKAN PUSAT STUDI MISI GPIB dan PERSIAPAN PERUMUSAN PKUPPG III </t>
  </si>
  <si>
    <t>Stipendium pengkaji Rp.1.500.000
Narasumber diskusi Rp.1.000.000</t>
  </si>
  <si>
    <t>Narasumber @tayang Rp.700.000 : Rp. 16.800.000
Moderator @tayang Rp.300.000 : Rp. 7.200.000</t>
  </si>
  <si>
    <t xml:space="preserve">PPSDI-PPK &amp; INFORKOM LITBANG </t>
  </si>
  <si>
    <r>
      <rPr>
        <b/>
        <sz val="12"/>
        <rFont val="Tahoma"/>
        <family val="2"/>
      </rPr>
      <t xml:space="preserve">a. Penerimaan dari penjualan buku = 160.000.000 </t>
    </r>
    <r>
      <rPr>
        <sz val="12"/>
        <rFont val="Tahoma"/>
        <family val="2"/>
      </rPr>
      <t xml:space="preserve">(20.000 x 8.000 eksemplar)
 </t>
    </r>
    <r>
      <rPr>
        <b/>
        <sz val="12"/>
        <rFont val="Tahoma"/>
        <family val="2"/>
      </rPr>
      <t xml:space="preserve">
b. Pengeluaran: </t>
    </r>
    <r>
      <rPr>
        <sz val="12"/>
        <rFont val="Tahoma"/>
        <family val="2"/>
      </rPr>
      <t xml:space="preserve">
1. Pembuatan materi = Rp. 40.000.000 (40x 1.000.000), 
2. Tim kerja = Rp. 5.000.000 (10x500.000)
3. Lokakarya = Rp. 42.500.000 (akomodasi: 30 x 2 x 300.000 = 18.000.000); konsumsi: 30x150.000 = 4.500.000, bantuan biaya transportasi peserta lokakarya: 20.000.000)
4. Narasumber penyusunan Katekisasi : 4 x 1 juta = Rp.4.000.000
</t>
    </r>
  </si>
  <si>
    <t xml:space="preserve">a. Penerimaan = Penjualan Buku 50.000.000 (20.000 x 2.500 eksemplar) 
b. Pengeluaran: 38.850.000
1. Pembuatan materi dengan 8 orang penulis = Rp. 12.000.000 (8 x 1.500.000), 
2. Tim kerja = Rp. 2.500.000 (5 x 500.000)
3. Lokakarya = Rp. 20.850.000 (akomodasi: 13 x 300.000 = 3.900.000; konsumsi: 13x150.000 = 1.950.000, bantuan biaya transportasi peserta lokakarya: 15.000.000)
4. Narasumber Pakar : 3 x 1.500.000 = 4.500.000  
</t>
  </si>
  <si>
    <t>SUPERVISI IMPLEMENTASI TEOLOGI PADA UNIT-UNIT MISIONER GPIB</t>
  </si>
  <si>
    <t>April 2023 s.d. September 2023</t>
  </si>
  <si>
    <t>April 2023 s.d. Maret 2024</t>
  </si>
  <si>
    <t>Daring &amp; Luring</t>
  </si>
  <si>
    <t>Tersedianya Rancangan Pusat Studi Misi yang sesuai dengan Sasaran KUPPG.
Tersedianya Bagan PKUPPG III &amp; Tata Cara Penyusunannya</t>
  </si>
  <si>
    <t xml:space="preserve">Stipendium 
12 orang Panitia Pembentukan Pusat Studi Misi &amp; Persiapan Penyusunan PKUPPG III @Rp.1.5 juta : Rp.18.000.000
3 orang Tim kerja @Rp.500.000 : Rp.1.500.000
5 kali Studi rancangan Pusat Studi Misi &amp; Persiapan Penyusunan PKUPPG III: 
Narasumber @Rp.2 juta: Rp.10.000
Moderator @Rp.500.000 : Rp.2.500.000
Lokakarya = Rp.16.250.000 (akomodasi: 15 x 300.000 = 4.500.000; konsumsi: 15x150.000 = 1.750.000, bantuan biaya transportasi peserta lokakarya: 10.000.000)
</t>
  </si>
  <si>
    <t>Tersedianya Naskah Kajian mengenai Program Study Ministry Gereja dan relevansinya bagi GPIB</t>
  </si>
  <si>
    <t>Tersedianya Road-Map Penulisan Sejarah Majemuk GPIB</t>
  </si>
  <si>
    <t>Tertampungnya aspirasi berteologi GPIB di konteks lokal</t>
  </si>
  <si>
    <t>Terbentuknya pemahaman yang utuh tentang Teologi GPIB dan sinergi dalam mengimplementasikan Teologi GPIB.r</t>
  </si>
  <si>
    <t>Terselenggaranya 12 pertemuan dengan unit-unit misioner</t>
  </si>
  <si>
    <t>Penyelenggaraan Pembekalan Pendeta</t>
  </si>
  <si>
    <t>Penerbitan Buku Materi Pembekalan Diaken &amp; Penatua Tingkat Lanjut</t>
  </si>
  <si>
    <t>Pengadaan Materi Pembekalan Pendeta tingkat Utama</t>
  </si>
  <si>
    <t>Pengadaan Materi Pembekalan Pendeta Pra-Emeritasi</t>
  </si>
  <si>
    <t>RP                  30.000.000</t>
  </si>
  <si>
    <t>Komunitas Baca Alkitab GPIB di Pelayanan Kategorial</t>
  </si>
  <si>
    <t>Membantu warga jemaat khususnya anggota pelkat PA, PT, GP, PKP, PKB, PKLU setia membaca Alkitab secara berurutan selama setahun dalam kelompok dengan bantuan aplikasi digital (WAG)</t>
  </si>
  <si>
    <t>April-September  2023</t>
  </si>
  <si>
    <t>Sosialisasi KBA kepada warga jemaat di 6 pelkat : PA, PT, GP, PKB, PKP dan PKLU  Biaya Sosialisasi: 6 x Rp 3.000.000= Rp 18.000.000, Piagam KBA bagi peserta dalam bentuk digital</t>
  </si>
  <si>
    <t>membahas isu-isu teologi yang berkembang yang dapat menolong presbiter dalam tugasnya</t>
  </si>
  <si>
    <t>Inforkom dan Jemaat-jemaat</t>
  </si>
  <si>
    <t>April , Mei, Juni, Juli, Agustus, September, Oktober, November, Desember 2023, Januari, Februari, maret 2024</t>
  </si>
  <si>
    <t>Daring dengan Zoom setiap bulan</t>
  </si>
  <si>
    <t>12 kali per tahun</t>
  </si>
  <si>
    <t>Presbiter GPIB secara berkala mendapat pengetahuan yang benar tentang isu-isu teologis dari pakar di bidang Alkitab.</t>
  </si>
  <si>
    <t>April'23</t>
  </si>
  <si>
    <t>Semi-lokakarya Tata Ibadah hasil PS</t>
  </si>
  <si>
    <t>melengkapi hasil keputusan</t>
  </si>
  <si>
    <t>Dep. Teologi        (Bidang 1)</t>
  </si>
  <si>
    <t>Sinodal /daring</t>
  </si>
  <si>
    <t>Memahami hasil keputusan PS mengenai Tata Ibadah</t>
  </si>
  <si>
    <t>Jemaat melaksanakan ibadah berdasarkan hasil PS</t>
  </si>
  <si>
    <t>Anggaran MS dan panitia pelaksana</t>
  </si>
  <si>
    <t>Ibadah ACWC (Asian Church Woman Conference)</t>
  </si>
  <si>
    <t>PerMUT ( Persekutuan Mata Uang Terkecil)</t>
  </si>
  <si>
    <t>Menyatakan syukur dan dalam kebersamaan dengan  perempuan Kristen di Asia memberikan perhatian kepada kaum perempuan &amp; anak yang mengalami ketertindasa, korban bencana alam &amp; musibah lainnya ,serta menggalakan persekutuan mata uang terkecil (PerMUT)</t>
  </si>
  <si>
    <t>DPKP</t>
  </si>
  <si>
    <t xml:space="preserve">Teologi, Germasa &amp; Inforkom </t>
  </si>
  <si>
    <t xml:space="preserve">             18/11/2023               </t>
  </si>
  <si>
    <t xml:space="preserve">Effatha Lampung </t>
  </si>
  <si>
    <t>1x</t>
  </si>
  <si>
    <t>PKP terlibat aktif dalam pemberian bantuan kpd perempuan dan anak yg mengalami ketertindasan</t>
  </si>
  <si>
    <t xml:space="preserve">Terlaksana  1x Ibadah ACWC </t>
  </si>
  <si>
    <t xml:space="preserve">Penerimaan: Persembahan  Panitia Lampung 6jt. Transport &amp; AKomodasi 15jt </t>
  </si>
  <si>
    <t>Membantu program Pemberdayaan perempuan dan anak, serta membantu korban bencana alam dan yang mengalami musibah.</t>
  </si>
  <si>
    <t xml:space="preserve">Teologi &amp; Inforkom </t>
  </si>
  <si>
    <t>April 2023- Oktober 2023</t>
  </si>
  <si>
    <t>Jemaat</t>
  </si>
  <si>
    <t>100% dilaksanakan di seluruh Ibadah PKP di  Jemaat GPIB dan terkumpul Rp 125.000.000</t>
  </si>
  <si>
    <t>Ibadah Hari Ibu 95</t>
  </si>
  <si>
    <t xml:space="preserve">Menyatakan rasa syukur  perjuangan perempuan Indonesia  </t>
  </si>
  <si>
    <t>17 Desember</t>
  </si>
  <si>
    <t xml:space="preserve">Kaum Ibu dan perempuan GPIB memahami  dan menyatakan syukur atas perjuangan perempuan Indonesia </t>
  </si>
  <si>
    <t>Terlaksananya Ibadah Syukur Hari Ibu ke 95 sesuai dengan tata ibadah &amp; Juklak yang ada sehingga makna dari Hari Ibu dapat tersampaikan dengan baik</t>
  </si>
  <si>
    <t>Pengeluaran : Pemberian tanda kasih bagi Janda &amp; Duda Pdt Emeritus</t>
  </si>
  <si>
    <t>Perempuan Baca Alkitab</t>
  </si>
  <si>
    <t>Membantu kaum  perempuan GPIB setia membaca Alkitab secara berurutan selama setahun dalam kelompok dengan bantuan aplikasi digital (WAG)</t>
  </si>
  <si>
    <t>Inforkom Litbang,  PKP</t>
  </si>
  <si>
    <t>April 2023- Maret 2024</t>
  </si>
  <si>
    <t>Kaum Perempuan rutin membaca Alkitab dari kitab Kejadian sampai  kitab Wahyu dalam kelompok</t>
  </si>
  <si>
    <t xml:space="preserve"> Terbentuk grup PBA dengan anggota masing-masing 30-50 peserta</t>
  </si>
  <si>
    <t>Paduan Suara PKP Sinodal</t>
  </si>
  <si>
    <t>Membina &amp; mengembangkan talenta Perempuan GPIB dalam memuji Tuhan</t>
  </si>
  <si>
    <t>April'23, Juli'23          Desember'23,    Februari'24</t>
  </si>
  <si>
    <t>Menghasilkan PS PKP yang dapat mewakili  PKP GPIB dan dapat memuji Tuhan dengan baik</t>
  </si>
  <si>
    <t>Terlaksana 16 kali latihan dan 4 kali  pelayanan pujian</t>
  </si>
  <si>
    <t>Ibadah Syukur HUT ke-64 Pelkat PA</t>
  </si>
  <si>
    <t>Terlaksana Ibadah Hari Minggu dalam rangka syukur HUT dengan melibatkan anak sebagai petugas ibadah</t>
  </si>
  <si>
    <t>TPG</t>
  </si>
  <si>
    <t>DPA</t>
  </si>
  <si>
    <t>Sept 2023</t>
  </si>
  <si>
    <t>Jemaat dapat merayakan syukur dalam kebersamaan atas anugerah dan penyertaan Tuhan terhadap keberadaan jemaat anak di GPIB</t>
  </si>
  <si>
    <t>Tersedianya Tata Ibadah Syukur HUT ke-64 Pelkat PA</t>
  </si>
  <si>
    <t>Pertemuan Doa Hari Anak Nasional</t>
  </si>
  <si>
    <t xml:space="preserve">Mewujudkan kesehatian dan persekutuan anak PA untuk mendoakan kesejahteraan anak Indonesia </t>
  </si>
  <si>
    <t>23 Juli 2023</t>
  </si>
  <si>
    <t>Sinodal
(hybrid)</t>
  </si>
  <si>
    <t>Terpeliharanya kesehatian dan pesekutuan anak PA GPIB</t>
  </si>
  <si>
    <t xml:space="preserve">Dihadiri oleh Perwakilan 25 Mupel </t>
  </si>
  <si>
    <t>PKA</t>
  </si>
  <si>
    <t>Pertemuan Doa Syukur HUT ke-64 tahun Pelkat PA GPIB</t>
  </si>
  <si>
    <t>Anak beserta Keluarga PA GPIB mengucap syukur atas tambahan usia dan penyertaan Tuhan kepada Pelkat PA selama 64 tahun sekaligus media sosialisasi Nilai-nilai Anak GPIB</t>
  </si>
  <si>
    <t>6 September 2023</t>
  </si>
  <si>
    <t>Sinodal
(daring)</t>
  </si>
  <si>
    <t>Terbangun persekutuan terpadu seluruh unsur keluarga PA GPIB (Anak, Pelayan, Ortu dan Presbiter)</t>
  </si>
  <si>
    <t>IHMPA di Bulan Khusus HUT Pelkat GP, PKB, PKLU, dan PKP</t>
  </si>
  <si>
    <t>Mengembangkan nilai Anak GPIB 'cinta keluarga' dalam persekutuan bersama dengan Pelkat yang berulangtahun sekaligus wadah pengenalan tokoh-tokoh Alkitab</t>
  </si>
  <si>
    <t>TPG
Dewan GP
Dewan PKB
Dewan PKLU
Dewan PKP</t>
  </si>
  <si>
    <t>- HUT PKB : 11 Jul 2023
- HUT GP : 15 Jul 2023
- HUT PKLU : 12 Okt 2023
- HUT PKP : 18 Feb 2024</t>
  </si>
  <si>
    <t>4x</t>
  </si>
  <si>
    <t>Anak memperoleh peningkatan pengetahuan tentang tokoh-tokoh alkitab dalam sukacita bersama Pelkat lain</t>
  </si>
  <si>
    <t>Terlaksana IHMPA bulan khusus HUT Pelkat di 50% jemaat GPIB</t>
  </si>
  <si>
    <t>Akan dibuat aktivitas bersama yang membentuk gaya hidup ugahari sebagai keluarga Kristen
Stipendium penyusun materi: 4 x 125.000 = 500.000</t>
  </si>
  <si>
    <t>Ibadah Hari Doa Sedunia Anak</t>
  </si>
  <si>
    <t>Menumbuhkan semangat gerakan ekumenis bersama dengan gereja seasas, serta memperluas wawasan anak tentang budaya negara lain</t>
  </si>
  <si>
    <t>TPG: Germasa</t>
  </si>
  <si>
    <t>Maret 2024</t>
  </si>
  <si>
    <t>Mupel</t>
  </si>
  <si>
    <t>Terpeliharanya kesehatian anak PA GPIB sebagai bagian dalam persekutuan/oikumene global dan tercipta kerja sama dengan Gereja-gereja seasas yang ada di sekitar</t>
  </si>
  <si>
    <t>Terlaksana Ibadah HDSA di 10 Mupel GPIB</t>
  </si>
  <si>
    <t>-</t>
  </si>
  <si>
    <t>Video Kidung Ceria</t>
  </si>
  <si>
    <t xml:space="preserve">Sarana pembinaan berupa pengenalan lagu baru Kidung Ceria serta cara menyanyikannya dengan benar untuk memperkaya lagu-lagu yang dinyanyikan dalam IHMPA </t>
  </si>
  <si>
    <t>TPG; Inforkom-Litbang</t>
  </si>
  <si>
    <t>Maret 2023 s.d. April 2024</t>
  </si>
  <si>
    <t>Youtube DPA</t>
  </si>
  <si>
    <t>30x</t>
  </si>
  <si>
    <t>Anak PA dan Pelayan PA dapat menyanyikan dengan benar lagu kidung ceria di IHMPA</t>
  </si>
  <si>
    <t>Tayangnya 30 video kidung ceria</t>
  </si>
  <si>
    <t>Video editor: 1.500.000
Tanda kasih Tim Reviewer: 2 x 250.000 = 500.000
Bantuan Internet Tim Pokja: 4 x 12 x 100.000 = 4.800.000</t>
  </si>
  <si>
    <t>Ibadah Syukur Awal Tahun 2024</t>
  </si>
  <si>
    <t>Sebagai ungkap syukur atas penyertaan dan tuntunan Tuhan kepada bagi pemuda/I GPIB dalam tugas panggilan dan pengutusan dalam kesehariannya, sehingga kita dimampukan untuk terus berkarya dan bersaksi akan kasih Kristus bagi dunia</t>
  </si>
  <si>
    <t>DGP</t>
  </si>
  <si>
    <t>Dept. Teologi &amp; PG</t>
  </si>
  <si>
    <t>Januari 2024</t>
  </si>
  <si>
    <t>Hybrid (secara virtual &amp; menggunakan ruang ibadah Gereja)</t>
  </si>
  <si>
    <t>1 x setahun</t>
  </si>
  <si>
    <t>Terlaksananya Ibadah Syukur awal tahun</t>
  </si>
  <si>
    <t>Dibuatkan Juklak dan Undangan
Konsumsi petugas, anggota GP yang hadir
- 100 orang x Rp 30.000 = Rp 3.000.000
Stipendium Pelayan Firman
- 1 PF x Rp 1.000.000 = Rp 1.000.000
Tanda Terima Kasih Petugas 11 orang (tim live streaming, liturgos, pemusik)
- 11 orang x Rp 100.000 = Rp 1.100.000
Biaya Kebersihan Setempat
- 1 x Rp 750.000 = Rp 750.000
Transportasi Dewan 9 orang
- 9 orang x 50.000 = Rp 450.000</t>
  </si>
  <si>
    <t>Ibadah Syukur
(Hari Minggu Bersama Jemaat)</t>
  </si>
  <si>
    <t>Warga Jemaat GPIB mengucap syukur atas penyertaan Tuhan sepanjang 73 tahun usia Pelkat GP GPIB.</t>
  </si>
  <si>
    <t>Majelis Jemaat berkoordinasi dengan PGP</t>
  </si>
  <si>
    <t>Dept. Teologi PG &amp; DGP</t>
  </si>
  <si>
    <t>23 atau 30 Juli 2023</t>
  </si>
  <si>
    <t>Setiap Jemaat lingkup sinodal GPIB</t>
  </si>
  <si>
    <t>Terlaksananya Ibadah Minggu Jemaat dalam rangka syukur 73 Tahun Pelkat GP GPIB sesuai dengan Tata Ibadah &amp; Juklak dengan baik sehingga Jemaat mengucap syukur atas kasih Kristus dalam perjalanan 73 Tahun Pelkat GP GPIB yang hadir dan berkontribusi nyata bagi gereja dan masyarakat</t>
  </si>
  <si>
    <t>Terlaksananya Ibadah Minggu Jemaat dalam rangka HUT GP ke 73 di jemaat - jemaat GPIB</t>
  </si>
  <si>
    <t>Pemasukan dari persembahan syukur HUT melalui kotak khusus pada Ibadah Minggu Jemaat (dalam rangka HUT 73 Pelkat GP)  di Jemaat-jemaat GPIB yang kemudian  disetorkan ke Majelis Sinode ;
Tata Ibadah dan Juklak Pelkasanaan HUT Pelkat GP akan disusun oleh Majelis Sinode cq. Dewan GP yang akan didistribusikan kepada seluruh Jemaat GPIB.</t>
  </si>
  <si>
    <t>Doa Bersama HUT GP</t>
  </si>
  <si>
    <t xml:space="preserve">Mewujudkan persekutuan Pelkat GP yang senantiasa bersyukur dan memuliakan Tuhan Yesus dalam karya layannya melalui syukur HUT Pelkat GP;
Refleksi kehadiran Pelkat GP bagi keluarga, gereja dan masyarakat di era digital
</t>
  </si>
  <si>
    <t>Juli 2023</t>
  </si>
  <si>
    <t>Luring : Jakarta
Daring : via Live Youtube &amp; Zoom Meeting</t>
  </si>
  <si>
    <t>Terlaksananya Doa Bersama yang diikuti rekan-rekan GP via Luring dan Daring</t>
  </si>
  <si>
    <t>Dapat dihadiri secara luring atau daring oleh PGP/AGP dari berbagai wilayah GPIB yang tersebar di Indonesia.</t>
  </si>
  <si>
    <t>Undangan kepada tiap jemaat.
Stipendium Pelayan Firman
- 1 x Rp 1.00.000 = Rp 1.000.000
Transport Petugas Ibadah 11 orang
- 11 Rp 100.000 = Rp 1.100.000
Kebersihan Tempat
1 x Rp 750.000 = Rp 750.000
Konsumsi
50 orang x Rp 30.000 = Rp 1.500.000</t>
  </si>
  <si>
    <t>Bincang Muda Seputar Alkitab</t>
  </si>
  <si>
    <t>Dept. Teologi - PG</t>
  </si>
  <si>
    <t>April 2023 - Maret 2024</t>
  </si>
  <si>
    <t>6 x setahun</t>
  </si>
  <si>
    <t>Narasumber
- 6 x Rp 1.000.000 = Rp 6.000.000
MC
- 6 x Rp 500.000 = Rp 3.000.000
Biaya Produksi (editing dll)
- 6 x Rp 250.000 = Rp 1.500.000</t>
  </si>
  <si>
    <t>Ibadah Hari Lanjut Usia Nasional / HLUN Ke 27 (Ibadah Minggu bersama Jemaat)</t>
  </si>
  <si>
    <t>Teologi</t>
  </si>
  <si>
    <t>DPKLU</t>
  </si>
  <si>
    <t>Hari Minggu terdekat tanggal 29 Mei 2023 (28 Mei 2023)</t>
  </si>
  <si>
    <t>100% dilaksanakan Ibadah HLUN dalam setiap Ibadah Minggu di seluruh Jemaat GPIB &amp; Paling sedikit satu (1) perwakilan Jemaat di masing-masing MUPEL, yang kemudian akan dipilih untuk mewakili MUPEL dalam mengikuti Perlombaan "Lansia Berpuisi"</t>
  </si>
  <si>
    <t>Setiap warga jemaat GPIB menjadi lebih mengetahui mengenai HLUN dan memberi contoh dalam hal mengasihi dan menghormati orang tua (kaum lansia) di gereja dan masyarakat, serta bagaimana Lansia juga tetap bersemangat dalam berkreatifitas / berkarya.</t>
  </si>
  <si>
    <t xml:space="preserve">Realisasi penerimaan persembahan syukur pada ibadah di jemaat-jemaat pada PKA 2022-2023: Rp. 42.237.400,-
Realisasi pengeluaran Rp. 3.000.000,- untuk biaya produksi video ucapan selamat HLUN
Anggaran penerimaan pada PKA 2023-2024: Kantong Persembahan Khusus HLUN Rp. 30.000.000,- + biaya produksi ucapan selamat HLUN Rp. 3.500.000,-
Pengeluaran: di masing-masing jemaat 
HLUN diperingati setiap tanggal 29 Mei 
- Juklak akan diberikan oleh Dewan PKLU berdasarkan informasi dari Pemerintah terkait HLUN
Dalam Ibadah memperingati HLUN ini akan dicanangkan "Lomba Lansia Berpuisi"
Pengiriman Juklak HLUN ke Jemaat
</t>
  </si>
  <si>
    <t>Ibadah Hari Ulang Tahun ke -13 Pelkat PKLU GPIB (Ibadah Minggu bersama Jemaat)</t>
  </si>
  <si>
    <t>Mengucap syukur bersama Jemaat atas penyertaan Tuhan kepada Pelkat PKLU GPIB memasuki usia 13 tahun</t>
  </si>
  <si>
    <t>Oktober 2023 (Hari Minggu yang terdekat dengan tanggal HUT Pelkat PKLU - 15 Oktober 2023)</t>
  </si>
  <si>
    <t>100% dilaksanakan Ibadah HUT ke-13 Pelkat PKLU dalam Ibadah Minggu di seluruh Jemaat GPIB</t>
  </si>
  <si>
    <t>Majelis Jemaat GPIB memberikan kesempatan bagi pengurus dan anggota PKLU mengambil bagian dalam pelayanan di Ibadah Minggu. Warga Jemaat selalu mendoakan setiap kegiatan PKLU di jemaatnya masing-masing dan masyarakat sekitarnya terutama pada masa pasca pandemi ini.</t>
  </si>
  <si>
    <t>Realisasi penerimaan persembahan syukur pada ibadah di jemaat-jemaat PKA 2022-2023: Rp. 48.729.062,-
Perkiraan penerimaan Rp. 30.000.000,- + Rp. 3.500.000,- biaya produksi video ucapan selamat HUT PKLU GPIB
Perkiraan Pengeluaran:
PF: Rp. 1,500,000
Multimedia, dokumentasi &amp; lain2: Rp. 2,400,000
Kata Sambutan MS: Rp. 500,000
Pemandu Lagu: Rp. 250,000
Tim Musik: Rp. 250,000
Dekorasi: Rp. 1,000,000
JBI: Rp. 750,000
Keamanan (satgas) &amp; Kebersihan: Rp. 250,000
Konsumsi: Rp. 1,750,000
Produksi video ucapan selamat HUT: Rp. 3.500.000,-
Pengiriman Juklak HUT ke jemaat</t>
  </si>
  <si>
    <r>
      <t xml:space="preserve">Mengucap syukur bersama Jemaat secara Nasional seturut dengan program Nasional; </t>
    </r>
    <r>
      <rPr>
        <sz val="12"/>
        <rFont val="Tahoma"/>
        <family val="2"/>
      </rPr>
      <t>GPIB turut berpartisipasi dalam memperingati HLUN; Pentingnya peran lansia dalam pembinaan keluarga dan bangsa Indonesia.</t>
    </r>
  </si>
  <si>
    <t>Ibadah Syukur Agung HUT Ke-13 Pelkat PKLU GPIB</t>
  </si>
  <si>
    <t>Mengucap syukur atas bertambahnya usia dan penyertaan Tuhan di 13 tahun usia Pelkat PKLU GPIB; 
melaksanakan kegiatan meningkatkan daya ingat dan kelenturan jasmani; 
kebersamaan dengan pelkat lain; 
kebersamaan dengan seluruh pengurus dan jemaat PKLU GPIB;
membagikan buku karya seni - Kumpulan Puisi PKLU GPIB -</t>
  </si>
  <si>
    <t>Teologi
DPA
DPT DGP DPKP DPKB
Inforkom-litbang
PPSDI-PPK
Panitia HUT Ke-13 PKLU GPIB</t>
  </si>
  <si>
    <t xml:space="preserve">Rabu - Jumat, 
11 - 13 Oktober 2023 </t>
  </si>
  <si>
    <t>Livestreaming Youtube (khusus Ibadah Syukur tgl 12 Oktober)
Luring - MUPEL Banten</t>
  </si>
  <si>
    <t>3 hari 2 malam</t>
  </si>
  <si>
    <t>Terlaksana Ibadah Syukur 
bersama jemaat dalam salah 
satu ibadah Minggu di 
seluruh jemaat GPIB dan diikuti oleh kurang lebih 1200 orang melalui youtube dan diikuti oleh peserta HUT yang akan hadir sebanyak kurang lebih 500 orang</t>
  </si>
  <si>
    <t>Terpeliharanya rasa syukur 
jemaat atas anugerah dan penyertaan Tuhan terhadap keberadaan jemaat lansia di GPIB</t>
  </si>
  <si>
    <t xml:space="preserve">Ibadah Perayaan Natal PKLU </t>
  </si>
  <si>
    <t>Menyapa seluruh PKLU GPIB dengan memberikan semangat dan kekuatan dengan beribadah bersama memasuki/merayakan Natal dan menyongsong Tahun Baru. Saling mendoakan dan menguatkan para Lansia dalam menghadapi pandemi Covid-19 dan Merasakan Damai dan Sukacita bersama walaupun hanya melalui ibadah online.</t>
  </si>
  <si>
    <t>Jan 2024 (Sabtu minggu II)</t>
  </si>
  <si>
    <r>
      <t xml:space="preserve">Livestreaming Youtube
</t>
    </r>
    <r>
      <rPr>
        <i/>
        <sz val="12"/>
        <color rgb="FF000000"/>
        <rFont val="Tahoma"/>
        <family val="2"/>
      </rPr>
      <t>Live dari:  / Mupel JakTim (GPIB Nazareth)</t>
    </r>
  </si>
  <si>
    <t xml:space="preserve">Terlaksananya ibadah natal online untuk PKLU GPIB dengan diikuti kurang lebih 1000 viewer </t>
  </si>
  <si>
    <t>Di masa-masa pandemik, Lansia tetap dapat berjumpa secara online, dan diberikan semangat menyambut Natal 2023 dan Tahun Baru 2024</t>
  </si>
  <si>
    <t>Perkiraan Pengeluaran:
PF: Rp. 1,500,000
Multimedia, dokumentasi &amp; lain2: Rp. 2,400,000
Kata Sambutan MS: Rp. 500,000
Pemandu Lagu: Rp. 250,000
Tim Musik: Rp. 250,000
Dekorasi: Rp. 1,000,000
JBI: Rp. 750,000
Keamanan (satgas) &amp; Kebersihan: Rp. 250,000
Konsumsi: 150 x Rp. 35.000,- = Rp. 5,250,000
Penerimaan merupakan persembahan syukur Rp. 2.500.000,-</t>
  </si>
  <si>
    <t>Saya dan PKLU GPIB membaca Alkitab Bersama (SPMAB) &amp; Olahraga bersama</t>
  </si>
  <si>
    <t>Melakukan kegiatan MEMBACA Alkitab &amp; SBU, bersekutu bersama, serta melakukan gerakan senam bersama, melalui Virtual (Youtube). Agar lansia tetap aktif, meningkatkan spiritualitas, mencegah dan memperlambat perkembangan Demensia dengan membaca, dan menjadi teladan</t>
  </si>
  <si>
    <t>Teologi, Inforkom-litbang</t>
  </si>
  <si>
    <t>Virtual (Youtube)</t>
  </si>
  <si>
    <t>120 kali</t>
  </si>
  <si>
    <t>Apr-23 s.d. Mar-24
Senin-Jumat (Pagi &amp; Malam)
Sabtu (Selamat Pagi PKLU GPIB via Zoom - SPMAB, 
"Lansia bertanya tentang Kesehatan - 
dr Tommy menjawab", Senam Pagi)</t>
  </si>
  <si>
    <t>40% Peningkatan partisipasi dari Jemaat PKLU GPIB di luar JABODETABEK</t>
  </si>
  <si>
    <t xml:space="preserve">Terlengkapinya Lansia GPIB untuk penguatan iman, kebutuhan peningkatan kesehatan rohani dan jasmani serta peningkatan pelayanan PKLU GPIB bagi seluruh lansia Indonesia yang juga mendengarkan / mengikuti video di youtube. </t>
  </si>
  <si>
    <t>Menjawab kebutuhan di masa pandemik dimana ruang bergerak PKLU terbatas dan harus dituntut untuk melek digital
Pemasukan diperoleh dari persembahan kasih sukarela yang diberikan dari yang mengikuti SPMAB dengan perkiraan 500rb / bulan x 12 bulan = 6,000,000
Pengeluaran adalah untuk Editor Video selama 12 bulan @1,000,000,-/bulan + Uang Ganti Pulsa untuk Komunikasi @150,000 / bulan = 1,800,000</t>
  </si>
  <si>
    <t>Dilaksanakan secara live di salah satu jemaat dan zoom meeting.
Stipendium PF: 1.000.000
Bantuan Transport Pelayan Bertugas: 6 x 75.000 = 450.000
Sewa Zoom: 250.000
Konsumsi (GR + Hari H): 2 x 25 x 25.000 = 1.250.000
Peralatan pendukung acara dan kebersihan gereja= 750.000</t>
  </si>
  <si>
    <t>Tema HUT-64: "Anak GPIB Bersahabat dan Bertanggungjawab"
Stipendum PF: 1.000.000
Bantuan Transport Pelayan Bertugas: 2 x 75.000: 150.000
Bantuan Transport Pembuat Musik Ibadah:  250.000
Honor Pencipta Lagu Nilai Anak (media sosialisasi nilai-nilai Anak PA GPIB): 500.000
Biaya produksi Lagu Nilai Anak: 500.000</t>
  </si>
  <si>
    <r>
      <t xml:space="preserve">kehadiran :
onsite : perwakilan AGP/PGP dari MUPEL Jakarta, Banten, Bekasi, Jabar II ; dan
online : </t>
    </r>
    <r>
      <rPr>
        <i/>
        <sz val="12"/>
        <color theme="1"/>
        <rFont val="Tahoma"/>
        <family val="2"/>
      </rPr>
      <t>Live Streaming</t>
    </r>
    <r>
      <rPr>
        <sz val="12"/>
        <color theme="1"/>
        <rFont val="Tahoma"/>
        <family val="2"/>
      </rPr>
      <t xml:space="preserve"> Youtube</t>
    </r>
  </si>
  <si>
    <r>
      <t xml:space="preserve">Memberikan pemahaman dan pembekalan spiritualitas kepada rekan muda GPIB melalui bincang virtual dalam kemasan </t>
    </r>
    <r>
      <rPr>
        <i/>
        <sz val="12"/>
        <color theme="1"/>
        <rFont val="Tahoma"/>
        <family val="2"/>
      </rPr>
      <t>casual,</t>
    </r>
    <r>
      <rPr>
        <sz val="12"/>
        <color theme="1"/>
        <rFont val="Tahoma"/>
        <family val="2"/>
      </rPr>
      <t xml:space="preserve"> kreatif ala muda dan interaktif dengan topik seputar alkitab dan pengalaman iman pemuda/I GPIB</t>
    </r>
  </si>
  <si>
    <r>
      <t xml:space="preserve">Terlaksana nya kegiatan </t>
    </r>
    <r>
      <rPr>
        <i/>
        <sz val="12"/>
        <color theme="1"/>
        <rFont val="Tahoma"/>
        <family val="2"/>
      </rPr>
      <t>talkshow virtual</t>
    </r>
    <r>
      <rPr>
        <sz val="12"/>
        <color theme="1"/>
        <rFont val="Tahoma"/>
        <family val="2"/>
      </rPr>
      <t>, sehingga pemuda- pemudi dapat memiliki spiritualitas kristiani yang tangguh sebagai bekal dalam kesehariannya.</t>
    </r>
  </si>
  <si>
    <r>
      <t xml:space="preserve">Terlaksana sesuai jadwal dan diikuti oleh GP GPIB lingkup sinodal melalui </t>
    </r>
    <r>
      <rPr>
        <i/>
        <sz val="12"/>
        <color theme="1"/>
        <rFont val="Tahoma"/>
        <family val="2"/>
      </rPr>
      <t>platform digital</t>
    </r>
  </si>
  <si>
    <t>Komunitas Baca Alkitab</t>
  </si>
  <si>
    <t>Membangun kebiasaan membaca Alkitab Anggota PKB</t>
  </si>
  <si>
    <t>DPKB</t>
  </si>
  <si>
    <t>Dept Teologi</t>
  </si>
  <si>
    <t>April 20223 -    Maret 2024</t>
  </si>
  <si>
    <t>Jemaat / Mupel</t>
  </si>
  <si>
    <t>Terlaksananya KBA di Jemaat-jemaat</t>
  </si>
  <si>
    <t>PKB dapat aktif dalam KBA</t>
  </si>
  <si>
    <t>4 kali/tahun</t>
  </si>
  <si>
    <t>Sosialisasi KBA</t>
  </si>
  <si>
    <t>Mensosialisasikan KBA di tingkat jemaat/mupel</t>
  </si>
  <si>
    <t>4x/tahun</t>
  </si>
  <si>
    <t>Jemaat dapat mengerti tentang KBA</t>
  </si>
  <si>
    <t>terlaksananya sosialisasi di tingkat jemaat/mupel</t>
  </si>
  <si>
    <t>Narasumber tim KBA 2 orang : 300.000 = 600.000</t>
  </si>
  <si>
    <t>Forum Diskusi Peserta KBA</t>
  </si>
  <si>
    <t>Mendiskusikan topik/bacaan sesuai dengan jadual KBA</t>
  </si>
  <si>
    <t>PPKB Jemaat</t>
  </si>
  <si>
    <t>Terlaksananya dikusi sesuai topik</t>
  </si>
  <si>
    <t>Diikuti oleh Peserta KBA</t>
  </si>
  <si>
    <t>Paduan Suara "TALU" PKB GPIB</t>
  </si>
  <si>
    <t>Melatih kemampuan bernyanyi PS "TALU" PKB GPIB dan terbentuknya PS di setiap Mupel, dan mengisi pujian di ibadah dan acara sinodal</t>
  </si>
  <si>
    <t>GPIB Paulus</t>
  </si>
  <si>
    <t>25xpertemuan</t>
  </si>
  <si>
    <t>Adanya Paduan Suara dengan kualitas baik lingkup sinodal</t>
  </si>
  <si>
    <t>Mengisi Pujian Luring dan Daring setiap kegiatan PKB / Sinodal dan lintas sinode</t>
  </si>
  <si>
    <t>Pelatih : 1 x 500.000 x 25   = 12.500.000, Konsumsi : 200.000 x 25 = 5.000.000, Total 17.500.000</t>
  </si>
  <si>
    <t xml:space="preserve">Ibadah Perayaan Paskah </t>
  </si>
  <si>
    <t>Beryukur dan bersukacita bersama Jemaat / Mupel dalam Ibadah Paskah PKB GPIIB</t>
  </si>
  <si>
    <t>Dept. Teologi</t>
  </si>
  <si>
    <t>Mupel / Jemaat</t>
  </si>
  <si>
    <t>1x/tahun</t>
  </si>
  <si>
    <t>Terlaksananya Ibadah paskah DPKB</t>
  </si>
  <si>
    <t>Ibadah Paskah PKB dihadiri MS, DPKB dan Jemaat terkait secara daring dan luring</t>
  </si>
  <si>
    <t>stipen PF MS : 2.000.000, konsumsi : 100pax x 40.000 = 4.000.000, Pemusik : 300.000 x 2 orang = 600.000, Pemandu Pujian : 200.000, Multimedia 5  x 200.000 = 1.000.000, 7.800.00</t>
  </si>
  <si>
    <t>Ibadah Perayaan Natal</t>
  </si>
  <si>
    <t>Beryukur dan bersukacita bersama Jemaat / Mupel dalam Ibadah Natal GPIB</t>
  </si>
  <si>
    <t>Des 2023/Jan 24</t>
  </si>
  <si>
    <t>Terlaksananya Ibadah Natal DPKB</t>
  </si>
  <si>
    <t>Ibadah Natal PKB dihadiri MS, DPKB dan Jemaat terkait secara daring dan luring</t>
  </si>
  <si>
    <t>Ibadah Syukur HUT ke 42 Pelkat PKB GPIB dalam IHM Jemaat</t>
  </si>
  <si>
    <t>Mensyukuri dan berdoa atas kiprah Kaum Bapak GPIB saat ini dan akan datang</t>
  </si>
  <si>
    <t>Majelis Jemaat &amp; Pengurus PKB Jemaat</t>
  </si>
  <si>
    <t>Dept. Teologi &amp; DPKB</t>
  </si>
  <si>
    <t>16 Juli 2023</t>
  </si>
  <si>
    <t>Terlaksananya Ibadah Syukur HUT PKB di IHM Jemaat</t>
  </si>
  <si>
    <t>Tersedianya tata Ibadah Khusus Ibadah Syukur HUT PKB</t>
  </si>
  <si>
    <t xml:space="preserve">Ibadah Syukur HUT PT di dalam Ibadah Hari Minggu bersama jemaat </t>
  </si>
  <si>
    <t>Mengucap syukur bersama jemaat atas bertambahnya usia dan penyertaan Tuhan kepada PELKAT PT</t>
  </si>
  <si>
    <t>Dept. TEOLOGI</t>
  </si>
  <si>
    <t>Dewan PT</t>
  </si>
  <si>
    <t>Tata ibadah yang dibuat mampu memotivasi jemaat yang hadir terutama pelayan teruna untuk senantiasa bersyukur atas penyertaan Tuhan terhadap Pelkat PT di jemaat nya</t>
  </si>
  <si>
    <t>90% jemaat GPIB melaksanakan Ibadah Syukur HUT PT  sesuai tanggal &amp; tata ibadah yang diberikan</t>
  </si>
  <si>
    <t>Penerimaan diperoleh dari kolekte di jemaat-jemaat</t>
  </si>
  <si>
    <t>Mupel Jambi (Hybrid)</t>
  </si>
  <si>
    <t>Pelayan PT &amp; Teruna merasakan sukacita dalam Ibadah Syukur bersama seluruh Pelayan PT &amp; Teruna dari berbagai jemaat di GPIB (50% responden)</t>
  </si>
  <si>
    <t>Ibadah Penyegaran Iman
#TerunaPeduliLindungi</t>
  </si>
  <si>
    <t xml:space="preserve">Mempererat kebersamaan dalam pelayanan serta Memberi motivasi kepada PPT dan APT merawat jejaring sosial dan menjaga ekologis di lingkungan masing - masing. </t>
  </si>
  <si>
    <t>Mupel Jakarta Utara (Hybrid)</t>
  </si>
  <si>
    <t>PPT dan APT berkomitmen membangun dan merawat jejaring sosial serta berperan aktif dalam merawat ekologis setempat (50% responden)</t>
  </si>
  <si>
    <t>Dilaksanakan 1x dengan partisipasi min. 500 orang (onsite &amp; online)</t>
  </si>
  <si>
    <t>Pemasukan :
Persembahan Rp. 2.000.000
Pengeluaran :
- Stipendium PF : Rp. 1.000.000
- Stipendium Tim Mulmed : Rp. 1.000.000
- Konsumsi onsite (tim kerja &amp; DPT ) : Rp.1.000.000
- Sewa Akun zoom 1000pax : Rp. 1.600.000</t>
  </si>
  <si>
    <t xml:space="preserve">Meningkatkan kesadaran teruna, dan pelayan teruna untuk menjadi sahabat bagi seluruh ciptaan ( manusia dan lingkungan hidup ) guna menjaga keberlangsungan seluruh aspek kehidupan. </t>
  </si>
  <si>
    <t>PPT dan APT mau dan mampu menjaga dan menjadi sahabat bagi seluruh ciptaan (50% responden)</t>
  </si>
  <si>
    <t>Penulisan artikel tematis SBU (tulisan sisipan),SBP,SBAH,SBTH</t>
  </si>
  <si>
    <t>Ibadah HUT PKP 59</t>
  </si>
  <si>
    <t>Mengucap syukur bersama Jemaat atas bertambahnya usia dan penyertaan Tuhan kepada Pelkat PKP GPIB selama 59 tahun</t>
  </si>
  <si>
    <t>18 Februari 2024</t>
  </si>
  <si>
    <t xml:space="preserve">PKP menyatakan syukur atas 59 th penyertaan  Tuhan dan mewujudkannya dalam kegiatan yang membangun dan memberi dampak bagi sesama </t>
  </si>
  <si>
    <t>100% dilaksanakan Ibadah HUT ke-59 dalam Ibadah Minggu di seluruh Jemaat GPIB</t>
  </si>
  <si>
    <t>Persembahan</t>
  </si>
  <si>
    <t>Penerimaan vikariat angkatan 2023</t>
  </si>
  <si>
    <t>Pemenuhan anggaran diperoleh dari kontribusi calon vikaris, mentor dan Majelis sinode</t>
  </si>
  <si>
    <t>Evaluasi vikaris dan mentor tahun I</t>
  </si>
  <si>
    <t>Pembekalan Diaken-Penatua</t>
  </si>
  <si>
    <t>Panitia pelaksana</t>
  </si>
  <si>
    <t>Februari'24</t>
  </si>
  <si>
    <t>Membahas sejumlah program dan rekomendasi PS XXI ke dalam PKA 2024-2025</t>
  </si>
  <si>
    <t>335 utusan jemaat hadir dalam PST</t>
  </si>
  <si>
    <t>Mengahasilkan sejumlah keputusan dan PKA 2023-2024</t>
  </si>
  <si>
    <t>CCA</t>
  </si>
  <si>
    <t>Mei'23</t>
  </si>
  <si>
    <t>Seminar Alkitab bagi presbiter</t>
  </si>
  <si>
    <t>33a.</t>
  </si>
  <si>
    <t>33b.</t>
  </si>
  <si>
    <t>33d.</t>
  </si>
  <si>
    <t>34a.</t>
  </si>
  <si>
    <t>34b.</t>
  </si>
  <si>
    <t>39b.</t>
  </si>
  <si>
    <t>40a.</t>
  </si>
  <si>
    <t>40b.</t>
  </si>
  <si>
    <t>40c.</t>
  </si>
  <si>
    <t>41a.</t>
  </si>
  <si>
    <t>41b.</t>
  </si>
  <si>
    <t>41c.</t>
  </si>
  <si>
    <r>
      <rPr>
        <b/>
        <sz val="14"/>
        <color rgb="FF000000"/>
        <rFont val="Arial"/>
        <family val="2"/>
      </rPr>
      <t>Perkiraan Pendapatan Rp. 433.812.500,-</t>
    </r>
    <r>
      <rPr>
        <sz val="14"/>
        <color rgb="FF000000"/>
        <rFont val="Arial"/>
        <family val="2"/>
      </rPr>
      <t xml:space="preserve">
- Kontribusi Jemaat: 84 Jemaat (25% dari 335 jemaat) @ Rp. 750.000,- = Rp. 62.812.500,-
- Pendaftaran Peserta: 400 peserta @ Rp. 500.000,- = Rp. 200.000.000,-
   Peserta dari Mupel Banten (13 jemaat): 5 x 13 x Rp. 400.000,- = Rp. 26.000.000,-
- Usaha dana DPKLU: Rp. 30.000.000,-
- Usaha dana oleh Panitia melalui Proposal: Rp. 75.000.000,-
  Usaha dana melalui ucapan selamat pada buku acara: Rp. 25.000.000,- 
- Uang Kolekte 2 x ibadah tgl 12 Oktober 2023 dan ibadah bersama jemaat: Rp. 15.000.000,-                                                                       
</t>
    </r>
    <r>
      <rPr>
        <b/>
        <sz val="14"/>
        <color rgb="FF000000"/>
        <rFont val="Arial"/>
        <family val="2"/>
      </rPr>
      <t>Perkiraan Pengeluaran:
Ibadah, Acara, Meeting Package, Akomodasi, Venue, dan lain-lain: Rp. 300.000.000,-</t>
    </r>
  </si>
  <si>
    <t>30b.</t>
  </si>
  <si>
    <t>ada 8 materi tingkat Pratama</t>
  </si>
  <si>
    <t>ada 8 materi tingkat Madya</t>
  </si>
  <si>
    <t>ada 8 materi tingkat Utama</t>
  </si>
  <si>
    <t>ada 8 materi tingkat Pra-Emeritasi</t>
  </si>
  <si>
    <t xml:space="preserve">Stipendium penulisan 1 materi @ Rp. 1.500.000 x 8 = Rp. 12.000.000
Stipendium Tim Kerja @ Rp. 500.000 x 3 orang = Rp. 1.500.000 </t>
  </si>
  <si>
    <t xml:space="preserve">Stipendium penulisan 1 materi @ Rp. 1.500.000 x 8 = Rp. 12.000.000
Stipendium Tim Kerja @ Rp. 500.000 x 3 orang = Rp. 1.500.000
Lokakarya : Rp. 10.000.000 </t>
  </si>
  <si>
    <t>32b.</t>
  </si>
  <si>
    <t>Stipendium penulisan 1 materi @ Rp. 1.500.000 x 8 = Rp. 12.000.000
Stipendium Tim Kerja @ Rp. 500.000 x 3 orang = Rp. 1.500.000 
Lokakarya : Rp 10.000.000</t>
  </si>
  <si>
    <t>ada 8 materi tingkat utama</t>
  </si>
  <si>
    <t xml:space="preserve">Stipendium penulisan 1 materi @ Rp. 1.500.000 x 8 = Rp. 12.000.000
Stipendium Tim Kerja @ Rp. 500.000 x 3 orang = Rp. 1.500.000
Lokakarya : Rp 10.000.000 </t>
  </si>
  <si>
    <t>3 kali</t>
  </si>
  <si>
    <t>Terselenggara pembekalan tingkat Pratama, Madya, &amp; Utama.</t>
  </si>
  <si>
    <t>diikuti oleh 40 Pendeta untuk setiap tingkat pembekalan</t>
  </si>
  <si>
    <t>Stipendium Narasumber : Rp. 1.500.000 x 8 Materi x 3 Tingkat Pembekalan = Rp. 36.000.000
Stipendium Tim Kerja &amp; Fasilitator : Rp. 1.000.000 x 10 orang x 3 = Rp. 30.000.000
Fasilitas Pembekalan (Konsumsi, Akomodasi, Bantuan Transportasi) : Rp. 50.000.000 x 3 Tingkat Pembekalan = Rp. 150.000.000</t>
  </si>
  <si>
    <t>33c.</t>
  </si>
  <si>
    <r>
      <rPr>
        <b/>
        <sz val="12"/>
        <rFont val="Tahoma"/>
        <family val="2"/>
      </rPr>
      <t xml:space="preserve">a. Pembinaan diselenggarakan dalam kerja sama dengan Mupel-mupel. </t>
    </r>
    <r>
      <rPr>
        <sz val="12"/>
        <rFont val="Tahoma"/>
        <family val="2"/>
      </rPr>
      <t xml:space="preserve">
</t>
    </r>
    <r>
      <rPr>
        <b/>
        <sz val="12"/>
        <rFont val="Tahoma"/>
        <family val="2"/>
      </rPr>
      <t xml:space="preserve">b. Untuk pembinaan ini, dibentuk Tim Materi sebanyak 9 orang, dan Tim Kerja 4 orang.  </t>
    </r>
    <r>
      <rPr>
        <sz val="12"/>
        <rFont val="Tahoma"/>
        <family val="2"/>
      </rPr>
      <t xml:space="preserve">
</t>
    </r>
    <r>
      <rPr>
        <b/>
        <sz val="12"/>
        <rFont val="Tahoma"/>
        <family val="2"/>
      </rPr>
      <t xml:space="preserve">c. Pengeluaran: </t>
    </r>
    <r>
      <rPr>
        <sz val="12"/>
        <rFont val="Tahoma"/>
        <family val="2"/>
      </rPr>
      <t xml:space="preserve">
1. Pembuatan materi = Rp. 13.500.000 (9x 1.500.000)
2. Tim kerja = Rp. 3.200.000 (4x800.000)
3. Lokakarya = Rp. 19.000.000 (akomodasi: 14x300.000 = 4.200.000; konsumsi: 14x150.000 = 2.100.000, bantuan biaya transportasi: untuk pemateri wilayah Jabodetabek: 9 x 300.000 = 2.700.000, untuk tim kerja dari luar kota: 5 x 2.000.000 = 10.000.000)
4. Anggaran Fasilitas dan Stipendium Pembinaan, diserahkan pada Mupel atau Jemaat yang menyelenggarakan (Standar Stipendium Pembinaan Luring = @ Rp. 1.500.000, daring = @ Rp. 1.000.000)
d. Penerimaan :
Penjualan buku Pembekalan 6000 eks x Rp. 10.000,- = Rp. 60.000.000
</t>
    </r>
    <r>
      <rPr>
        <b/>
        <sz val="12"/>
        <rFont val="Tahoma"/>
        <family val="2"/>
      </rPr>
      <t>d.</t>
    </r>
    <r>
      <rPr>
        <sz val="12"/>
        <rFont val="Tahoma"/>
        <family val="2"/>
      </rPr>
      <t xml:space="preserve"> </t>
    </r>
    <r>
      <rPr>
        <b/>
        <sz val="12"/>
        <rFont val="Tahoma"/>
        <family val="2"/>
      </rPr>
      <t>Pembinaan tingkat lanjut bagi Diaken-Penatua GPIB menyangkut tiga Tema</t>
    </r>
    <r>
      <rPr>
        <sz val="12"/>
        <rFont val="Tahoma"/>
        <family val="2"/>
      </rPr>
      <t xml:space="preserve">, yakni: 
1. Pembangunan Jemaat Misioner, 
2. Pelayanan Pastoral 
3. Teologi GPIB. 
Setiap Tema terdiri dari 3 Topik. Jadi ada 12 Topik Pembinaan
</t>
    </r>
  </si>
  <si>
    <t>TOT ini dilaksanakan dalam kerja sama dengan PPSDI 
Stipendium Trainer per sesi materi @Rp.1.500.000,- x 38 materi
Stipendium Narasumber Ahli PAK 2 org @ Rp 2.000.000 = Rp 4.000.000
Penerimaan dari  kontribusi jemaat-jemaat</t>
  </si>
  <si>
    <t>36a.</t>
  </si>
  <si>
    <t>36b.</t>
  </si>
  <si>
    <t>36c.</t>
  </si>
  <si>
    <t>38a.</t>
  </si>
  <si>
    <t>38b.</t>
  </si>
  <si>
    <t>38c.</t>
  </si>
  <si>
    <t>39c.</t>
  </si>
  <si>
    <t>39d.</t>
  </si>
  <si>
    <t>TOT ini dilaksanakan dalam kerja sama dengan PPSDI Stipendium Trainer per sesi materi @Rp.1.500.000,- x 8 materi
Penerimaan dari kontribusi jemaat-jemaat</t>
  </si>
  <si>
    <t>Stipendium 4 orang pengkaji @Rp.1,5 juta : Rp. 6.000.000
Moderator 4 sessi @500.000 : Rp. 2.000.000
Tim kerja 4 orang @500.000 : Rp. 2.000.000
Lokakarya Hasil Konsultasi : Rp. 30.000.000</t>
  </si>
  <si>
    <t xml:space="preserve">KAJIAN PENULISAN SEJARAH MAJEMUK GPIB MENUJU 80 TAHUN GPIB </t>
  </si>
  <si>
    <t>Penerimaan: PerMUT 
Pengeluaran : Setor ke Biro Perempuan dan Anak PGI</t>
  </si>
  <si>
    <t>(Pelatih 600rb x 20kali) (Konsumsi 500 x 20kali) (Transport 50rb x 40 x 4kali),  
   FotoCopy Partitur (5 x 200rb)</t>
  </si>
  <si>
    <t>Pengeditan,Layout, penyunting Sabda-Sabda : SBU/SGD/K,SBP,SBA,SBT,SBAH,SBTH</t>
  </si>
  <si>
    <t>Ibadah Syukur HUT ke-41 Pelkat PT di Mupel Jambi</t>
  </si>
  <si>
    <t>Mengucap syukur bersama seluruh pelayan PT &amp; teruna GPIB  atas bertambahnya usia dan penyertaan Tuhan kepada Pelkat PT</t>
  </si>
  <si>
    <t>Dept. TPG</t>
  </si>
  <si>
    <t>Dilaksanakan 1x dengan kehadiran 2 orang utusan Dewan PT</t>
  </si>
  <si>
    <t xml:space="preserve">Pengeluaran:
- Tiket pesawat PP 2 orang utusan Dewan PT: 2 x Rp.2.000.000= Rp.4.000.000
- Akomodasi 1 kamar 2 malam: Rp.1.000.000
- Transportasi lokal PP: 2x Rp.500.000= Rp.1.000.000
- Transport dalam kota PP: 2 x Rp. 200.000= Rp.400.000 </t>
  </si>
  <si>
    <t>Doa Syukur HUT ke -41 Pelkat PT GPIB</t>
  </si>
  <si>
    <t>Pelayan PT &amp; Teruna menyatakan syukur bersama melalui doa saat hari HUT Pelkat PT</t>
  </si>
  <si>
    <t>Dilaksanakan 1x dengan partisipasi min. 100 orang</t>
  </si>
  <si>
    <t>Motivasi untuk menjadikan aktivitas membaca dan merenungkan Alkitab sebagai “habit” dan gaya hidup, baik secara individu maupun komunitas, khususnya keluarga.</t>
  </si>
  <si>
    <t>Mupel/Jemaat masing-masing</t>
  </si>
  <si>
    <t xml:space="preserve">Juknis Komunitas Baca Alkitab untuk dijalankan oleh jemaat-jemaat, melibatkan Pelayan Teruna, Teruna dan Orangtua. Juga Bible talk secara zoom setiap bulan untuk mendorong pelaksanaan KBA </t>
  </si>
  <si>
    <t>terlaksana 1 kali pengadaan Juknis dan Bible talk secara zoom 12 kali</t>
  </si>
  <si>
    <t>28a.</t>
  </si>
  <si>
    <t>28b.</t>
  </si>
  <si>
    <t>PEMBEKALAN PENDETA</t>
  </si>
  <si>
    <t xml:space="preserve">30a. </t>
  </si>
  <si>
    <t>30c.</t>
  </si>
  <si>
    <t>32d.</t>
  </si>
  <si>
    <t>1 kali/tahun</t>
  </si>
  <si>
    <t xml:space="preserve">Focus Group Discussion dan Lokakarya </t>
  </si>
  <si>
    <t>39a.</t>
  </si>
  <si>
    <r>
      <t>Stipendium:</t>
    </r>
    <r>
      <rPr>
        <b/>
        <sz val="12"/>
        <color theme="1"/>
        <rFont val="Tahoma"/>
        <family val="2"/>
      </rPr>
      <t xml:space="preserve"> </t>
    </r>
    <r>
      <rPr>
        <sz val="12"/>
        <color theme="1"/>
        <rFont val="Tahoma"/>
        <family val="2"/>
      </rPr>
      <t xml:space="preserve">
3 orang Pengkaji @Rp.1,5 juta : </t>
    </r>
    <r>
      <rPr>
        <b/>
        <sz val="12"/>
        <color theme="1"/>
        <rFont val="Tahoma"/>
        <family val="2"/>
      </rPr>
      <t>Rp. 4.500.000</t>
    </r>
    <r>
      <rPr>
        <sz val="12"/>
        <color theme="1"/>
        <rFont val="Tahoma"/>
        <family val="2"/>
      </rPr>
      <t xml:space="preserve">
3 orang narasumber studi Teologi  @Rp.2 juta: </t>
    </r>
    <r>
      <rPr>
        <b/>
        <sz val="12"/>
        <color theme="1"/>
        <rFont val="Tahoma"/>
        <family val="2"/>
      </rPr>
      <t>Rp. 6.000.000</t>
    </r>
    <r>
      <rPr>
        <sz val="12"/>
        <color theme="1"/>
        <rFont val="Tahoma"/>
        <family val="2"/>
      </rPr>
      <t xml:space="preserve">
3 orang tim kerja @Rp.500.000 : </t>
    </r>
    <r>
      <rPr>
        <b/>
        <sz val="12"/>
        <color theme="1"/>
        <rFont val="Tahoma"/>
        <family val="2"/>
      </rPr>
      <t xml:space="preserve">Rp. 1.500.000
</t>
    </r>
    <r>
      <rPr>
        <sz val="12"/>
        <color theme="1"/>
        <rFont val="Tahoma"/>
        <family val="2"/>
      </rPr>
      <t xml:space="preserve">
Kontribusi </t>
    </r>
    <r>
      <rPr>
        <u/>
        <sz val="12"/>
        <color theme="1"/>
        <rFont val="Tahoma"/>
        <family val="2"/>
      </rPr>
      <t>+</t>
    </r>
    <r>
      <rPr>
        <sz val="12"/>
        <color theme="1"/>
        <rFont val="Tahoma"/>
        <family val="2"/>
      </rPr>
      <t xml:space="preserve">150 peserta/materi @50.000 : </t>
    </r>
    <r>
      <rPr>
        <b/>
        <sz val="12"/>
        <color theme="1"/>
        <rFont val="Tahoma"/>
        <family val="2"/>
      </rPr>
      <t>Rp.7.500.000</t>
    </r>
    <r>
      <rPr>
        <sz val="12"/>
        <color theme="1"/>
        <rFont val="Tahoma"/>
        <family val="2"/>
      </rPr>
      <t xml:space="preserve">
seluruhnya ada 3 topik : </t>
    </r>
    <r>
      <rPr>
        <b/>
        <sz val="12"/>
        <color theme="1"/>
        <rFont val="Tahoma"/>
        <family val="2"/>
      </rPr>
      <t>Rp. 22.500.000</t>
    </r>
  </si>
  <si>
    <t>40d.</t>
  </si>
  <si>
    <t>Stipendium 3 orang tim kerja/pertemuan @Rp.250.000 : Rp.9.000.000</t>
  </si>
  <si>
    <t>Pengadaan Sabda Digital</t>
  </si>
  <si>
    <t>Terbit setiap bulan. Paket untuk operator penayang 9 sabda elektronik tiap bulan ke google= 1 org x 12 bln x 250rb= Rp.3.000.000 (Anggaran Inforkom-Litbang)</t>
  </si>
  <si>
    <t xml:space="preserve"> 1 kali</t>
  </si>
  <si>
    <t>Terdokumentasinya  hasil persidangan GPIB secara baik</t>
  </si>
  <si>
    <t>Kalselteng/daring/ luring</t>
  </si>
  <si>
    <t>Anggaran untuk Narasumber, Tim kerja dan fasilitator</t>
  </si>
  <si>
    <t>November'23</t>
  </si>
  <si>
    <t>Papua</t>
  </si>
  <si>
    <t>Anggaran MS</t>
  </si>
  <si>
    <t>Feb'24</t>
  </si>
  <si>
    <t>51a.</t>
  </si>
  <si>
    <t>General Assembly</t>
  </si>
  <si>
    <t>Germasa, PPSDI</t>
  </si>
  <si>
    <t>September'23</t>
  </si>
  <si>
    <t>India</t>
  </si>
  <si>
    <t>Anngaran MS</t>
  </si>
  <si>
    <t>51b.</t>
  </si>
  <si>
    <t>Leaders Meeting</t>
  </si>
  <si>
    <t xml:space="preserve">GPIB menjadi host dan mendorong terumuskannya pokok-pokok pikiran teologis yang bermanfaat bagi pembangunan gereja Tuhan di Asia. </t>
  </si>
  <si>
    <t>Tim Kerja, Germasa, PPSDI-PPK</t>
  </si>
  <si>
    <t>3 orang utusan GPIB hadir</t>
  </si>
  <si>
    <t>2 orang utusan GPIB hadir dan terbentuknya tim kerja</t>
  </si>
  <si>
    <t>Melakukan koordinasi dan evaluasi internal aupun eksternal</t>
  </si>
  <si>
    <t>Sepanjang tahun</t>
  </si>
  <si>
    <t>min.18 kali pertemuan</t>
  </si>
  <si>
    <t>Terjadinya koordinasi</t>
  </si>
  <si>
    <t>minimal 18 kali pertemuan</t>
  </si>
  <si>
    <t>Daring &amp; Luring/ Padang, Sumut-Aceh</t>
  </si>
  <si>
    <t>TOTAL</t>
  </si>
  <si>
    <t>Pelatihan notulis dan perumusan hasil persidangan</t>
  </si>
  <si>
    <t>Mempersiapkan tenaga notulis dan tim perumus yang handal</t>
  </si>
  <si>
    <t>Tersedianya 35 orang  notulis dan tim perumus yang mengikuti pelatihan</t>
  </si>
  <si>
    <t xml:space="preserve">Setiap pertemuan dihadiri oleh presbiter dari 90 jemaat GPIB. </t>
  </si>
  <si>
    <t>Kontribusi peserta sebanyak 90 Jemaat x Rp. 300.000 untuk 12 kali pertemuan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</si>
</sst>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164" formatCode="_-&quot;Rp&quot;* #,##0_-;\-&quot;Rp&quot;* #,##0_-;_-&quot;Rp&quot;* &quot;-&quot;_-;_-@_-"/>
    <numFmt numFmtId="165" formatCode="_-* #,##0_-;\-* #,##0_-;_-* &quot;-&quot;_-;_-@_-"/>
    <numFmt numFmtId="166" formatCode="[$-409]d\-mmm\-yy;@"/>
    <numFmt numFmtId="167" formatCode="_-&quot;Rp&quot;* #,##0_-;\-&quot;Rp&quot;* #,##0_-;_-&quot;Rp&quot;* &quot;-&quot;_-;_-@"/>
    <numFmt numFmtId="168" formatCode="mmm\-d"/>
    <numFmt numFmtId="169" formatCode="&quot;Rp&quot;#,##0"/>
    <numFmt numFmtId="170" formatCode="_-[$Rp-421]* #,##0_-;\-[$Rp-421]* #,##0_-;_-[$Rp-421]* &quot;-&quot;_-;_-@_-"/>
  </numFmts>
  <fonts count="53" x14ac:knownFonts="1">
    <font>
      <sz val="12"/>
      <color theme="1"/>
      <name val="Calibri"/>
      <family val="2"/>
      <scheme val="minor"/>
    </font>
    <font>
      <sz val="12"/>
      <color theme="1"/>
      <name val="Calibri"/>
      <family val="2"/>
      <scheme val="minor"/>
    </font>
    <font>
      <sz val="11"/>
      <color theme="1"/>
      <name val="Calibri"/>
      <family val="2"/>
      <scheme val="minor"/>
    </font>
    <font>
      <sz val="12"/>
      <color theme="1"/>
      <name val="Calibri"/>
      <family val="2"/>
    </font>
    <font>
      <b/>
      <sz val="12"/>
      <color theme="1"/>
      <name val="Calibri"/>
      <family val="2"/>
      <scheme val="minor"/>
    </font>
    <font>
      <b/>
      <sz val="10"/>
      <color theme="1"/>
      <name val="Calibri"/>
      <family val="2"/>
      <scheme val="minor"/>
    </font>
    <font>
      <b/>
      <sz val="14"/>
      <color theme="1"/>
      <name val="Calibri"/>
      <family val="2"/>
      <scheme val="minor"/>
    </font>
    <font>
      <b/>
      <sz val="16"/>
      <color theme="1"/>
      <name val="Calibri"/>
      <family val="2"/>
      <scheme val="minor"/>
    </font>
    <font>
      <sz val="12"/>
      <color rgb="FF0432FF"/>
      <name val="Calibri"/>
      <family val="2"/>
      <scheme val="minor"/>
    </font>
    <font>
      <b/>
      <sz val="18"/>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1"/>
      <color rgb="FFFF2600"/>
      <name val="Calibri"/>
      <family val="2"/>
      <scheme val="minor"/>
    </font>
    <font>
      <b/>
      <sz val="11"/>
      <color theme="1"/>
      <name val="Calibri"/>
      <family val="2"/>
      <scheme val="minor"/>
    </font>
    <font>
      <sz val="8"/>
      <name val="Calibri"/>
      <family val="2"/>
      <scheme val="minor"/>
    </font>
    <font>
      <b/>
      <sz val="12"/>
      <color theme="1"/>
      <name val="Tahoma"/>
      <family val="2"/>
    </font>
    <font>
      <b/>
      <sz val="12"/>
      <name val="Tahoma"/>
      <family val="2"/>
    </font>
    <font>
      <sz val="12"/>
      <color theme="1"/>
      <name val="Tahoma"/>
      <family val="2"/>
    </font>
    <font>
      <sz val="12"/>
      <color rgb="FF0432FF"/>
      <name val="Tahoma"/>
      <family val="2"/>
    </font>
    <font>
      <b/>
      <sz val="14"/>
      <color theme="1"/>
      <name val="Tahoma"/>
      <family val="2"/>
    </font>
    <font>
      <sz val="12"/>
      <name val="Tahoma"/>
      <family val="2"/>
    </font>
    <font>
      <sz val="12"/>
      <color indexed="8"/>
      <name val="Tahoma"/>
      <family val="2"/>
    </font>
    <font>
      <sz val="12"/>
      <color rgb="FF000000"/>
      <name val="Tahoma"/>
      <family val="2"/>
    </font>
    <font>
      <sz val="11"/>
      <color theme="1"/>
      <name val="Tahoma"/>
      <family val="2"/>
    </font>
    <font>
      <sz val="14"/>
      <color theme="1"/>
      <name val="Calibri"/>
      <family val="2"/>
    </font>
    <font>
      <sz val="12"/>
      <color rgb="FFFF2600"/>
      <name val="Tahoma"/>
      <family val="2"/>
    </font>
    <font>
      <u/>
      <sz val="12"/>
      <color theme="1"/>
      <name val="Tahoma"/>
      <family val="2"/>
    </font>
    <font>
      <sz val="11"/>
      <name val="Tahoma"/>
      <family val="2"/>
    </font>
    <font>
      <sz val="12"/>
      <name val="Calibri"/>
      <family val="2"/>
      <scheme val="minor"/>
    </font>
    <font>
      <sz val="12"/>
      <name val="Calibri"/>
      <family val="2"/>
    </font>
    <font>
      <sz val="12"/>
      <color rgb="FF000000"/>
      <name val="Calibri"/>
      <family val="2"/>
      <scheme val="minor"/>
    </font>
    <font>
      <sz val="14"/>
      <color rgb="FF000000"/>
      <name val="Arial"/>
      <family val="2"/>
    </font>
    <font>
      <b/>
      <sz val="14"/>
      <color rgb="FFFF0000"/>
      <name val="Arial"/>
      <family val="2"/>
    </font>
    <font>
      <b/>
      <sz val="14"/>
      <color rgb="FF0C5ADB"/>
      <name val="Arial"/>
      <family val="2"/>
    </font>
    <font>
      <sz val="14"/>
      <name val="Tahoma"/>
      <family val="2"/>
    </font>
    <font>
      <i/>
      <sz val="12"/>
      <color rgb="FF000000"/>
      <name val="Tahoma"/>
      <family val="2"/>
    </font>
    <font>
      <i/>
      <sz val="12"/>
      <color theme="1"/>
      <name val="Tahoma"/>
      <family val="2"/>
    </font>
    <font>
      <sz val="11"/>
      <color theme="1"/>
      <name val="Calibri"/>
      <family val="2"/>
    </font>
    <font>
      <sz val="11"/>
      <name val="Calibri"/>
      <family val="2"/>
    </font>
    <font>
      <b/>
      <sz val="16"/>
      <color indexed="8"/>
      <name val="Tahoma"/>
      <family val="2"/>
    </font>
    <font>
      <b/>
      <sz val="16"/>
      <color theme="1"/>
      <name val="Tahoma"/>
      <family val="2"/>
    </font>
    <font>
      <b/>
      <sz val="14"/>
      <color rgb="FF000000"/>
      <name val="Arial"/>
      <family val="2"/>
    </font>
    <font>
      <b/>
      <sz val="12"/>
      <color indexed="8"/>
      <name val="Tahoma"/>
      <family val="2"/>
    </font>
    <font>
      <sz val="11"/>
      <color theme="1"/>
      <name val="Calibri"/>
      <family val="2"/>
    </font>
    <font>
      <b/>
      <sz val="16"/>
      <name val="Tahoma"/>
      <family val="2"/>
    </font>
    <font>
      <sz val="16"/>
      <color indexed="8"/>
      <name val="Tahoma"/>
      <family val="2"/>
    </font>
    <font>
      <b/>
      <sz val="14"/>
      <color rgb="FF000000"/>
      <name val="Tahoma"/>
      <family val="2"/>
    </font>
    <font>
      <b/>
      <sz val="14"/>
      <name val="Tahoma"/>
      <family val="2"/>
    </font>
    <font>
      <sz val="12"/>
      <color rgb="FFFF2600"/>
      <name val="Calibri"/>
      <family val="2"/>
      <scheme val="minor"/>
    </font>
    <font>
      <b/>
      <sz val="12"/>
      <color rgb="FF0432FF"/>
      <name val="Calibri"/>
      <family val="2"/>
      <scheme val="minor"/>
    </font>
    <font>
      <b/>
      <sz val="12"/>
      <color rgb="FF0432FF"/>
      <name val="Tahoma"/>
      <family val="2"/>
    </font>
    <font>
      <b/>
      <sz val="12"/>
      <color theme="1"/>
      <name val="Arial"/>
      <family val="2"/>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
      <patternFill patternType="solid">
        <fgColor theme="0" tint="-0.249977111117893"/>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style="thin">
        <color auto="1"/>
      </bottom>
      <diagonal/>
    </border>
    <border>
      <left/>
      <right style="thin">
        <color rgb="FF000000"/>
      </right>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top/>
      <bottom style="thin">
        <color rgb="FF000000"/>
      </bottom>
      <diagonal/>
    </border>
  </borders>
  <cellStyleXfs count="186">
    <xf numFmtId="0" fontId="0" fillId="0" borderId="0"/>
    <xf numFmtId="165" fontId="1" fillId="0" borderId="0" applyFont="0" applyFill="0" applyBorder="0" applyAlignment="0" applyProtection="0"/>
    <xf numFmtId="0" fontId="2" fillId="0" borderId="0"/>
    <xf numFmtId="0" fontId="3"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14">
    <xf numFmtId="0" fontId="0" fillId="0" borderId="0" xfId="0"/>
    <xf numFmtId="0" fontId="0" fillId="0" borderId="0" xfId="0"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xf>
    <xf numFmtId="0" fontId="6" fillId="0" borderId="0" xfId="0" applyFont="1" applyAlignment="1">
      <alignment horizontal="center" vertical="center"/>
    </xf>
    <xf numFmtId="0" fontId="3" fillId="0" borderId="0" xfId="3" applyAlignment="1">
      <alignment horizontal="left" vertical="top" wrapText="1"/>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1" xfId="0" applyFont="1" applyBorder="1" applyAlignment="1">
      <alignment horizontal="center" vertical="center"/>
    </xf>
    <xf numFmtId="0" fontId="18" fillId="0" borderId="0" xfId="0" applyFont="1" applyAlignment="1">
      <alignment vertical="center"/>
    </xf>
    <xf numFmtId="0" fontId="18" fillId="0" borderId="1" xfId="0" applyFont="1" applyBorder="1" applyAlignment="1">
      <alignment vertical="center"/>
    </xf>
    <xf numFmtId="0" fontId="18" fillId="0" borderId="1" xfId="0" applyFont="1" applyBorder="1" applyAlignment="1">
      <alignmen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left" vertical="center"/>
    </xf>
    <xf numFmtId="0" fontId="20" fillId="0" borderId="0" xfId="0" applyFont="1" applyAlignment="1">
      <alignment horizontal="center" vertical="center"/>
    </xf>
    <xf numFmtId="0" fontId="22" fillId="0" borderId="1" xfId="0" applyFont="1" applyBorder="1" applyAlignment="1">
      <alignment horizontal="center" vertical="center" wrapText="1"/>
    </xf>
    <xf numFmtId="166" fontId="22" fillId="0" borderId="1" xfId="0" applyNumberFormat="1" applyFont="1" applyBorder="1" applyAlignment="1">
      <alignment horizontal="center" vertical="center" wrapText="1"/>
    </xf>
    <xf numFmtId="0" fontId="22" fillId="0" borderId="1" xfId="0" applyFont="1" applyBorder="1" applyAlignment="1">
      <alignment horizontal="left" vertical="top" wrapText="1"/>
    </xf>
    <xf numFmtId="0" fontId="21" fillId="0" borderId="1" xfId="0" applyFont="1" applyBorder="1" applyAlignment="1">
      <alignment horizontal="center" vertical="center" wrapText="1"/>
    </xf>
    <xf numFmtId="0" fontId="18" fillId="0" borderId="1" xfId="0" applyFont="1" applyBorder="1" applyAlignment="1">
      <alignment vertical="top" wrapText="1"/>
    </xf>
    <xf numFmtId="164" fontId="18" fillId="0" borderId="1" xfId="0" applyNumberFormat="1" applyFont="1" applyBorder="1" applyAlignment="1">
      <alignment vertical="center"/>
    </xf>
    <xf numFmtId="0" fontId="16" fillId="0" borderId="4" xfId="0" applyFont="1" applyBorder="1" applyAlignment="1">
      <alignment horizontal="center" vertical="center"/>
    </xf>
    <xf numFmtId="0" fontId="18" fillId="0" borderId="3" xfId="0" applyFont="1" applyBorder="1" applyAlignment="1">
      <alignment vertical="center" wrapText="1"/>
    </xf>
    <xf numFmtId="0" fontId="18" fillId="0" borderId="3" xfId="0" applyFont="1" applyBorder="1" applyAlignment="1">
      <alignment vertical="center"/>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16" fillId="0" borderId="0" xfId="0" applyFont="1" applyAlignment="1">
      <alignment vertical="center"/>
    </xf>
    <xf numFmtId="0" fontId="25" fillId="0" borderId="8" xfId="0" applyFont="1" applyBorder="1" applyAlignment="1">
      <alignment vertical="center" wrapText="1"/>
    </xf>
    <xf numFmtId="0" fontId="0" fillId="5" borderId="0" xfId="0" applyFill="1" applyAlignment="1">
      <alignment vertical="center"/>
    </xf>
    <xf numFmtId="1" fontId="18" fillId="0" borderId="1" xfId="0" applyNumberFormat="1" applyFont="1" applyBorder="1" applyAlignment="1">
      <alignment horizontal="center" vertical="center"/>
    </xf>
    <xf numFmtId="0" fontId="0" fillId="0" borderId="1" xfId="0" applyBorder="1" applyAlignment="1">
      <alignment vertical="center"/>
    </xf>
    <xf numFmtId="0" fontId="23"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22" fillId="0" borderId="1" xfId="0" applyFont="1" applyBorder="1" applyAlignment="1">
      <alignment horizontal="left" vertical="center" wrapText="1"/>
    </xf>
    <xf numFmtId="0" fontId="23" fillId="0" borderId="1" xfId="0" applyFont="1" applyBorder="1" applyAlignment="1">
      <alignment vertical="center" wrapText="1"/>
    </xf>
    <xf numFmtId="0" fontId="18" fillId="0" borderId="6" xfId="0" applyFont="1" applyBorder="1" applyAlignment="1">
      <alignment horizontal="center" vertical="center"/>
    </xf>
    <xf numFmtId="0" fontId="16" fillId="0" borderId="1" xfId="0" applyFont="1" applyBorder="1" applyAlignment="1">
      <alignment vertical="center"/>
    </xf>
    <xf numFmtId="0" fontId="18" fillId="0" borderId="2" xfId="0" applyFont="1" applyBorder="1" applyAlignment="1">
      <alignment horizontal="center" vertical="center"/>
    </xf>
    <xf numFmtId="0" fontId="18" fillId="0" borderId="5" xfId="0" applyFont="1" applyBorder="1" applyAlignment="1">
      <alignment vertical="center"/>
    </xf>
    <xf numFmtId="0" fontId="18" fillId="0" borderId="0" xfId="0" applyFont="1" applyAlignment="1">
      <alignment vertical="top"/>
    </xf>
    <xf numFmtId="0" fontId="0" fillId="0" borderId="0" xfId="0" applyAlignment="1">
      <alignment vertical="top"/>
    </xf>
    <xf numFmtId="0" fontId="18" fillId="0" borderId="7" xfId="0" applyFont="1" applyBorder="1" applyAlignment="1">
      <alignment horizontal="left" vertical="center"/>
    </xf>
    <xf numFmtId="0" fontId="21" fillId="0" borderId="7" xfId="0" applyFont="1" applyBorder="1" applyAlignment="1">
      <alignment horizontal="left" vertical="center"/>
    </xf>
    <xf numFmtId="0" fontId="4" fillId="0" borderId="0" xfId="0" applyFont="1" applyAlignment="1">
      <alignment horizontal="center" vertical="top"/>
    </xf>
    <xf numFmtId="0" fontId="21" fillId="0" borderId="1" xfId="0" applyFont="1" applyBorder="1" applyAlignment="1">
      <alignment horizontal="center" vertical="center"/>
    </xf>
    <xf numFmtId="0" fontId="23" fillId="0" borderId="0" xfId="0" applyFont="1" applyAlignment="1">
      <alignment horizontal="center" vertical="center" wrapText="1"/>
    </xf>
    <xf numFmtId="0" fontId="21" fillId="0" borderId="1" xfId="0" applyFont="1" applyBorder="1" applyAlignment="1">
      <alignment vertical="center" wrapText="1"/>
    </xf>
    <xf numFmtId="0" fontId="18" fillId="0" borderId="7" xfId="0" applyFont="1" applyBorder="1" applyAlignment="1">
      <alignment horizontal="left" vertical="center" wrapText="1"/>
    </xf>
    <xf numFmtId="0" fontId="16" fillId="0" borderId="13" xfId="0" applyFont="1" applyBorder="1" applyAlignment="1">
      <alignment horizontal="center" vertical="center" wrapText="1"/>
    </xf>
    <xf numFmtId="0" fontId="16" fillId="0" borderId="15" xfId="0" applyFont="1" applyBorder="1" applyAlignment="1">
      <alignment horizontal="center" vertical="center" wrapText="1"/>
    </xf>
    <xf numFmtId="0" fontId="18" fillId="0" borderId="7" xfId="0" applyFont="1" applyBorder="1" applyAlignment="1">
      <alignment vertical="center" wrapText="1"/>
    </xf>
    <xf numFmtId="0" fontId="21" fillId="0" borderId="7" xfId="2" applyFont="1" applyBorder="1" applyAlignment="1">
      <alignment horizontal="left" vertical="center" wrapText="1"/>
    </xf>
    <xf numFmtId="0" fontId="18" fillId="0" borderId="14" xfId="0" applyFont="1" applyBorder="1" applyAlignment="1">
      <alignment vertical="center" wrapText="1"/>
    </xf>
    <xf numFmtId="0" fontId="18" fillId="0" borderId="14" xfId="0" applyFont="1" applyBorder="1" applyAlignment="1">
      <alignment vertical="center"/>
    </xf>
    <xf numFmtId="0" fontId="16" fillId="0" borderId="2" xfId="0" applyFont="1" applyBorder="1" applyAlignment="1">
      <alignment horizontal="center" vertical="center"/>
    </xf>
    <xf numFmtId="0" fontId="16" fillId="0" borderId="13" xfId="0" applyFont="1" applyBorder="1" applyAlignment="1">
      <alignment horizontal="center" vertical="center"/>
    </xf>
    <xf numFmtId="0" fontId="18" fillId="0" borderId="13" xfId="0" applyFont="1" applyBorder="1" applyAlignment="1">
      <alignment horizontal="center" vertical="center" wrapText="1"/>
    </xf>
    <xf numFmtId="0" fontId="18" fillId="0" borderId="14" xfId="0" applyFont="1" applyBorder="1" applyAlignment="1">
      <alignment horizontal="left" vertical="center"/>
    </xf>
    <xf numFmtId="0" fontId="18" fillId="2" borderId="7" xfId="0" applyFont="1" applyFill="1" applyBorder="1" applyAlignment="1">
      <alignment horizontal="left" vertical="center" wrapText="1"/>
    </xf>
    <xf numFmtId="0" fontId="23" fillId="3" borderId="7" xfId="0" applyFont="1" applyFill="1" applyBorder="1" applyAlignment="1">
      <alignment vertical="center" wrapText="1"/>
    </xf>
    <xf numFmtId="0" fontId="18" fillId="0" borderId="5" xfId="0" applyFont="1" applyBorder="1" applyAlignment="1">
      <alignment vertical="center" wrapText="1"/>
    </xf>
    <xf numFmtId="0" fontId="16" fillId="0" borderId="7" xfId="0" applyFont="1" applyBorder="1" applyAlignment="1">
      <alignment horizontal="center" vertical="center"/>
    </xf>
    <xf numFmtId="164" fontId="21" fillId="0" borderId="1" xfId="0" applyNumberFormat="1" applyFont="1" applyBorder="1" applyAlignment="1">
      <alignment vertical="center"/>
    </xf>
    <xf numFmtId="0" fontId="18" fillId="0" borderId="8" xfId="0" applyFont="1" applyBorder="1" applyAlignment="1">
      <alignment vertical="center" wrapText="1"/>
    </xf>
    <xf numFmtId="0" fontId="23" fillId="0" borderId="7" xfId="0" applyFont="1" applyBorder="1" applyAlignment="1">
      <alignment horizontal="left" vertical="center" wrapText="1"/>
    </xf>
    <xf numFmtId="0" fontId="21" fillId="0" borderId="1" xfId="0" applyFont="1" applyBorder="1" applyAlignment="1">
      <alignment horizontal="left" vertical="center"/>
    </xf>
    <xf numFmtId="0" fontId="21" fillId="0" borderId="5" xfId="0" applyFont="1" applyBorder="1" applyAlignment="1">
      <alignment horizontal="left" vertical="center"/>
    </xf>
    <xf numFmtId="0" fontId="18" fillId="0" borderId="12" xfId="0" applyFont="1" applyBorder="1" applyAlignment="1">
      <alignment horizontal="left" vertical="center" wrapText="1"/>
    </xf>
    <xf numFmtId="164" fontId="18" fillId="2" borderId="1" xfId="0" applyNumberFormat="1" applyFont="1" applyFill="1" applyBorder="1" applyAlignment="1">
      <alignment horizontal="center" vertical="center"/>
    </xf>
    <xf numFmtId="164" fontId="18" fillId="3" borderId="1" xfId="0" applyNumberFormat="1" applyFont="1" applyFill="1" applyBorder="1" applyAlignment="1">
      <alignment vertical="center"/>
    </xf>
    <xf numFmtId="0" fontId="18" fillId="0" borderId="14" xfId="0" applyFont="1" applyBorder="1" applyAlignment="1">
      <alignment horizontal="center" vertical="center" wrapText="1"/>
    </xf>
    <xf numFmtId="17" fontId="21" fillId="0" borderId="12" xfId="0" applyNumberFormat="1" applyFont="1" applyBorder="1" applyAlignment="1">
      <alignment vertical="center" wrapText="1"/>
    </xf>
    <xf numFmtId="0" fontId="21" fillId="0" borderId="7" xfId="0" applyFont="1" applyBorder="1" applyAlignment="1">
      <alignment horizontal="left" vertical="center" wrapText="1"/>
    </xf>
    <xf numFmtId="0" fontId="23" fillId="3" borderId="12" xfId="0" applyFont="1" applyFill="1" applyBorder="1" applyAlignment="1">
      <alignment vertical="center" wrapText="1"/>
    </xf>
    <xf numFmtId="0" fontId="18" fillId="2" borderId="12" xfId="0" applyFont="1" applyFill="1" applyBorder="1" applyAlignment="1">
      <alignment horizontal="left" vertical="center" wrapText="1"/>
    </xf>
    <xf numFmtId="0" fontId="18" fillId="0" borderId="3" xfId="0" applyFont="1" applyBorder="1" applyAlignment="1">
      <alignment horizontal="center" vertical="center"/>
    </xf>
    <xf numFmtId="0" fontId="0" fillId="0" borderId="1" xfId="0" applyBorder="1" applyAlignment="1">
      <alignment vertical="center" wrapText="1"/>
    </xf>
    <xf numFmtId="0" fontId="22" fillId="0" borderId="7" xfId="0" applyFont="1" applyBorder="1" applyAlignment="1">
      <alignment horizontal="left" vertical="center" wrapText="1"/>
    </xf>
    <xf numFmtId="0" fontId="22" fillId="0" borderId="1" xfId="0" applyFont="1" applyBorder="1" applyAlignment="1">
      <alignment horizontal="center" vertical="top" wrapText="1"/>
    </xf>
    <xf numFmtId="0" fontId="28" fillId="0" borderId="1" xfId="0" applyFont="1" applyBorder="1" applyAlignment="1">
      <alignment vertical="center" wrapText="1"/>
    </xf>
    <xf numFmtId="166" fontId="22" fillId="0" borderId="1" xfId="0" quotePrefix="1" applyNumberFormat="1" applyFont="1" applyBorder="1" applyAlignment="1">
      <alignment horizontal="center" vertical="center" wrapText="1"/>
    </xf>
    <xf numFmtId="164" fontId="21" fillId="0" borderId="6" xfId="0" applyNumberFormat="1" applyFont="1" applyBorder="1" applyAlignment="1">
      <alignment vertical="center"/>
    </xf>
    <xf numFmtId="0" fontId="21" fillId="0" borderId="3" xfId="0" applyFont="1" applyBorder="1" applyAlignment="1">
      <alignment vertical="center" wrapText="1"/>
    </xf>
    <xf numFmtId="0" fontId="21" fillId="0" borderId="5" xfId="0" applyFont="1" applyBorder="1" applyAlignment="1">
      <alignment vertical="center" wrapText="1"/>
    </xf>
    <xf numFmtId="0" fontId="18" fillId="0" borderId="6" xfId="0" applyFont="1" applyBorder="1" applyAlignment="1">
      <alignment vertical="center" wrapText="1"/>
    </xf>
    <xf numFmtId="0" fontId="21" fillId="0" borderId="3"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0" fontId="21" fillId="4" borderId="1" xfId="0" applyFont="1" applyFill="1" applyBorder="1" applyAlignment="1">
      <alignment horizontal="center" vertical="center" wrapText="1"/>
    </xf>
    <xf numFmtId="0" fontId="21" fillId="4"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21" fillId="4" borderId="1" xfId="0" applyFont="1" applyFill="1" applyBorder="1" applyAlignment="1">
      <alignment vertical="center"/>
    </xf>
    <xf numFmtId="0" fontId="29" fillId="4" borderId="1" xfId="0" applyFont="1" applyFill="1" applyBorder="1" applyAlignment="1">
      <alignment vertical="center"/>
    </xf>
    <xf numFmtId="0" fontId="0" fillId="0" borderId="1" xfId="0" applyBorder="1" applyAlignment="1">
      <alignment horizontal="center" vertical="center"/>
    </xf>
    <xf numFmtId="17" fontId="21" fillId="0" borderId="1" xfId="0" applyNumberFormat="1" applyFont="1" applyBorder="1" applyAlignment="1">
      <alignment horizontal="center" vertical="center"/>
    </xf>
    <xf numFmtId="0" fontId="21" fillId="0" borderId="1" xfId="0" applyFont="1" applyBorder="1" applyAlignment="1">
      <alignment vertical="center"/>
    </xf>
    <xf numFmtId="0" fontId="21" fillId="0" borderId="1" xfId="0" applyFont="1" applyBorder="1" applyAlignment="1">
      <alignment horizontal="left" vertical="center" wrapText="1"/>
    </xf>
    <xf numFmtId="0" fontId="18" fillId="0" borderId="3" xfId="0" applyFont="1" applyBorder="1" applyAlignment="1">
      <alignment horizontal="left" vertical="center"/>
    </xf>
    <xf numFmtId="17" fontId="21" fillId="0" borderId="1" xfId="0" applyNumberFormat="1" applyFont="1" applyBorder="1" applyAlignment="1">
      <alignment vertical="center" wrapText="1"/>
    </xf>
    <xf numFmtId="167" fontId="3" fillId="0" borderId="0" xfId="3" applyNumberFormat="1" applyAlignment="1">
      <alignment vertical="center"/>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15" fontId="0" fillId="0" borderId="1" xfId="0" applyNumberFormat="1" applyBorder="1" applyAlignment="1">
      <alignment horizontal="left" vertical="center" wrapText="1"/>
    </xf>
    <xf numFmtId="15" fontId="30" fillId="0" borderId="1" xfId="0" applyNumberFormat="1" applyFont="1" applyBorder="1" applyAlignment="1">
      <alignment horizontal="center" vertical="center" wrapText="1"/>
    </xf>
    <xf numFmtId="0" fontId="29" fillId="0" borderId="1" xfId="0" applyFont="1" applyBorder="1" applyAlignment="1">
      <alignment horizontal="center" vertical="center" wrapText="1"/>
    </xf>
    <xf numFmtId="0" fontId="31" fillId="0" borderId="8" xfId="0" applyFont="1" applyBorder="1" applyAlignment="1">
      <alignment horizontal="center" vertical="center" wrapText="1"/>
    </xf>
    <xf numFmtId="0" fontId="0" fillId="0" borderId="0" xfId="0" applyAlignment="1">
      <alignment horizontal="distributed" vertical="center"/>
    </xf>
    <xf numFmtId="0" fontId="3" fillId="0" borderId="8" xfId="3"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justify" vertical="center"/>
    </xf>
    <xf numFmtId="0" fontId="0" fillId="0" borderId="1" xfId="0" applyBorder="1" applyAlignment="1">
      <alignment horizontal="left" vertical="center"/>
    </xf>
    <xf numFmtId="0" fontId="0" fillId="0" borderId="3" xfId="0"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vertical="center"/>
    </xf>
    <xf numFmtId="0" fontId="2" fillId="0" borderId="1" xfId="0" applyFont="1" applyBorder="1" applyAlignment="1">
      <alignment horizontal="distributed" vertical="center"/>
    </xf>
    <xf numFmtId="0" fontId="0" fillId="0" borderId="18" xfId="0" quotePrefix="1" applyBorder="1" applyAlignment="1">
      <alignment vertical="center" wrapText="1"/>
    </xf>
    <xf numFmtId="0" fontId="2" fillId="0" borderId="1" xfId="0" applyFont="1" applyBorder="1" applyAlignment="1">
      <alignment horizontal="center" vertical="center" wrapText="1"/>
    </xf>
    <xf numFmtId="0" fontId="6" fillId="0" borderId="1" xfId="0" applyFont="1" applyBorder="1" applyAlignment="1">
      <alignment vertical="center"/>
    </xf>
    <xf numFmtId="0" fontId="2" fillId="0" borderId="1" xfId="0" applyFont="1" applyBorder="1" applyAlignment="1">
      <alignment horizontal="center" vertical="center"/>
    </xf>
    <xf numFmtId="166" fontId="22" fillId="0" borderId="1" xfId="0" applyNumberFormat="1" applyFont="1" applyBorder="1" applyAlignment="1">
      <alignment horizontal="left" vertical="center" wrapText="1"/>
    </xf>
    <xf numFmtId="0" fontId="32" fillId="0" borderId="0" xfId="0" applyFont="1" applyAlignment="1">
      <alignment horizontal="left" vertical="top" wrapText="1"/>
    </xf>
    <xf numFmtId="0" fontId="32" fillId="0" borderId="0" xfId="0" applyFont="1" applyAlignment="1">
      <alignment vertical="top" wrapText="1"/>
    </xf>
    <xf numFmtId="3" fontId="33" fillId="0" borderId="0" xfId="0" applyNumberFormat="1" applyFont="1" applyAlignment="1">
      <alignment vertical="top" wrapText="1"/>
    </xf>
    <xf numFmtId="0" fontId="18" fillId="0" borderId="18" xfId="0" quotePrefix="1" applyFont="1" applyBorder="1" applyAlignment="1">
      <alignment vertical="center" wrapText="1"/>
    </xf>
    <xf numFmtId="0" fontId="18" fillId="0" borderId="8" xfId="0" applyFont="1" applyBorder="1" applyAlignment="1">
      <alignment horizontal="center" vertical="center" wrapText="1"/>
    </xf>
    <xf numFmtId="0" fontId="18" fillId="0" borderId="20" xfId="0" applyFont="1" applyBorder="1" applyAlignment="1">
      <alignment horizontal="center" vertical="center" wrapText="1"/>
    </xf>
    <xf numFmtId="0" fontId="23" fillId="0" borderId="20" xfId="0" applyFont="1" applyBorder="1" applyAlignment="1">
      <alignment horizontal="center" vertical="center" wrapText="1"/>
    </xf>
    <xf numFmtId="0" fontId="23" fillId="0" borderId="19" xfId="0" applyFont="1" applyBorder="1" applyAlignment="1">
      <alignment vertical="center" wrapText="1"/>
    </xf>
    <xf numFmtId="0" fontId="23" fillId="0" borderId="8" xfId="0" applyFont="1" applyBorder="1" applyAlignment="1">
      <alignment vertical="center" wrapText="1"/>
    </xf>
    <xf numFmtId="0" fontId="23" fillId="0" borderId="21"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8" xfId="0" applyFont="1" applyBorder="1" applyAlignment="1">
      <alignment horizontal="left" vertical="center" wrapText="1"/>
    </xf>
    <xf numFmtId="0" fontId="23" fillId="0" borderId="9" xfId="0" quotePrefix="1" applyFont="1" applyBorder="1" applyAlignment="1">
      <alignment vertical="center" wrapText="1"/>
    </xf>
    <xf numFmtId="0" fontId="32" fillId="0" borderId="0" xfId="0" quotePrefix="1" applyFont="1" applyAlignment="1">
      <alignment vertical="top" wrapText="1"/>
    </xf>
    <xf numFmtId="3" fontId="34" fillId="0" borderId="0" xfId="0" applyNumberFormat="1" applyFont="1" applyAlignment="1">
      <alignment vertical="top" wrapText="1"/>
    </xf>
    <xf numFmtId="0" fontId="18" fillId="0" borderId="18"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24" xfId="0" quotePrefix="1" applyFont="1" applyBorder="1" applyAlignment="1">
      <alignment vertical="center" wrapText="1"/>
    </xf>
    <xf numFmtId="0" fontId="23" fillId="0" borderId="11" xfId="0" applyFont="1" applyBorder="1" applyAlignment="1">
      <alignment horizontal="left" vertical="center" wrapText="1"/>
    </xf>
    <xf numFmtId="0" fontId="18" fillId="9" borderId="1" xfId="0" applyFont="1" applyFill="1" applyBorder="1" applyAlignment="1">
      <alignment vertical="top" wrapText="1"/>
    </xf>
    <xf numFmtId="0" fontId="18" fillId="9" borderId="1" xfId="0" applyFont="1" applyFill="1" applyBorder="1" applyAlignment="1">
      <alignment vertical="center"/>
    </xf>
    <xf numFmtId="0" fontId="18" fillId="9" borderId="1" xfId="0" applyFont="1" applyFill="1" applyBorder="1" applyAlignment="1">
      <alignment horizontal="left" vertical="center"/>
    </xf>
    <xf numFmtId="0" fontId="18" fillId="9" borderId="1" xfId="0" applyFont="1" applyFill="1" applyBorder="1" applyAlignment="1">
      <alignment vertical="center" wrapText="1"/>
    </xf>
    <xf numFmtId="0" fontId="23" fillId="9" borderId="1" xfId="0" applyFont="1" applyFill="1" applyBorder="1" applyAlignment="1">
      <alignment vertical="center" wrapText="1"/>
    </xf>
    <xf numFmtId="0" fontId="18" fillId="0" borderId="19" xfId="0" applyFont="1" applyBorder="1" applyAlignment="1">
      <alignment horizontal="center" vertical="center" wrapText="1"/>
    </xf>
    <xf numFmtId="0" fontId="16" fillId="0" borderId="1" xfId="0" applyFont="1" applyBorder="1" applyAlignment="1">
      <alignment vertical="center" wrapText="1"/>
    </xf>
    <xf numFmtId="0" fontId="23" fillId="0" borderId="19" xfId="0" applyFont="1" applyBorder="1" applyAlignment="1">
      <alignment horizontal="center" vertical="center" wrapText="1"/>
    </xf>
    <xf numFmtId="0" fontId="23" fillId="0" borderId="11" xfId="0" applyFont="1" applyBorder="1" applyAlignment="1">
      <alignment horizontal="center" vertical="center" wrapText="1"/>
    </xf>
    <xf numFmtId="0" fontId="18" fillId="0" borderId="8" xfId="0" applyFont="1" applyBorder="1" applyAlignment="1">
      <alignment horizontal="left" vertical="center" wrapText="1"/>
    </xf>
    <xf numFmtId="0" fontId="23" fillId="0" borderId="20" xfId="0" applyFont="1" applyBorder="1" applyAlignment="1">
      <alignment horizontal="left" vertical="center" wrapText="1"/>
    </xf>
    <xf numFmtId="0" fontId="23" fillId="0" borderId="20" xfId="0" applyFont="1" applyBorder="1" applyAlignment="1">
      <alignment horizontal="center" vertical="center"/>
    </xf>
    <xf numFmtId="0" fontId="18" fillId="0" borderId="20" xfId="0" applyFont="1" applyBorder="1" applyAlignment="1">
      <alignment vertical="center" wrapText="1"/>
    </xf>
    <xf numFmtId="0" fontId="23" fillId="0" borderId="20" xfId="0" applyFont="1" applyBorder="1" applyAlignment="1">
      <alignment vertical="center" wrapText="1"/>
    </xf>
    <xf numFmtId="0" fontId="23" fillId="0" borderId="20" xfId="0" quotePrefix="1" applyFont="1" applyBorder="1" applyAlignment="1">
      <alignment horizontal="center" vertical="center" wrapText="1"/>
    </xf>
    <xf numFmtId="0" fontId="22" fillId="10" borderId="1" xfId="0" applyFont="1" applyFill="1" applyBorder="1" applyAlignment="1">
      <alignment horizontal="center" vertical="center" wrapText="1"/>
    </xf>
    <xf numFmtId="0" fontId="23" fillId="0" borderId="8" xfId="0" applyFont="1" applyBorder="1" applyAlignment="1">
      <alignment horizontal="center" vertical="center"/>
    </xf>
    <xf numFmtId="0" fontId="18" fillId="0" borderId="8" xfId="0" applyFont="1" applyBorder="1" applyAlignment="1">
      <alignment horizontal="center" vertical="center"/>
    </xf>
    <xf numFmtId="0" fontId="18" fillId="0" borderId="18" xfId="0" applyFont="1" applyBorder="1" applyAlignment="1">
      <alignment vertical="center" wrapText="1"/>
    </xf>
    <xf numFmtId="0" fontId="18" fillId="0" borderId="18" xfId="0" applyFont="1" applyBorder="1" applyAlignment="1">
      <alignment horizontal="left" vertical="center" wrapText="1"/>
    </xf>
    <xf numFmtId="0" fontId="18" fillId="0" borderId="18" xfId="0" applyFont="1" applyBorder="1" applyAlignment="1">
      <alignment horizontal="center" vertical="center"/>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2" fillId="0" borderId="3" xfId="0" applyFont="1" applyBorder="1" applyAlignment="1">
      <alignment horizontal="center" vertical="center" wrapText="1"/>
    </xf>
    <xf numFmtId="0" fontId="18" fillId="0" borderId="17" xfId="0" applyFont="1" applyBorder="1" applyAlignment="1">
      <alignment horizontal="center" vertical="center" wrapText="1"/>
    </xf>
    <xf numFmtId="0" fontId="20" fillId="0" borderId="1" xfId="0" applyFont="1" applyBorder="1" applyAlignment="1">
      <alignment vertical="center"/>
    </xf>
    <xf numFmtId="165" fontId="1" fillId="0" borderId="1" xfId="1" applyFont="1" applyFill="1" applyBorder="1" applyAlignment="1">
      <alignment vertical="center"/>
    </xf>
    <xf numFmtId="165" fontId="18" fillId="0" borderId="1" xfId="1" applyFont="1" applyFill="1" applyBorder="1" applyAlignment="1">
      <alignment vertical="center"/>
    </xf>
    <xf numFmtId="0" fontId="18" fillId="4" borderId="1" xfId="0" applyFont="1" applyFill="1" applyBorder="1" applyAlignment="1">
      <alignment vertical="center" wrapText="1"/>
    </xf>
    <xf numFmtId="17" fontId="18" fillId="0" borderId="1" xfId="0" applyNumberFormat="1" applyFont="1" applyBorder="1" applyAlignment="1">
      <alignment horizontal="left" vertical="center"/>
    </xf>
    <xf numFmtId="0" fontId="0" fillId="0" borderId="16" xfId="0" applyBorder="1" applyAlignment="1">
      <alignment vertical="center" wrapText="1"/>
    </xf>
    <xf numFmtId="0" fontId="18" fillId="0" borderId="16" xfId="0" applyFont="1" applyBorder="1" applyAlignment="1">
      <alignment vertical="center" wrapText="1"/>
    </xf>
    <xf numFmtId="0" fontId="16" fillId="11" borderId="12" xfId="0" applyFont="1" applyFill="1" applyBorder="1" applyAlignment="1">
      <alignment horizontal="left" vertical="center" wrapText="1"/>
    </xf>
    <xf numFmtId="0" fontId="18" fillId="11" borderId="3" xfId="0" applyFont="1" applyFill="1" applyBorder="1" applyAlignment="1">
      <alignment horizontal="left" vertical="center" wrapText="1"/>
    </xf>
    <xf numFmtId="0" fontId="18" fillId="11" borderId="3" xfId="0" applyFont="1" applyFill="1" applyBorder="1" applyAlignment="1">
      <alignment horizontal="center" vertical="center" wrapText="1"/>
    </xf>
    <xf numFmtId="0" fontId="18" fillId="11" borderId="3" xfId="0" applyFont="1" applyFill="1" applyBorder="1" applyAlignment="1">
      <alignment horizontal="center" vertical="center"/>
    </xf>
    <xf numFmtId="0" fontId="38" fillId="0" borderId="1" xfId="0" applyFont="1" applyBorder="1" applyAlignment="1">
      <alignment vertical="center" wrapText="1"/>
    </xf>
    <xf numFmtId="0" fontId="39" fillId="8" borderId="9" xfId="0" applyFont="1" applyFill="1" applyBorder="1"/>
    <xf numFmtId="0" fontId="35" fillId="8" borderId="22" xfId="0" applyFont="1" applyFill="1" applyBorder="1" applyAlignment="1">
      <alignment vertical="center"/>
    </xf>
    <xf numFmtId="0" fontId="18" fillId="7" borderId="0" xfId="0" applyFont="1" applyFill="1" applyAlignment="1">
      <alignment vertical="center"/>
    </xf>
    <xf numFmtId="0" fontId="38" fillId="0" borderId="3" xfId="0" applyFont="1" applyBorder="1" applyAlignment="1">
      <alignment vertical="center" wrapText="1"/>
    </xf>
    <xf numFmtId="0" fontId="22" fillId="10" borderId="3" xfId="0" applyFont="1" applyFill="1" applyBorder="1" applyAlignment="1">
      <alignment horizontal="center" vertical="center" wrapText="1"/>
    </xf>
    <xf numFmtId="0" fontId="23" fillId="0" borderId="23" xfId="0" applyFont="1" applyBorder="1" applyAlignment="1">
      <alignment horizontal="left" vertical="center" wrapText="1"/>
    </xf>
    <xf numFmtId="0" fontId="18" fillId="0" borderId="15" xfId="0" applyFont="1" applyBorder="1" applyAlignment="1">
      <alignment horizontal="center" vertical="center"/>
    </xf>
    <xf numFmtId="0" fontId="38" fillId="8" borderId="9" xfId="0" applyFont="1" applyFill="1" applyBorder="1" applyAlignment="1">
      <alignment vertical="center" wrapText="1"/>
    </xf>
    <xf numFmtId="0" fontId="38" fillId="8" borderId="9" xfId="0" applyFont="1" applyFill="1" applyBorder="1" applyAlignment="1">
      <alignment horizontal="center" vertical="center" wrapText="1"/>
    </xf>
    <xf numFmtId="0" fontId="0" fillId="0" borderId="0" xfId="0" applyAlignment="1">
      <alignment horizontal="center" vertical="top" wrapText="1"/>
    </xf>
    <xf numFmtId="0" fontId="20" fillId="9" borderId="7" xfId="0" applyFont="1" applyFill="1" applyBorder="1" applyAlignment="1">
      <alignment vertical="center" wrapText="1"/>
    </xf>
    <xf numFmtId="0" fontId="18" fillId="0" borderId="25" xfId="0" applyFont="1" applyBorder="1" applyAlignment="1">
      <alignment horizontal="center" vertical="center" wrapText="1"/>
    </xf>
    <xf numFmtId="0" fontId="23" fillId="0" borderId="19" xfId="0" quotePrefix="1" applyFont="1" applyBorder="1" applyAlignment="1">
      <alignment vertical="center" wrapText="1"/>
    </xf>
    <xf numFmtId="168" fontId="23" fillId="0" borderId="1" xfId="0" quotePrefix="1" applyNumberFormat="1" applyFont="1" applyBorder="1" applyAlignment="1">
      <alignment horizontal="center" vertical="center" wrapText="1"/>
    </xf>
    <xf numFmtId="0" fontId="22" fillId="7" borderId="0" xfId="0" applyFont="1" applyFill="1" applyAlignment="1">
      <alignment horizontal="left" vertical="center" wrapText="1"/>
    </xf>
    <xf numFmtId="0" fontId="22" fillId="7" borderId="0" xfId="0" applyFont="1" applyFill="1" applyAlignment="1">
      <alignment horizontal="center" vertical="center" wrapText="1"/>
    </xf>
    <xf numFmtId="0" fontId="20" fillId="0" borderId="7" xfId="0" applyFont="1" applyBorder="1" applyAlignment="1">
      <alignment horizontal="left" vertical="center" wrapText="1"/>
    </xf>
    <xf numFmtId="0" fontId="16" fillId="0" borderId="6" xfId="0" applyFont="1" applyBorder="1" applyAlignment="1">
      <alignment horizontal="center" vertical="center"/>
    </xf>
    <xf numFmtId="0" fontId="40" fillId="0" borderId="1" xfId="0" applyFont="1" applyBorder="1" applyAlignment="1">
      <alignment horizontal="left" vertical="center" wrapText="1"/>
    </xf>
    <xf numFmtId="0" fontId="24" fillId="0" borderId="18" xfId="0" applyFont="1" applyBorder="1" applyAlignment="1">
      <alignment vertical="center" wrapText="1"/>
    </xf>
    <xf numFmtId="0" fontId="24" fillId="0" borderId="18" xfId="0" applyFont="1" applyBorder="1" applyAlignment="1">
      <alignment horizontal="center" vertical="center" wrapText="1"/>
    </xf>
    <xf numFmtId="15" fontId="24" fillId="0" borderId="18" xfId="0" applyNumberFormat="1" applyFont="1" applyBorder="1" applyAlignment="1">
      <alignment horizontal="center" vertical="center" wrapText="1"/>
    </xf>
    <xf numFmtId="0" fontId="24" fillId="6" borderId="1" xfId="0" applyFont="1" applyFill="1" applyBorder="1" applyAlignment="1">
      <alignment vertical="center" wrapText="1"/>
    </xf>
    <xf numFmtId="0" fontId="24" fillId="6" borderId="1" xfId="0" applyFont="1" applyFill="1" applyBorder="1" applyAlignment="1">
      <alignment horizontal="center" vertical="center" wrapText="1"/>
    </xf>
    <xf numFmtId="15" fontId="24" fillId="6" borderId="1" xfId="0" applyNumberFormat="1" applyFont="1" applyFill="1" applyBorder="1" applyAlignment="1">
      <alignment horizontal="center" vertical="center" wrapText="1"/>
    </xf>
    <xf numFmtId="0" fontId="23" fillId="10" borderId="23" xfId="0" applyFont="1" applyFill="1" applyBorder="1" applyAlignment="1">
      <alignment horizontal="left" vertical="center" wrapText="1"/>
    </xf>
    <xf numFmtId="0" fontId="21" fillId="0" borderId="12" xfId="0" applyFont="1" applyBorder="1" applyAlignment="1">
      <alignment horizontal="left" vertical="center" wrapText="1"/>
    </xf>
    <xf numFmtId="17" fontId="21" fillId="0" borderId="5" xfId="0" applyNumberFormat="1" applyFont="1" applyBorder="1" applyAlignment="1">
      <alignment vertical="center" wrapText="1"/>
    </xf>
    <xf numFmtId="0" fontId="21" fillId="0" borderId="5" xfId="0" applyFont="1" applyBorder="1" applyAlignment="1">
      <alignment vertical="center"/>
    </xf>
    <xf numFmtId="0" fontId="17" fillId="0" borderId="7" xfId="0" applyFont="1" applyBorder="1" applyAlignment="1">
      <alignment horizontal="left" vertical="center" wrapText="1"/>
    </xf>
    <xf numFmtId="0" fontId="17" fillId="0" borderId="7" xfId="0" applyFont="1" applyBorder="1" applyAlignment="1">
      <alignment vertical="center"/>
    </xf>
    <xf numFmtId="0" fontId="17" fillId="0" borderId="1" xfId="0" applyFont="1" applyBorder="1" applyAlignment="1">
      <alignment vertical="center"/>
    </xf>
    <xf numFmtId="0" fontId="21" fillId="0" borderId="2" xfId="0" applyFont="1" applyBorder="1" applyAlignment="1">
      <alignment vertical="center"/>
    </xf>
    <xf numFmtId="17" fontId="18" fillId="0" borderId="1" xfId="0" applyNumberFormat="1" applyFont="1" applyBorder="1" applyAlignment="1">
      <alignment horizontal="center" vertical="center" wrapText="1"/>
    </xf>
    <xf numFmtId="41" fontId="18" fillId="0" borderId="1" xfId="0" applyNumberFormat="1" applyFont="1" applyBorder="1" applyAlignment="1">
      <alignment vertical="center" wrapText="1"/>
    </xf>
    <xf numFmtId="41" fontId="18" fillId="0" borderId="6" xfId="0" applyNumberFormat="1" applyFont="1" applyBorder="1" applyAlignment="1">
      <alignment vertical="center" wrapText="1"/>
    </xf>
    <xf numFmtId="0" fontId="22" fillId="0" borderId="14" xfId="0" applyFont="1" applyBorder="1" applyAlignment="1">
      <alignment horizontal="left" vertical="center" wrapText="1"/>
    </xf>
    <xf numFmtId="0" fontId="41" fillId="0" borderId="1" xfId="0" applyFont="1" applyBorder="1" applyAlignment="1">
      <alignment horizontal="center" vertical="center"/>
    </xf>
    <xf numFmtId="0" fontId="18" fillId="3" borderId="1" xfId="0" applyFont="1" applyFill="1" applyBorder="1" applyAlignment="1">
      <alignment vertical="center" wrapText="1"/>
    </xf>
    <xf numFmtId="0" fontId="21" fillId="0" borderId="6" xfId="0" applyFont="1" applyBorder="1" applyAlignment="1">
      <alignment horizontal="center" vertical="center" wrapText="1"/>
    </xf>
    <xf numFmtId="0" fontId="21" fillId="0" borderId="6" xfId="0" applyFont="1" applyBorder="1" applyAlignment="1">
      <alignment vertical="center" wrapText="1"/>
    </xf>
    <xf numFmtId="0" fontId="21" fillId="0" borderId="3" xfId="0" applyFont="1" applyBorder="1" applyAlignment="1">
      <alignment horizontal="left" vertical="center" wrapText="1"/>
    </xf>
    <xf numFmtId="0" fontId="21" fillId="0" borderId="5" xfId="0" applyFont="1" applyBorder="1" applyAlignment="1">
      <alignment horizontal="center" vertical="center"/>
    </xf>
    <xf numFmtId="0" fontId="32" fillId="0" borderId="9" xfId="0" quotePrefix="1" applyFont="1" applyBorder="1" applyAlignment="1">
      <alignment vertical="center" wrapText="1"/>
    </xf>
    <xf numFmtId="0" fontId="21" fillId="0" borderId="1" xfId="0" applyFont="1" applyBorder="1" applyAlignment="1">
      <alignment vertical="top"/>
    </xf>
    <xf numFmtId="17" fontId="21" fillId="0" borderId="1" xfId="0" applyNumberFormat="1" applyFont="1" applyBorder="1" applyAlignment="1">
      <alignment vertical="center"/>
    </xf>
    <xf numFmtId="0" fontId="21" fillId="0" borderId="3" xfId="0" applyFont="1" applyBorder="1" applyAlignment="1">
      <alignment vertical="center"/>
    </xf>
    <xf numFmtId="0" fontId="21" fillId="0" borderId="6" xfId="0" applyFont="1" applyBorder="1" applyAlignment="1">
      <alignment vertical="center"/>
    </xf>
    <xf numFmtId="0" fontId="21" fillId="0" borderId="3" xfId="0" applyFont="1" applyBorder="1" applyAlignment="1">
      <alignment vertical="top" wrapText="1"/>
    </xf>
    <xf numFmtId="0" fontId="18" fillId="0" borderId="3" xfId="0" applyFont="1" applyBorder="1" applyAlignment="1">
      <alignment vertical="top" wrapText="1"/>
    </xf>
    <xf numFmtId="164" fontId="18" fillId="0" borderId="6" xfId="0" applyNumberFormat="1" applyFont="1" applyBorder="1" applyAlignment="1">
      <alignment vertical="top" wrapText="1"/>
    </xf>
    <xf numFmtId="0" fontId="43" fillId="0" borderId="1" xfId="0" applyFont="1" applyBorder="1" applyAlignment="1">
      <alignment vertical="center" wrapText="1"/>
    </xf>
    <xf numFmtId="0" fontId="43" fillId="0" borderId="3" xfId="0" applyFont="1" applyBorder="1" applyAlignment="1">
      <alignment vertical="center" wrapText="1"/>
    </xf>
    <xf numFmtId="0" fontId="44" fillId="0" borderId="8" xfId="0" applyFont="1" applyBorder="1" applyAlignment="1">
      <alignment vertical="center" wrapText="1"/>
    </xf>
    <xf numFmtId="0" fontId="0" fillId="0" borderId="1" xfId="0" applyBorder="1" applyAlignment="1">
      <alignment horizontal="left" vertical="center" wrapText="1"/>
    </xf>
    <xf numFmtId="0" fontId="41" fillId="11" borderId="14" xfId="0" applyFont="1" applyFill="1" applyBorder="1" applyAlignment="1">
      <alignment vertical="center" wrapText="1"/>
    </xf>
    <xf numFmtId="0" fontId="41" fillId="6" borderId="1" xfId="0" applyFont="1" applyFill="1" applyBorder="1" applyAlignment="1">
      <alignment vertical="center" wrapText="1"/>
    </xf>
    <xf numFmtId="0" fontId="41" fillId="10" borderId="7" xfId="0" applyFont="1" applyFill="1" applyBorder="1" applyAlignment="1">
      <alignment vertical="center" wrapText="1"/>
    </xf>
    <xf numFmtId="0" fontId="41" fillId="0" borderId="7" xfId="0" applyFont="1" applyBorder="1" applyAlignment="1">
      <alignment horizontal="left" vertical="center" wrapText="1"/>
    </xf>
    <xf numFmtId="0" fontId="45" fillId="0" borderId="7" xfId="0" applyFont="1" applyBorder="1" applyAlignment="1">
      <alignment horizontal="center" vertical="center"/>
    </xf>
    <xf numFmtId="0" fontId="20" fillId="0" borderId="7" xfId="0" applyFont="1" applyBorder="1" applyAlignment="1">
      <alignment horizontal="center" vertical="center"/>
    </xf>
    <xf numFmtId="0" fontId="46" fillId="7" borderId="0" xfId="0" applyFont="1" applyFill="1" applyAlignment="1">
      <alignment horizontal="left" vertical="center" wrapText="1"/>
    </xf>
    <xf numFmtId="0" fontId="41" fillId="10" borderId="14" xfId="0" applyFont="1" applyFill="1" applyBorder="1" applyAlignment="1">
      <alignment vertical="center" wrapText="1"/>
    </xf>
    <xf numFmtId="15" fontId="18" fillId="0" borderId="8" xfId="0" applyNumberFormat="1" applyFont="1" applyBorder="1" applyAlignment="1">
      <alignment horizontal="center" vertical="center" wrapText="1"/>
    </xf>
    <xf numFmtId="0" fontId="18" fillId="3" borderId="8" xfId="0" applyFont="1" applyFill="1" applyBorder="1" applyAlignment="1">
      <alignment horizontal="center" vertical="center" wrapText="1"/>
    </xf>
    <xf numFmtId="0" fontId="18" fillId="3" borderId="8" xfId="0" applyFont="1" applyFill="1" applyBorder="1" applyAlignment="1">
      <alignment vertical="center" wrapText="1"/>
    </xf>
    <xf numFmtId="0" fontId="18" fillId="0" borderId="18" xfId="0" applyFont="1" applyBorder="1" applyAlignment="1">
      <alignment horizontal="left" vertical="center"/>
    </xf>
    <xf numFmtId="0" fontId="18" fillId="0" borderId="0" xfId="0" applyFont="1" applyAlignment="1">
      <alignment vertical="center" wrapText="1"/>
    </xf>
    <xf numFmtId="169" fontId="18" fillId="0" borderId="18" xfId="0" applyNumberFormat="1" applyFont="1" applyBorder="1" applyAlignment="1">
      <alignment horizontal="center" vertical="center" wrapText="1"/>
    </xf>
    <xf numFmtId="0" fontId="18" fillId="0" borderId="18" xfId="0" applyFont="1" applyBorder="1"/>
    <xf numFmtId="0" fontId="23" fillId="3" borderId="18" xfId="0" applyFont="1" applyFill="1" applyBorder="1" applyAlignment="1">
      <alignment vertical="center" wrapText="1"/>
    </xf>
    <xf numFmtId="0" fontId="41" fillId="11" borderId="12" xfId="0" applyFont="1" applyFill="1" applyBorder="1" applyAlignment="1">
      <alignment horizontal="left" vertical="center" wrapText="1"/>
    </xf>
    <xf numFmtId="0" fontId="32" fillId="0" borderId="19" xfId="0" applyFont="1" applyBorder="1" applyAlignment="1">
      <alignment vertical="center" wrapText="1"/>
    </xf>
    <xf numFmtId="0" fontId="47" fillId="0" borderId="1" xfId="0" applyFont="1" applyBorder="1" applyAlignment="1">
      <alignment horizontal="left" vertical="center" wrapText="1"/>
    </xf>
    <xf numFmtId="0" fontId="20" fillId="0" borderId="1" xfId="0" applyFont="1" applyBorder="1" applyAlignment="1">
      <alignment vertical="center" wrapText="1"/>
    </xf>
    <xf numFmtId="0" fontId="48" fillId="0" borderId="1" xfId="0" applyFont="1" applyBorder="1" applyAlignment="1">
      <alignment vertical="center"/>
    </xf>
    <xf numFmtId="0" fontId="18" fillId="0" borderId="7" xfId="0" applyFont="1" applyBorder="1" applyAlignment="1">
      <alignment horizontal="center" vertical="center"/>
    </xf>
    <xf numFmtId="15" fontId="18" fillId="0" borderId="1" xfId="0" applyNumberFormat="1" applyFont="1" applyBorder="1" applyAlignment="1">
      <alignment vertical="center" wrapText="1"/>
    </xf>
    <xf numFmtId="170" fontId="8" fillId="0" borderId="0" xfId="0" applyNumberFormat="1" applyFont="1" applyAlignment="1">
      <alignment vertical="center"/>
    </xf>
    <xf numFmtId="170" fontId="13" fillId="0" borderId="0" xfId="0" applyNumberFormat="1" applyFont="1" applyAlignment="1">
      <alignment vertical="center"/>
    </xf>
    <xf numFmtId="170" fontId="5" fillId="0" borderId="0" xfId="0" applyNumberFormat="1" applyFont="1" applyAlignment="1">
      <alignment horizontal="center" vertical="center"/>
    </xf>
    <xf numFmtId="170" fontId="14" fillId="0" borderId="0" xfId="0" applyNumberFormat="1" applyFont="1" applyAlignment="1">
      <alignment horizontal="center" vertical="center"/>
    </xf>
    <xf numFmtId="170" fontId="17" fillId="0" borderId="1" xfId="0" applyNumberFormat="1" applyFont="1" applyBorder="1" applyAlignment="1">
      <alignment horizontal="center" vertical="center"/>
    </xf>
    <xf numFmtId="170" fontId="19" fillId="0" borderId="1" xfId="0" applyNumberFormat="1" applyFont="1" applyBorder="1" applyAlignment="1">
      <alignment vertical="center"/>
    </xf>
    <xf numFmtId="170" fontId="26" fillId="0" borderId="1" xfId="0" applyNumberFormat="1" applyFont="1" applyBorder="1" applyAlignment="1">
      <alignment vertical="center"/>
    </xf>
    <xf numFmtId="170" fontId="19" fillId="0" borderId="1" xfId="0" applyNumberFormat="1" applyFont="1" applyBorder="1" applyAlignment="1">
      <alignment horizontal="center" vertical="center"/>
    </xf>
    <xf numFmtId="170" fontId="21" fillId="0" borderId="1" xfId="0" applyNumberFormat="1" applyFont="1" applyBorder="1" applyAlignment="1">
      <alignment horizontal="center" vertical="center"/>
    </xf>
    <xf numFmtId="170" fontId="18" fillId="0" borderId="1" xfId="0" applyNumberFormat="1" applyFont="1" applyBorder="1" applyAlignment="1">
      <alignment horizontal="center" vertical="center"/>
    </xf>
    <xf numFmtId="170" fontId="21" fillId="0" borderId="1" xfId="0" quotePrefix="1" applyNumberFormat="1" applyFont="1" applyBorder="1" applyAlignment="1">
      <alignment horizontal="center" vertical="center" wrapText="1"/>
    </xf>
    <xf numFmtId="170" fontId="23" fillId="0" borderId="20" xfId="0" applyNumberFormat="1" applyFont="1" applyBorder="1" applyAlignment="1">
      <alignment horizontal="center" vertical="center" wrapText="1"/>
    </xf>
    <xf numFmtId="170" fontId="17" fillId="11" borderId="3" xfId="0" applyNumberFormat="1" applyFont="1" applyFill="1" applyBorder="1" applyAlignment="1">
      <alignment horizontal="center" vertical="center" wrapText="1"/>
    </xf>
    <xf numFmtId="170" fontId="26" fillId="11" borderId="3" xfId="1" applyNumberFormat="1" applyFont="1" applyFill="1" applyBorder="1" applyAlignment="1">
      <alignment horizontal="center" vertical="center"/>
    </xf>
    <xf numFmtId="170" fontId="18" fillId="0" borderId="1" xfId="1" applyNumberFormat="1" applyFont="1" applyFill="1" applyBorder="1" applyAlignment="1">
      <alignment horizontal="center" vertical="center"/>
    </xf>
    <xf numFmtId="170" fontId="18" fillId="0" borderId="22" xfId="0" applyNumberFormat="1" applyFont="1" applyBorder="1" applyAlignment="1">
      <alignment horizontal="center" vertical="center" wrapText="1"/>
    </xf>
    <xf numFmtId="170" fontId="19" fillId="0" borderId="1" xfId="0" applyNumberFormat="1" applyFont="1" applyBorder="1" applyAlignment="1">
      <alignment horizontal="center" vertical="center" wrapText="1"/>
    </xf>
    <xf numFmtId="170" fontId="18" fillId="0" borderId="1" xfId="0" applyNumberFormat="1" applyFont="1" applyBorder="1" applyAlignment="1">
      <alignment horizontal="center" vertical="center" wrapText="1"/>
    </xf>
    <xf numFmtId="170" fontId="18" fillId="4" borderId="1" xfId="0" applyNumberFormat="1" applyFont="1" applyFill="1" applyBorder="1" applyAlignment="1">
      <alignment horizontal="center" vertical="center" wrapText="1"/>
    </xf>
    <xf numFmtId="170" fontId="21" fillId="0" borderId="1" xfId="0" applyNumberFormat="1" applyFont="1" applyBorder="1" applyAlignment="1">
      <alignment horizontal="center" vertical="center" wrapText="1"/>
    </xf>
    <xf numFmtId="170" fontId="29" fillId="4" borderId="1" xfId="0" applyNumberFormat="1" applyFont="1" applyFill="1" applyBorder="1" applyAlignment="1">
      <alignment horizontal="center" vertical="center"/>
    </xf>
    <xf numFmtId="170" fontId="29" fillId="4" borderId="2" xfId="0" applyNumberFormat="1" applyFont="1" applyFill="1" applyBorder="1" applyAlignment="1">
      <alignment horizontal="center" vertical="center"/>
    </xf>
    <xf numFmtId="170" fontId="21" fillId="7" borderId="0" xfId="0" applyNumberFormat="1" applyFont="1" applyFill="1" applyAlignment="1">
      <alignment horizontal="center" vertical="center" wrapText="1"/>
    </xf>
    <xf numFmtId="170" fontId="18" fillId="0" borderId="8" xfId="0" applyNumberFormat="1" applyFont="1" applyBorder="1" applyAlignment="1">
      <alignment horizontal="center" vertical="center"/>
    </xf>
    <xf numFmtId="170" fontId="18" fillId="0" borderId="20" xfId="0" applyNumberFormat="1" applyFont="1" applyBorder="1" applyAlignment="1">
      <alignment horizontal="center" vertical="center" wrapText="1"/>
    </xf>
    <xf numFmtId="170" fontId="23" fillId="0" borderId="23" xfId="0" applyNumberFormat="1" applyFont="1" applyBorder="1" applyAlignment="1">
      <alignment horizontal="center" vertical="center" wrapText="1"/>
    </xf>
    <xf numFmtId="170" fontId="23" fillId="10" borderId="23" xfId="0" applyNumberFormat="1" applyFont="1" applyFill="1" applyBorder="1" applyAlignment="1">
      <alignment horizontal="center" vertical="center" wrapText="1"/>
    </xf>
    <xf numFmtId="170" fontId="18" fillId="3" borderId="8" xfId="0" applyNumberFormat="1" applyFont="1" applyFill="1" applyBorder="1" applyAlignment="1">
      <alignment horizontal="center" vertical="center"/>
    </xf>
    <xf numFmtId="170" fontId="21" fillId="0" borderId="10" xfId="0" applyNumberFormat="1" applyFont="1" applyBorder="1" applyAlignment="1">
      <alignment horizontal="center" vertical="center"/>
    </xf>
    <xf numFmtId="170" fontId="18" fillId="0" borderId="18" xfId="0" applyNumberFormat="1" applyFont="1" applyBorder="1" applyAlignment="1">
      <alignment horizontal="center" vertical="center"/>
    </xf>
    <xf numFmtId="170" fontId="16" fillId="11" borderId="12" xfId="0" applyNumberFormat="1" applyFont="1" applyFill="1" applyBorder="1" applyAlignment="1">
      <alignment horizontal="center" vertical="center" wrapText="1"/>
    </xf>
    <xf numFmtId="170" fontId="16" fillId="0" borderId="12" xfId="0" applyNumberFormat="1" applyFont="1" applyBorder="1" applyAlignment="1">
      <alignment horizontal="center" vertical="center" wrapText="1"/>
    </xf>
    <xf numFmtId="170" fontId="18" fillId="0" borderId="5" xfId="1" applyNumberFormat="1" applyFont="1" applyFill="1" applyBorder="1" applyAlignment="1">
      <alignment horizontal="center" vertical="center"/>
    </xf>
    <xf numFmtId="170" fontId="21" fillId="9" borderId="1" xfId="0" applyNumberFormat="1" applyFont="1" applyFill="1" applyBorder="1" applyAlignment="1">
      <alignment horizontal="center" vertical="center" wrapText="1"/>
    </xf>
    <xf numFmtId="170" fontId="21" fillId="0" borderId="1" xfId="1" applyNumberFormat="1" applyFont="1" applyFill="1" applyBorder="1" applyAlignment="1">
      <alignment horizontal="center" vertical="center"/>
    </xf>
    <xf numFmtId="170" fontId="21" fillId="0" borderId="9" xfId="0" applyNumberFormat="1" applyFont="1" applyBorder="1" applyAlignment="1">
      <alignment horizontal="center" vertical="center" wrapText="1"/>
    </xf>
    <xf numFmtId="170" fontId="21" fillId="0" borderId="22" xfId="0" applyNumberFormat="1" applyFont="1" applyBorder="1" applyAlignment="1">
      <alignment horizontal="center" vertical="center" wrapText="1"/>
    </xf>
    <xf numFmtId="170" fontId="21" fillId="0" borderId="26" xfId="0" applyNumberFormat="1" applyFont="1" applyBorder="1" applyAlignment="1">
      <alignment horizontal="center" vertical="center" wrapText="1"/>
    </xf>
    <xf numFmtId="170" fontId="21" fillId="0" borderId="3" xfId="0" applyNumberFormat="1" applyFont="1" applyBorder="1" applyAlignment="1">
      <alignment horizontal="center" vertical="center" wrapText="1"/>
    </xf>
    <xf numFmtId="170" fontId="18" fillId="0" borderId="12" xfId="0" applyNumberFormat="1" applyFont="1" applyBorder="1" applyAlignment="1">
      <alignment horizontal="center" vertical="center"/>
    </xf>
    <xf numFmtId="170" fontId="21" fillId="0" borderId="12" xfId="0" applyNumberFormat="1" applyFont="1" applyBorder="1" applyAlignment="1">
      <alignment horizontal="center" vertical="center"/>
    </xf>
    <xf numFmtId="170" fontId="21" fillId="0" borderId="4" xfId="0" applyNumberFormat="1" applyFont="1" applyBorder="1" applyAlignment="1">
      <alignment horizontal="center" vertical="center"/>
    </xf>
    <xf numFmtId="170" fontId="18" fillId="0" borderId="6" xfId="0" applyNumberFormat="1" applyFont="1" applyBorder="1" applyAlignment="1">
      <alignment horizontal="center" vertical="center"/>
    </xf>
    <xf numFmtId="170" fontId="21" fillId="0" borderId="1" xfId="1" applyNumberFormat="1" applyFont="1" applyBorder="1" applyAlignment="1">
      <alignment horizontal="center" vertical="center" wrapText="1"/>
    </xf>
    <xf numFmtId="170" fontId="21" fillId="0" borderId="3" xfId="1" applyNumberFormat="1" applyFont="1" applyBorder="1" applyAlignment="1">
      <alignment horizontal="center" vertical="center" wrapText="1"/>
    </xf>
    <xf numFmtId="170" fontId="21" fillId="0" borderId="3" xfId="0" applyNumberFormat="1" applyFont="1" applyBorder="1" applyAlignment="1">
      <alignment horizontal="center" vertical="center"/>
    </xf>
    <xf numFmtId="170" fontId="21" fillId="0" borderId="2" xfId="0" applyNumberFormat="1" applyFont="1" applyBorder="1" applyAlignment="1">
      <alignment horizontal="center" vertical="center"/>
    </xf>
    <xf numFmtId="170" fontId="21" fillId="0" borderId="6" xfId="0" applyNumberFormat="1" applyFont="1" applyBorder="1" applyAlignment="1">
      <alignment horizontal="center" vertical="center"/>
    </xf>
    <xf numFmtId="170" fontId="18" fillId="2" borderId="1" xfId="0" applyNumberFormat="1" applyFont="1" applyFill="1" applyBorder="1" applyAlignment="1">
      <alignment horizontal="center" vertical="center"/>
    </xf>
    <xf numFmtId="170" fontId="18" fillId="0" borderId="6" xfId="0" applyNumberFormat="1" applyFont="1" applyBorder="1" applyAlignment="1">
      <alignment horizontal="center" vertical="center" wrapText="1"/>
    </xf>
    <xf numFmtId="170" fontId="22" fillId="0" borderId="1" xfId="0" applyNumberFormat="1" applyFont="1" applyBorder="1" applyAlignment="1">
      <alignment horizontal="center" vertical="center" wrapText="1"/>
    </xf>
    <xf numFmtId="170" fontId="19" fillId="0" borderId="3" xfId="0" applyNumberFormat="1" applyFont="1" applyBorder="1" applyAlignment="1">
      <alignment horizontal="center" vertical="center"/>
    </xf>
    <xf numFmtId="170" fontId="16" fillId="0" borderId="6" xfId="0" applyNumberFormat="1" applyFont="1" applyBorder="1" applyAlignment="1">
      <alignment horizontal="center" vertical="center" wrapText="1"/>
    </xf>
    <xf numFmtId="170" fontId="18" fillId="0" borderId="1" xfId="0" applyNumberFormat="1" applyFont="1" applyBorder="1" applyAlignment="1">
      <alignment horizontal="center" vertical="center" shrinkToFit="1"/>
    </xf>
    <xf numFmtId="170" fontId="8" fillId="0" borderId="1" xfId="0" applyNumberFormat="1" applyFont="1" applyBorder="1" applyAlignment="1">
      <alignment horizontal="center" vertical="center"/>
    </xf>
    <xf numFmtId="170" fontId="0" fillId="0" borderId="0" xfId="0" applyNumberFormat="1" applyAlignment="1">
      <alignment vertical="center"/>
    </xf>
    <xf numFmtId="170" fontId="18" fillId="0" borderId="3" xfId="0" applyNumberFormat="1" applyFont="1" applyBorder="1" applyAlignment="1">
      <alignment horizontal="center" vertical="center"/>
    </xf>
    <xf numFmtId="170" fontId="0" fillId="0" borderId="8" xfId="0" applyNumberFormat="1" applyFont="1" applyBorder="1" applyAlignment="1">
      <alignment horizontal="center" vertical="center"/>
    </xf>
    <xf numFmtId="170" fontId="3" fillId="0" borderId="8" xfId="0" applyNumberFormat="1" applyFont="1" applyBorder="1" applyAlignment="1">
      <alignment horizontal="center" vertical="center"/>
    </xf>
    <xf numFmtId="170" fontId="18" fillId="6" borderId="1" xfId="0" applyNumberFormat="1" applyFont="1" applyFill="1" applyBorder="1" applyAlignment="1">
      <alignment horizontal="center" vertical="center"/>
    </xf>
    <xf numFmtId="170" fontId="29" fillId="0" borderId="1" xfId="0" applyNumberFormat="1" applyFont="1" applyBorder="1" applyAlignment="1">
      <alignment horizontal="center" vertical="center"/>
    </xf>
    <xf numFmtId="170" fontId="49" fillId="0" borderId="1" xfId="0" applyNumberFormat="1" applyFont="1" applyBorder="1" applyAlignment="1">
      <alignment horizontal="center" vertical="center"/>
    </xf>
    <xf numFmtId="170" fontId="50" fillId="0" borderId="1" xfId="0" applyNumberFormat="1" applyFont="1" applyBorder="1" applyAlignment="1">
      <alignment horizontal="center" vertical="center"/>
    </xf>
    <xf numFmtId="170" fontId="0" fillId="0" borderId="1" xfId="1" applyNumberFormat="1" applyFont="1" applyFill="1" applyBorder="1" applyAlignment="1">
      <alignment horizontal="center" vertical="center"/>
    </xf>
    <xf numFmtId="170" fontId="0" fillId="0" borderId="1" xfId="0" applyNumberFormat="1" applyFont="1" applyBorder="1" applyAlignment="1">
      <alignment horizontal="center" vertical="center"/>
    </xf>
    <xf numFmtId="170" fontId="21" fillId="0" borderId="2" xfId="0" quotePrefix="1" applyNumberFormat="1" applyFont="1" applyBorder="1" applyAlignment="1">
      <alignment horizontal="center" vertical="center" wrapText="1"/>
    </xf>
    <xf numFmtId="170" fontId="21" fillId="7" borderId="0" xfId="0" quotePrefix="1" applyNumberFormat="1" applyFont="1" applyFill="1" applyAlignment="1">
      <alignment horizontal="center" vertical="center" wrapText="1"/>
    </xf>
    <xf numFmtId="170" fontId="0" fillId="10" borderId="18" xfId="0" applyNumberFormat="1" applyFont="1" applyFill="1" applyBorder="1" applyAlignment="1">
      <alignment horizontal="center" vertical="center"/>
    </xf>
    <xf numFmtId="170" fontId="30" fillId="8" borderId="19" xfId="0" applyNumberFormat="1" applyFont="1" applyFill="1" applyBorder="1" applyAlignment="1">
      <alignment horizontal="center" vertical="center"/>
    </xf>
    <xf numFmtId="170" fontId="30" fillId="8" borderId="9" xfId="0" applyNumberFormat="1" applyFont="1" applyFill="1" applyBorder="1" applyAlignment="1">
      <alignment horizontal="center" vertical="center"/>
    </xf>
    <xf numFmtId="170" fontId="51" fillId="11" borderId="3" xfId="0" applyNumberFormat="1" applyFont="1" applyFill="1" applyBorder="1" applyAlignment="1">
      <alignment horizontal="center" vertical="center"/>
    </xf>
    <xf numFmtId="170" fontId="0" fillId="0" borderId="1" xfId="1" applyNumberFormat="1" applyFont="1" applyFill="1" applyBorder="1" applyAlignment="1">
      <alignment horizontal="center" vertical="center" wrapText="1"/>
    </xf>
    <xf numFmtId="170" fontId="0" fillId="9" borderId="1" xfId="1" applyNumberFormat="1" applyFont="1" applyFill="1" applyBorder="1" applyAlignment="1">
      <alignment horizontal="center" vertical="center"/>
    </xf>
    <xf numFmtId="170" fontId="52" fillId="0" borderId="9" xfId="0" applyNumberFormat="1" applyFont="1" applyBorder="1" applyAlignment="1">
      <alignment horizontal="center" vertical="center" wrapText="1"/>
    </xf>
    <xf numFmtId="170" fontId="52" fillId="0" borderId="22" xfId="0" applyNumberFormat="1" applyFont="1" applyBorder="1" applyAlignment="1">
      <alignment horizontal="center" vertical="center" wrapText="1"/>
    </xf>
    <xf numFmtId="170" fontId="4" fillId="0" borderId="0" xfId="0" applyNumberFormat="1" applyFont="1" applyAlignment="1">
      <alignment vertical="center"/>
    </xf>
    <xf numFmtId="170" fontId="21" fillId="0" borderId="1" xfId="0" applyNumberFormat="1" applyFont="1" applyBorder="1" applyAlignment="1">
      <alignment horizontal="center" vertical="center"/>
    </xf>
    <xf numFmtId="170" fontId="21" fillId="0" borderId="3" xfId="0" applyNumberFormat="1" applyFont="1" applyBorder="1" applyAlignment="1">
      <alignment horizontal="center" vertical="center"/>
    </xf>
    <xf numFmtId="170" fontId="21" fillId="0" borderId="5" xfId="0" applyNumberFormat="1" applyFont="1" applyBorder="1" applyAlignment="1">
      <alignment horizontal="center" vertical="center"/>
    </xf>
    <xf numFmtId="170" fontId="21" fillId="0" borderId="6" xfId="0" applyNumberFormat="1" applyFont="1" applyBorder="1" applyAlignment="1">
      <alignment horizontal="center" vertical="center"/>
    </xf>
    <xf numFmtId="0" fontId="21" fillId="0" borderId="3"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41" fontId="18" fillId="0" borderId="3" xfId="0" applyNumberFormat="1" applyFont="1" applyBorder="1" applyAlignment="1">
      <alignment horizontal="center" vertical="center" wrapText="1"/>
    </xf>
    <xf numFmtId="41" fontId="18" fillId="0" borderId="5" xfId="0" applyNumberFormat="1" applyFont="1" applyBorder="1" applyAlignment="1">
      <alignment horizontal="center" vertical="center" wrapText="1"/>
    </xf>
    <xf numFmtId="41" fontId="18" fillId="0" borderId="6" xfId="0" applyNumberFormat="1" applyFont="1" applyBorder="1" applyAlignment="1">
      <alignment horizontal="center" vertical="center" wrapText="1"/>
    </xf>
    <xf numFmtId="0" fontId="18" fillId="0" borderId="3" xfId="0" applyFont="1" applyBorder="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15" fontId="18" fillId="0" borderId="3" xfId="0" applyNumberFormat="1" applyFont="1" applyBorder="1" applyAlignment="1">
      <alignment horizontal="center" vertical="center" wrapText="1"/>
    </xf>
    <xf numFmtId="15" fontId="18" fillId="0" borderId="5" xfId="0" applyNumberFormat="1" applyFont="1" applyBorder="1" applyAlignment="1">
      <alignment horizontal="center" vertical="center" wrapText="1"/>
    </xf>
    <xf numFmtId="15" fontId="18" fillId="0" borderId="6" xfId="0" applyNumberFormat="1" applyFont="1" applyBorder="1" applyAlignment="1">
      <alignment horizontal="center" vertical="center"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0" fontId="18" fillId="3" borderId="1" xfId="0" applyFont="1" applyFill="1" applyBorder="1" applyAlignment="1">
      <alignment horizontal="center" vertical="center" wrapText="1"/>
    </xf>
    <xf numFmtId="0" fontId="21" fillId="0" borderId="1" xfId="0" applyFont="1" applyBorder="1"/>
    <xf numFmtId="170" fontId="18" fillId="0" borderId="1" xfId="0" applyNumberFormat="1" applyFont="1" applyBorder="1" applyAlignment="1">
      <alignment horizontal="center" vertical="center"/>
    </xf>
    <xf numFmtId="170" fontId="18" fillId="3" borderId="1" xfId="0" applyNumberFormat="1" applyFont="1" applyFill="1" applyBorder="1" applyAlignment="1">
      <alignment horizontal="center" vertical="center"/>
    </xf>
    <xf numFmtId="0" fontId="18" fillId="3" borderId="1" xfId="0" applyFont="1" applyFill="1" applyBorder="1" applyAlignment="1">
      <alignment vertical="center" wrapText="1"/>
    </xf>
    <xf numFmtId="0" fontId="7" fillId="5" borderId="0" xfId="0" applyFont="1" applyFill="1" applyAlignment="1">
      <alignment horizontal="center" vertical="center"/>
    </xf>
    <xf numFmtId="0" fontId="16" fillId="0" borderId="1"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2" xfId="0" applyFont="1" applyBorder="1" applyAlignment="1">
      <alignment horizontal="center" vertical="center"/>
    </xf>
    <xf numFmtId="0" fontId="16" fillId="0" borderId="12" xfId="0" applyFont="1" applyBorder="1" applyAlignment="1">
      <alignment horizontal="center" vertical="center"/>
    </xf>
    <xf numFmtId="0" fontId="16" fillId="0" borderId="7" xfId="0" applyFont="1" applyBorder="1" applyAlignment="1">
      <alignment horizontal="center" vertical="center"/>
    </xf>
    <xf numFmtId="0" fontId="16" fillId="0" borderId="3" xfId="0" applyFont="1" applyBorder="1" applyAlignment="1">
      <alignment horizontal="center" vertical="center" wrapText="1"/>
    </xf>
    <xf numFmtId="0" fontId="16" fillId="0" borderId="6" xfId="0" applyFont="1" applyBorder="1" applyAlignment="1">
      <alignment horizontal="center" vertical="center" wrapText="1"/>
    </xf>
    <xf numFmtId="170" fontId="16" fillId="0" borderId="2" xfId="0" applyNumberFormat="1" applyFont="1" applyBorder="1" applyAlignment="1">
      <alignment horizontal="center" vertical="center" wrapText="1"/>
    </xf>
    <xf numFmtId="170" fontId="16" fillId="0" borderId="7" xfId="0" applyNumberFormat="1" applyFont="1" applyBorder="1" applyAlignment="1">
      <alignment horizontal="center" vertical="center" wrapText="1"/>
    </xf>
    <xf numFmtId="0" fontId="18" fillId="0" borderId="3" xfId="0" applyFont="1" applyBorder="1" applyAlignment="1">
      <alignment vertical="center" wrapText="1"/>
    </xf>
    <xf numFmtId="0" fontId="18" fillId="0" borderId="6" xfId="0" applyFont="1" applyBorder="1" applyAlignment="1">
      <alignment vertical="center" wrapText="1"/>
    </xf>
    <xf numFmtId="0" fontId="23" fillId="3" borderId="1" xfId="0" applyFont="1" applyFill="1" applyBorder="1" applyAlignment="1">
      <alignment vertical="center" wrapText="1"/>
    </xf>
    <xf numFmtId="0" fontId="18" fillId="0" borderId="1" xfId="0" applyFont="1" applyBorder="1" applyAlignment="1">
      <alignment horizontal="center" vertical="center" wrapText="1"/>
    </xf>
    <xf numFmtId="15" fontId="18" fillId="0" borderId="1" xfId="0" applyNumberFormat="1" applyFont="1" applyBorder="1" applyAlignment="1">
      <alignment horizontal="center" vertical="center" wrapText="1"/>
    </xf>
    <xf numFmtId="0" fontId="21" fillId="0" borderId="3" xfId="0" applyFont="1" applyBorder="1" applyAlignment="1">
      <alignment vertical="center" wrapText="1"/>
    </xf>
    <xf numFmtId="0" fontId="21" fillId="0" borderId="5" xfId="0" applyFont="1" applyBorder="1" applyAlignment="1">
      <alignment vertical="center" wrapText="1"/>
    </xf>
    <xf numFmtId="0" fontId="21" fillId="0" borderId="6" xfId="0" applyFont="1" applyBorder="1" applyAlignment="1">
      <alignment vertical="center" wrapText="1"/>
    </xf>
    <xf numFmtId="0" fontId="21" fillId="0" borderId="5" xfId="0" applyFont="1" applyBorder="1" applyAlignment="1">
      <alignment horizontal="left" vertical="center" wrapText="1"/>
    </xf>
    <xf numFmtId="0" fontId="21" fillId="0" borderId="6" xfId="0" applyFont="1" applyBorder="1" applyAlignment="1">
      <alignment horizontal="left" vertical="center" wrapText="1"/>
    </xf>
    <xf numFmtId="170" fontId="21" fillId="0" borderId="3" xfId="1" applyNumberFormat="1" applyFont="1" applyBorder="1" applyAlignment="1">
      <alignment horizontal="center" vertical="center" wrapText="1"/>
    </xf>
    <xf numFmtId="170" fontId="21" fillId="0" borderId="5" xfId="1" applyNumberFormat="1" applyFont="1" applyBorder="1" applyAlignment="1">
      <alignment horizontal="center" vertical="center" wrapText="1"/>
    </xf>
    <xf numFmtId="170" fontId="21" fillId="0" borderId="6" xfId="1" applyNumberFormat="1" applyFont="1" applyBorder="1" applyAlignment="1">
      <alignment horizontal="center" vertical="center" wrapText="1"/>
    </xf>
    <xf numFmtId="170" fontId="21" fillId="0" borderId="1" xfId="1" applyNumberFormat="1" applyFont="1" applyBorder="1" applyAlignment="1">
      <alignment horizontal="center" vertical="center" wrapText="1"/>
    </xf>
    <xf numFmtId="17" fontId="21" fillId="0" borderId="3" xfId="0" applyNumberFormat="1" applyFont="1" applyBorder="1" applyAlignment="1">
      <alignment horizontal="center" vertical="center"/>
    </xf>
    <xf numFmtId="17" fontId="21" fillId="0" borderId="6" xfId="0" applyNumberFormat="1" applyFont="1" applyBorder="1" applyAlignment="1">
      <alignment horizontal="center" vertical="center"/>
    </xf>
    <xf numFmtId="0" fontId="21" fillId="0" borderId="1"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170" fontId="21" fillId="0" borderId="3" xfId="0" applyNumberFormat="1" applyFont="1" applyBorder="1" applyAlignment="1">
      <alignment horizontal="center" vertical="center" wrapText="1"/>
    </xf>
    <xf numFmtId="170" fontId="21" fillId="0" borderId="5" xfId="0" applyNumberFormat="1" applyFont="1" applyBorder="1" applyAlignment="1">
      <alignment horizontal="center" vertical="center" wrapText="1"/>
    </xf>
    <xf numFmtId="170" fontId="21" fillId="0" borderId="6" xfId="0" applyNumberFormat="1" applyFont="1" applyBorder="1" applyAlignment="1">
      <alignment horizontal="center" vertical="center" wrapText="1"/>
    </xf>
    <xf numFmtId="17" fontId="18" fillId="0" borderId="1" xfId="0" applyNumberFormat="1" applyFont="1" applyBorder="1" applyAlignment="1">
      <alignment horizontal="center" vertical="center" wrapText="1"/>
    </xf>
    <xf numFmtId="170" fontId="18" fillId="0" borderId="3" xfId="0" applyNumberFormat="1" applyFont="1" applyBorder="1" applyAlignment="1">
      <alignment horizontal="center" vertical="center"/>
    </xf>
    <xf numFmtId="170" fontId="18" fillId="0" borderId="5" xfId="0" applyNumberFormat="1" applyFont="1" applyBorder="1" applyAlignment="1">
      <alignment horizontal="center" vertical="center"/>
    </xf>
    <xf numFmtId="170" fontId="18" fillId="0" borderId="6" xfId="0" applyNumberFormat="1" applyFont="1" applyBorder="1" applyAlignment="1">
      <alignment horizontal="center" vertical="center"/>
    </xf>
    <xf numFmtId="170" fontId="18" fillId="0" borderId="3" xfId="0" applyNumberFormat="1" applyFont="1" applyBorder="1" applyAlignment="1">
      <alignment horizontal="center" vertical="center" wrapText="1"/>
    </xf>
    <xf numFmtId="170" fontId="18" fillId="0" borderId="5" xfId="0" applyNumberFormat="1" applyFont="1" applyBorder="1" applyAlignment="1">
      <alignment horizontal="center" vertical="center" wrapText="1"/>
    </xf>
    <xf numFmtId="170" fontId="18" fillId="0" borderId="6" xfId="0" applyNumberFormat="1" applyFont="1" applyBorder="1" applyAlignment="1">
      <alignment horizontal="center" vertical="center" wrapText="1"/>
    </xf>
    <xf numFmtId="170" fontId="21" fillId="0" borderId="13" xfId="0" applyNumberFormat="1" applyFont="1" applyBorder="1" applyAlignment="1">
      <alignment horizontal="center" vertical="center"/>
    </xf>
    <xf numFmtId="170" fontId="21" fillId="0" borderId="16" xfId="0" applyNumberFormat="1" applyFont="1" applyBorder="1" applyAlignment="1">
      <alignment horizontal="center" vertical="center"/>
    </xf>
    <xf numFmtId="170" fontId="21" fillId="0" borderId="15" xfId="0" applyNumberFormat="1" applyFont="1" applyBorder="1" applyAlignment="1">
      <alignment horizontal="center" vertical="center"/>
    </xf>
  </cellXfs>
  <cellStyles count="186">
    <cellStyle name="Comma [0]" xfId="1" builtinId="6"/>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Normal" xfId="0" builtinId="0"/>
    <cellStyle name="Normal 10" xfId="2" xr:uid="{00000000-0005-0000-0000-0000B8000000}"/>
    <cellStyle name="Normal 2" xfId="3" xr:uid="{00000000-0005-0000-0000-0000B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0</xdr:row>
      <xdr:rowOff>88900</xdr:rowOff>
    </xdr:from>
    <xdr:to>
      <xdr:col>3</xdr:col>
      <xdr:colOff>1562100</xdr:colOff>
      <xdr:row>6</xdr:row>
      <xdr:rowOff>34702</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88900"/>
          <a:ext cx="1333500" cy="1320579"/>
        </a:xfrm>
        <a:prstGeom prst="ellipse">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AW201"/>
  <sheetViews>
    <sheetView tabSelected="1" zoomScaleNormal="100" zoomScalePageLayoutView="110" workbookViewId="0">
      <selection activeCell="O52" sqref="O52"/>
    </sheetView>
  </sheetViews>
  <sheetFormatPr baseColWidth="10" defaultColWidth="10.83203125" defaultRowHeight="16" x14ac:dyDescent="0.2"/>
  <cols>
    <col min="1" max="1" width="1.83203125" style="1" customWidth="1"/>
    <col min="2" max="2" width="7.83203125" style="3" customWidth="1"/>
    <col min="3" max="3" width="7" style="3" customWidth="1"/>
    <col min="4" max="4" width="62.5" style="1" customWidth="1"/>
    <col min="5" max="5" width="35.5" style="1" customWidth="1"/>
    <col min="6" max="6" width="16.5" style="1" customWidth="1"/>
    <col min="7" max="7" width="18.1640625" style="1" customWidth="1"/>
    <col min="8" max="8" width="21.5" style="1" customWidth="1"/>
    <col min="9" max="9" width="18" style="1" customWidth="1"/>
    <col min="10" max="10" width="15.83203125" style="1" customWidth="1"/>
    <col min="11" max="11" width="24.5" style="1" customWidth="1"/>
    <col min="12" max="12" width="25" style="1" customWidth="1"/>
    <col min="13" max="13" width="22.6640625" style="261" customWidth="1"/>
    <col min="14" max="14" width="25.5" style="262" customWidth="1"/>
    <col min="15" max="15" width="57.5" style="1" customWidth="1"/>
    <col min="16" max="16" width="22.83203125" style="1" customWidth="1"/>
    <col min="17" max="16384" width="10.83203125" style="1"/>
  </cols>
  <sheetData>
    <row r="1" spans="2:16" ht="8.25" customHeight="1" x14ac:dyDescent="0.2"/>
    <row r="2" spans="2:16" ht="26" x14ac:dyDescent="0.2">
      <c r="B2" s="361" t="s">
        <v>14</v>
      </c>
      <c r="C2" s="361"/>
      <c r="D2" s="361"/>
      <c r="E2" s="361"/>
      <c r="F2" s="361"/>
      <c r="G2" s="361"/>
      <c r="H2" s="361"/>
      <c r="I2" s="361"/>
      <c r="J2" s="361"/>
      <c r="K2" s="361"/>
      <c r="L2" s="361"/>
      <c r="M2" s="361"/>
      <c r="N2" s="361"/>
      <c r="O2" s="361"/>
    </row>
    <row r="3" spans="2:16" ht="24" x14ac:dyDescent="0.2">
      <c r="B3" s="362" t="s">
        <v>137</v>
      </c>
      <c r="C3" s="362"/>
      <c r="D3" s="362"/>
      <c r="E3" s="362"/>
      <c r="F3" s="362"/>
      <c r="G3" s="362"/>
      <c r="H3" s="362"/>
      <c r="I3" s="362"/>
      <c r="J3" s="362"/>
      <c r="K3" s="362"/>
      <c r="L3" s="362"/>
      <c r="M3" s="362"/>
      <c r="N3" s="362"/>
      <c r="O3" s="362"/>
    </row>
    <row r="5" spans="2:16" ht="21" x14ac:dyDescent="0.2">
      <c r="B5" s="363" t="s">
        <v>138</v>
      </c>
      <c r="C5" s="363"/>
      <c r="D5" s="363"/>
      <c r="E5" s="363"/>
      <c r="F5" s="363"/>
      <c r="G5" s="363"/>
      <c r="H5" s="363"/>
      <c r="I5" s="363"/>
      <c r="J5" s="363"/>
      <c r="K5" s="363"/>
      <c r="L5" s="363"/>
      <c r="M5" s="363"/>
      <c r="N5" s="363"/>
      <c r="O5" s="363"/>
      <c r="P5" s="363"/>
    </row>
    <row r="7" spans="2:16" x14ac:dyDescent="0.2">
      <c r="B7" s="364" t="s">
        <v>15</v>
      </c>
      <c r="C7" s="364"/>
      <c r="D7" s="364"/>
      <c r="E7" s="364"/>
      <c r="F7" s="364"/>
      <c r="G7" s="364"/>
      <c r="H7" s="364"/>
      <c r="I7" s="364"/>
      <c r="J7" s="364"/>
      <c r="K7" s="364"/>
      <c r="L7" s="364"/>
      <c r="M7" s="364"/>
      <c r="N7" s="364"/>
      <c r="O7" s="364"/>
    </row>
    <row r="8" spans="2:16" ht="24" x14ac:dyDescent="0.2">
      <c r="B8" s="362" t="s">
        <v>16</v>
      </c>
      <c r="C8" s="362"/>
      <c r="D8" s="362"/>
      <c r="E8" s="362"/>
      <c r="F8" s="362"/>
      <c r="G8" s="362"/>
      <c r="H8" s="362"/>
      <c r="I8" s="362"/>
      <c r="J8" s="362"/>
      <c r="K8" s="362"/>
      <c r="L8" s="362"/>
      <c r="M8" s="362"/>
      <c r="N8" s="362"/>
      <c r="O8" s="362"/>
    </row>
    <row r="9" spans="2:16" x14ac:dyDescent="0.2">
      <c r="B9" s="364" t="s">
        <v>17</v>
      </c>
      <c r="C9" s="364"/>
      <c r="D9" s="364"/>
      <c r="E9" s="364"/>
      <c r="F9" s="364"/>
      <c r="G9" s="364"/>
      <c r="H9" s="364"/>
      <c r="I9" s="364"/>
      <c r="J9" s="364"/>
      <c r="K9" s="364"/>
      <c r="L9" s="364"/>
      <c r="M9" s="364"/>
      <c r="N9" s="364"/>
      <c r="O9" s="364"/>
    </row>
    <row r="10" spans="2:16" x14ac:dyDescent="0.2">
      <c r="D10" s="2"/>
      <c r="E10" s="2"/>
      <c r="F10" s="2"/>
      <c r="G10" s="2"/>
      <c r="H10" s="2"/>
      <c r="I10" s="2"/>
      <c r="J10" s="2"/>
      <c r="K10" s="2"/>
      <c r="L10" s="2"/>
      <c r="M10" s="263"/>
      <c r="N10" s="264"/>
      <c r="O10" s="2"/>
    </row>
    <row r="11" spans="2:16" x14ac:dyDescent="0.2">
      <c r="B11" s="364" t="s">
        <v>18</v>
      </c>
      <c r="C11" s="364"/>
      <c r="D11" s="364"/>
      <c r="E11" s="364"/>
      <c r="F11" s="364"/>
      <c r="G11" s="364"/>
      <c r="H11" s="364"/>
      <c r="I11" s="364"/>
      <c r="J11" s="364"/>
      <c r="K11" s="364"/>
      <c r="L11" s="364"/>
      <c r="M11" s="364"/>
      <c r="N11" s="364"/>
      <c r="O11" s="364"/>
    </row>
    <row r="12" spans="2:16" ht="24" x14ac:dyDescent="0.2">
      <c r="B12" s="362" t="s">
        <v>140</v>
      </c>
      <c r="C12" s="362"/>
      <c r="D12" s="362"/>
      <c r="E12" s="362"/>
      <c r="F12" s="362"/>
      <c r="G12" s="362"/>
      <c r="H12" s="362"/>
      <c r="I12" s="362"/>
      <c r="J12" s="362"/>
      <c r="K12" s="362"/>
      <c r="L12" s="362"/>
      <c r="M12" s="362"/>
      <c r="N12" s="362"/>
      <c r="O12" s="362"/>
    </row>
    <row r="13" spans="2:16" x14ac:dyDescent="0.2">
      <c r="B13" s="364" t="s">
        <v>141</v>
      </c>
      <c r="C13" s="364"/>
      <c r="D13" s="364"/>
      <c r="E13" s="364"/>
      <c r="F13" s="364"/>
      <c r="G13" s="364"/>
      <c r="H13" s="364"/>
      <c r="I13" s="364"/>
      <c r="J13" s="364"/>
      <c r="K13" s="364"/>
      <c r="L13" s="364"/>
      <c r="M13" s="364"/>
      <c r="N13" s="364"/>
      <c r="O13" s="364"/>
    </row>
    <row r="14" spans="2:16" x14ac:dyDescent="0.2">
      <c r="D14" s="2"/>
      <c r="E14" s="2"/>
      <c r="F14" s="2"/>
      <c r="G14" s="2"/>
      <c r="H14" s="2"/>
      <c r="I14" s="2"/>
      <c r="J14" s="2"/>
      <c r="K14" s="2"/>
      <c r="L14" s="2"/>
      <c r="M14" s="263"/>
      <c r="N14" s="264"/>
      <c r="O14" s="2"/>
    </row>
    <row r="15" spans="2:16" x14ac:dyDescent="0.2">
      <c r="B15" s="364" t="s">
        <v>19</v>
      </c>
      <c r="C15" s="364"/>
      <c r="D15" s="364"/>
      <c r="E15" s="364"/>
      <c r="F15" s="364"/>
      <c r="G15" s="364"/>
      <c r="H15" s="364"/>
      <c r="I15" s="364"/>
      <c r="J15" s="364"/>
      <c r="K15" s="364"/>
      <c r="L15" s="364"/>
      <c r="M15" s="364"/>
      <c r="N15" s="364"/>
      <c r="O15" s="364"/>
    </row>
    <row r="16" spans="2:16" ht="24" x14ac:dyDescent="0.2">
      <c r="B16" s="362" t="s">
        <v>142</v>
      </c>
      <c r="C16" s="362"/>
      <c r="D16" s="362"/>
      <c r="E16" s="362"/>
      <c r="F16" s="362"/>
      <c r="G16" s="362"/>
      <c r="H16" s="362"/>
      <c r="I16" s="362"/>
      <c r="J16" s="362"/>
      <c r="K16" s="362"/>
      <c r="L16" s="362"/>
      <c r="M16" s="362"/>
      <c r="N16" s="362"/>
      <c r="O16" s="362"/>
    </row>
    <row r="17" spans="1:16 14921:14921" x14ac:dyDescent="0.2">
      <c r="B17" s="364" t="s">
        <v>139</v>
      </c>
      <c r="C17" s="364"/>
      <c r="D17" s="364"/>
      <c r="E17" s="364"/>
      <c r="F17" s="364"/>
      <c r="G17" s="364"/>
      <c r="H17" s="364"/>
      <c r="I17" s="364"/>
      <c r="J17" s="364"/>
      <c r="K17" s="364"/>
      <c r="L17" s="364"/>
      <c r="M17" s="364"/>
      <c r="N17" s="364"/>
      <c r="O17" s="364"/>
    </row>
    <row r="18" spans="1:16 14921:14921" x14ac:dyDescent="0.2">
      <c r="D18" s="2"/>
      <c r="E18" s="2"/>
      <c r="G18" s="2"/>
      <c r="H18" s="2"/>
      <c r="I18" s="2"/>
      <c r="J18" s="2"/>
      <c r="K18" s="2"/>
      <c r="L18" s="2"/>
      <c r="M18" s="263"/>
      <c r="N18" s="264"/>
      <c r="O18" s="2"/>
    </row>
    <row r="19" spans="1:16 14921:14921" x14ac:dyDescent="0.2">
      <c r="B19" s="364" t="s">
        <v>143</v>
      </c>
      <c r="C19" s="364"/>
      <c r="D19" s="364"/>
      <c r="E19" s="364"/>
      <c r="F19" s="364"/>
      <c r="G19" s="364"/>
      <c r="H19" s="364"/>
      <c r="I19" s="364"/>
      <c r="J19" s="364"/>
      <c r="K19" s="364"/>
      <c r="L19" s="364"/>
      <c r="M19" s="364"/>
      <c r="N19" s="364"/>
      <c r="O19" s="364"/>
      <c r="VAW19" s="1" t="s">
        <v>348</v>
      </c>
    </row>
    <row r="20" spans="1:16 14921:14921" ht="21" x14ac:dyDescent="0.2">
      <c r="B20" s="370" t="s">
        <v>115</v>
      </c>
      <c r="C20" s="370"/>
      <c r="D20" s="370"/>
      <c r="E20" s="370"/>
      <c r="F20" s="370"/>
      <c r="G20" s="370"/>
      <c r="H20" s="370"/>
      <c r="I20" s="370"/>
      <c r="J20" s="370"/>
      <c r="K20" s="370"/>
      <c r="L20" s="370"/>
      <c r="M20" s="370"/>
      <c r="N20" s="370"/>
      <c r="O20" s="370"/>
    </row>
    <row r="22" spans="1:16 14921:14921" s="4" customFormat="1" ht="24" customHeight="1" x14ac:dyDescent="0.2">
      <c r="A22" s="8"/>
      <c r="B22" s="377" t="s">
        <v>0</v>
      </c>
      <c r="C22" s="51"/>
      <c r="D22" s="373"/>
      <c r="E22" s="371" t="s">
        <v>1</v>
      </c>
      <c r="F22" s="371" t="s">
        <v>2</v>
      </c>
      <c r="G22" s="371" t="s">
        <v>3</v>
      </c>
      <c r="H22" s="371" t="s">
        <v>8</v>
      </c>
      <c r="I22" s="371"/>
      <c r="J22" s="371"/>
      <c r="K22" s="372" t="s">
        <v>20</v>
      </c>
      <c r="L22" s="373"/>
      <c r="M22" s="379" t="s">
        <v>4</v>
      </c>
      <c r="N22" s="380"/>
      <c r="O22" s="371" t="s">
        <v>5</v>
      </c>
    </row>
    <row r="23" spans="1:16 14921:14921" s="3" customFormat="1" ht="24" customHeight="1" x14ac:dyDescent="0.2">
      <c r="A23" s="9"/>
      <c r="B23" s="378"/>
      <c r="C23" s="52"/>
      <c r="D23" s="373"/>
      <c r="E23" s="371"/>
      <c r="F23" s="371"/>
      <c r="G23" s="371"/>
      <c r="H23" s="10" t="s">
        <v>9</v>
      </c>
      <c r="I23" s="10" t="s">
        <v>10</v>
      </c>
      <c r="J23" s="10" t="s">
        <v>12</v>
      </c>
      <c r="K23" s="10" t="s">
        <v>21</v>
      </c>
      <c r="L23" s="10" t="s">
        <v>22</v>
      </c>
      <c r="M23" s="265" t="s">
        <v>6</v>
      </c>
      <c r="N23" s="265" t="s">
        <v>7</v>
      </c>
      <c r="O23" s="371"/>
    </row>
    <row r="24" spans="1:16 14921:14921" ht="45" customHeight="1" x14ac:dyDescent="0.2">
      <c r="A24" s="11"/>
      <c r="B24" s="374" t="s">
        <v>11</v>
      </c>
      <c r="C24" s="375"/>
      <c r="D24" s="376"/>
      <c r="E24" s="12"/>
      <c r="F24" s="12"/>
      <c r="G24" s="12"/>
      <c r="H24" s="12"/>
      <c r="I24" s="12"/>
      <c r="J24" s="12"/>
      <c r="K24" s="12"/>
      <c r="L24" s="12"/>
      <c r="M24" s="266"/>
      <c r="N24" s="267"/>
      <c r="O24" s="12"/>
    </row>
    <row r="25" spans="1:16 14921:14921" s="6" customFormat="1" ht="27.75" customHeight="1" x14ac:dyDescent="0.2">
      <c r="A25" s="17"/>
      <c r="B25" s="10"/>
      <c r="C25" s="10"/>
      <c r="D25" s="64" t="s">
        <v>28</v>
      </c>
      <c r="E25" s="12"/>
      <c r="F25" s="12"/>
      <c r="G25" s="13"/>
      <c r="H25" s="12"/>
      <c r="I25" s="12"/>
      <c r="J25" s="16"/>
      <c r="K25" s="13"/>
      <c r="L25" s="13"/>
      <c r="M25" s="266"/>
      <c r="N25" s="267"/>
      <c r="O25" s="12"/>
    </row>
    <row r="26" spans="1:16 14921:14921" ht="244" customHeight="1" x14ac:dyDescent="0.2">
      <c r="A26" s="11"/>
      <c r="B26" s="32">
        <v>1</v>
      </c>
      <c r="C26" s="32"/>
      <c r="D26" s="53" t="s">
        <v>33</v>
      </c>
      <c r="E26" s="13" t="s">
        <v>100</v>
      </c>
      <c r="F26" s="15" t="s">
        <v>149</v>
      </c>
      <c r="G26" s="13" t="s">
        <v>131</v>
      </c>
      <c r="H26" s="13" t="s">
        <v>32</v>
      </c>
      <c r="I26" s="13" t="s">
        <v>30</v>
      </c>
      <c r="J26" s="14">
        <v>1</v>
      </c>
      <c r="K26" s="13" t="s">
        <v>132</v>
      </c>
      <c r="L26" s="13" t="s">
        <v>31</v>
      </c>
      <c r="M26" s="268"/>
      <c r="N26" s="269">
        <v>5000000</v>
      </c>
      <c r="O26" s="12"/>
    </row>
    <row r="27" spans="1:16 14921:14921" ht="120" customHeight="1" x14ac:dyDescent="0.2">
      <c r="A27" s="11"/>
      <c r="B27" s="14">
        <v>2</v>
      </c>
      <c r="C27" s="14"/>
      <c r="D27" s="54" t="s">
        <v>130</v>
      </c>
      <c r="E27" s="36" t="s">
        <v>126</v>
      </c>
      <c r="F27" s="18" t="s">
        <v>149</v>
      </c>
      <c r="G27" s="18" t="s">
        <v>133</v>
      </c>
      <c r="H27" s="123" t="s">
        <v>127</v>
      </c>
      <c r="I27" s="19" t="s">
        <v>30</v>
      </c>
      <c r="J27" s="19">
        <v>1</v>
      </c>
      <c r="K27" s="36" t="s">
        <v>128</v>
      </c>
      <c r="L27" s="36" t="s">
        <v>129</v>
      </c>
      <c r="M27" s="270"/>
      <c r="N27" s="271">
        <v>5000000</v>
      </c>
      <c r="O27" s="20"/>
    </row>
    <row r="28" spans="1:16 14921:14921" ht="120" customHeight="1" x14ac:dyDescent="0.2">
      <c r="A28" s="11"/>
      <c r="B28" s="14">
        <v>3</v>
      </c>
      <c r="C28" s="14"/>
      <c r="D28" s="54" t="s">
        <v>118</v>
      </c>
      <c r="E28" s="36" t="s">
        <v>119</v>
      </c>
      <c r="F28" s="18" t="s">
        <v>149</v>
      </c>
      <c r="G28" s="18" t="s">
        <v>120</v>
      </c>
      <c r="H28" s="19" t="s">
        <v>121</v>
      </c>
      <c r="I28" s="19" t="s">
        <v>122</v>
      </c>
      <c r="J28" s="19" t="s">
        <v>123</v>
      </c>
      <c r="K28" s="36" t="s">
        <v>144</v>
      </c>
      <c r="L28" s="36" t="s">
        <v>124</v>
      </c>
      <c r="M28" s="270"/>
      <c r="N28" s="271"/>
      <c r="O28" s="36" t="s">
        <v>125</v>
      </c>
    </row>
    <row r="29" spans="1:16 14921:14921" ht="76" customHeight="1" x14ac:dyDescent="0.2">
      <c r="A29" s="11"/>
      <c r="B29" s="14"/>
      <c r="C29" s="14"/>
      <c r="D29" s="240" t="s">
        <v>102</v>
      </c>
      <c r="E29" s="161"/>
      <c r="F29" s="161"/>
      <c r="G29" s="161"/>
      <c r="H29" s="161"/>
      <c r="I29" s="161"/>
      <c r="J29" s="161"/>
      <c r="K29" s="161"/>
      <c r="L29" s="161"/>
      <c r="M29" s="318"/>
      <c r="N29" s="272">
        <f>1500000+500000+4800000</f>
        <v>6800000</v>
      </c>
      <c r="O29" s="156" t="s">
        <v>378</v>
      </c>
    </row>
    <row r="30" spans="1:16 14921:14921" ht="167" customHeight="1" x14ac:dyDescent="0.2">
      <c r="A30" s="11"/>
      <c r="B30" s="14">
        <v>4</v>
      </c>
      <c r="C30" s="14"/>
      <c r="D30" s="202" t="s">
        <v>500</v>
      </c>
      <c r="E30" s="202" t="s">
        <v>501</v>
      </c>
      <c r="F30" s="203" t="s">
        <v>502</v>
      </c>
      <c r="G30" s="203" t="s">
        <v>503</v>
      </c>
      <c r="H30" s="204">
        <v>45326</v>
      </c>
      <c r="I30" s="203" t="s">
        <v>30</v>
      </c>
      <c r="J30" s="203">
        <v>1</v>
      </c>
      <c r="K30" s="203" t="s">
        <v>504</v>
      </c>
      <c r="L30" s="203" t="s">
        <v>505</v>
      </c>
      <c r="M30" s="319">
        <v>83700000</v>
      </c>
      <c r="N30" s="319">
        <v>0</v>
      </c>
      <c r="O30" s="236" t="s">
        <v>506</v>
      </c>
      <c r="P30" s="176"/>
    </row>
    <row r="31" spans="1:16 14921:14921" ht="107" customHeight="1" x14ac:dyDescent="0.2">
      <c r="A31" s="11"/>
      <c r="B31" s="14"/>
      <c r="C31" s="14"/>
      <c r="D31" s="239" t="s">
        <v>105</v>
      </c>
      <c r="E31" s="205"/>
      <c r="F31" s="206"/>
      <c r="G31" s="206"/>
      <c r="H31" s="207"/>
      <c r="I31" s="206"/>
      <c r="J31" s="206"/>
      <c r="K31" s="206"/>
      <c r="L31" s="206"/>
      <c r="M31" s="320"/>
      <c r="N31" s="320"/>
      <c r="O31" s="205"/>
      <c r="P31" s="177"/>
    </row>
    <row r="32" spans="1:16 14921:14921" ht="132" customHeight="1" x14ac:dyDescent="0.2">
      <c r="A32" s="11"/>
      <c r="B32" s="14">
        <v>5</v>
      </c>
      <c r="C32" s="14"/>
      <c r="D32" s="79" t="s">
        <v>302</v>
      </c>
      <c r="E32" s="104" t="s">
        <v>304</v>
      </c>
      <c r="F32" s="105" t="s">
        <v>305</v>
      </c>
      <c r="G32" s="105" t="s">
        <v>306</v>
      </c>
      <c r="H32" s="106" t="s">
        <v>307</v>
      </c>
      <c r="I32" s="79" t="s">
        <v>308</v>
      </c>
      <c r="J32" s="97" t="s">
        <v>309</v>
      </c>
      <c r="K32" s="105" t="s">
        <v>310</v>
      </c>
      <c r="L32" s="1" t="s">
        <v>311</v>
      </c>
      <c r="M32" s="321">
        <v>2000000</v>
      </c>
      <c r="N32" s="321">
        <v>21000000</v>
      </c>
      <c r="O32" s="79" t="s">
        <v>312</v>
      </c>
    </row>
    <row r="33" spans="1:17 11543:11592" ht="142" customHeight="1" x14ac:dyDescent="0.2">
      <c r="A33" s="11"/>
      <c r="B33" s="14">
        <v>6</v>
      </c>
      <c r="C33" s="14"/>
      <c r="D33" s="79" t="s">
        <v>303</v>
      </c>
      <c r="E33" s="104" t="s">
        <v>313</v>
      </c>
      <c r="F33" s="105" t="s">
        <v>305</v>
      </c>
      <c r="G33" s="105" t="s">
        <v>314</v>
      </c>
      <c r="H33" s="107" t="s">
        <v>315</v>
      </c>
      <c r="I33" s="79" t="s">
        <v>316</v>
      </c>
      <c r="J33" s="97" t="s">
        <v>309</v>
      </c>
      <c r="K33" s="108" t="s">
        <v>310</v>
      </c>
      <c r="L33" s="109" t="s">
        <v>317</v>
      </c>
      <c r="M33" s="321">
        <v>125000000</v>
      </c>
      <c r="N33" s="321">
        <v>50000000</v>
      </c>
      <c r="O33" s="237" t="s">
        <v>578</v>
      </c>
    </row>
    <row r="34" spans="1:17 11543:11592" ht="160" customHeight="1" x14ac:dyDescent="0.2">
      <c r="A34" s="11"/>
      <c r="B34" s="14">
        <v>7</v>
      </c>
      <c r="C34" s="14"/>
      <c r="D34" s="79" t="s">
        <v>318</v>
      </c>
      <c r="E34" s="79" t="s">
        <v>319</v>
      </c>
      <c r="F34" s="97" t="s">
        <v>305</v>
      </c>
      <c r="G34" s="105" t="s">
        <v>314</v>
      </c>
      <c r="H34" s="97" t="s">
        <v>320</v>
      </c>
      <c r="I34" s="33" t="s">
        <v>316</v>
      </c>
      <c r="J34" s="97" t="s">
        <v>309</v>
      </c>
      <c r="K34" s="110" t="s">
        <v>321</v>
      </c>
      <c r="L34" s="111" t="s">
        <v>322</v>
      </c>
      <c r="M34" s="321">
        <v>50000000</v>
      </c>
      <c r="N34" s="321">
        <v>30000000</v>
      </c>
      <c r="O34" s="79" t="s">
        <v>323</v>
      </c>
    </row>
    <row r="35" spans="1:17 11543:11592" ht="99" customHeight="1" x14ac:dyDescent="0.2">
      <c r="A35" s="11"/>
      <c r="B35" s="14">
        <v>8</v>
      </c>
      <c r="C35" s="14"/>
      <c r="D35" s="115" t="s">
        <v>518</v>
      </c>
      <c r="E35" s="119" t="s">
        <v>519</v>
      </c>
      <c r="F35" s="97" t="s">
        <v>305</v>
      </c>
      <c r="G35" s="105" t="s">
        <v>314</v>
      </c>
      <c r="H35" s="97" t="s">
        <v>520</v>
      </c>
      <c r="I35" s="33" t="s">
        <v>316</v>
      </c>
      <c r="J35" s="97" t="s">
        <v>309</v>
      </c>
      <c r="K35" s="112" t="s">
        <v>521</v>
      </c>
      <c r="L35" s="109" t="s">
        <v>522</v>
      </c>
      <c r="M35" s="321">
        <v>75000000</v>
      </c>
      <c r="N35" s="322"/>
      <c r="O35" s="33" t="s">
        <v>523</v>
      </c>
    </row>
    <row r="36" spans="1:17 11543:11592" ht="114" customHeight="1" x14ac:dyDescent="0.2">
      <c r="A36" s="30"/>
      <c r="B36" s="14">
        <v>9</v>
      </c>
      <c r="C36" s="14"/>
      <c r="D36" s="114" t="s">
        <v>324</v>
      </c>
      <c r="E36" s="115" t="s">
        <v>325</v>
      </c>
      <c r="F36" s="115" t="s">
        <v>59</v>
      </c>
      <c r="G36" s="115" t="s">
        <v>326</v>
      </c>
      <c r="H36" s="116" t="s">
        <v>327</v>
      </c>
      <c r="I36" s="117" t="s">
        <v>40</v>
      </c>
      <c r="J36" s="115" t="s">
        <v>55</v>
      </c>
      <c r="K36" s="115" t="s">
        <v>328</v>
      </c>
      <c r="L36" s="115" t="s">
        <v>329</v>
      </c>
      <c r="M36" s="323"/>
      <c r="N36" s="321"/>
      <c r="O36" s="118"/>
    </row>
    <row r="37" spans="1:17 11543:11592" ht="113.25" customHeight="1" x14ac:dyDescent="0.2">
      <c r="A37" s="11"/>
      <c r="B37" s="14">
        <v>10</v>
      </c>
      <c r="C37" s="14"/>
      <c r="D37" s="114" t="s">
        <v>330</v>
      </c>
      <c r="E37" s="104" t="s">
        <v>331</v>
      </c>
      <c r="F37" s="97" t="s">
        <v>305</v>
      </c>
      <c r="G37" s="105" t="s">
        <v>314</v>
      </c>
      <c r="H37" s="120" t="s">
        <v>332</v>
      </c>
      <c r="I37" s="121"/>
      <c r="J37" s="122">
        <v>4</v>
      </c>
      <c r="K37" s="112" t="s">
        <v>333</v>
      </c>
      <c r="L37" s="113" t="s">
        <v>334</v>
      </c>
      <c r="M37" s="323"/>
      <c r="N37" s="321">
        <v>31000000</v>
      </c>
      <c r="O37" s="120" t="s">
        <v>579</v>
      </c>
      <c r="P37" s="103"/>
      <c r="Q37" s="7"/>
    </row>
    <row r="38" spans="1:17 11543:11592" ht="90" customHeight="1" x14ac:dyDescent="0.2">
      <c r="A38" s="11"/>
      <c r="B38" s="14"/>
      <c r="C38" s="14"/>
      <c r="D38" s="238" t="s">
        <v>106</v>
      </c>
      <c r="E38" s="179"/>
      <c r="F38" s="180"/>
      <c r="G38" s="180"/>
      <c r="H38" s="180"/>
      <c r="I38" s="180"/>
      <c r="J38" s="181"/>
      <c r="K38" s="180"/>
      <c r="L38" s="180"/>
      <c r="M38" s="273"/>
      <c r="N38" s="274"/>
      <c r="O38" s="179"/>
    </row>
    <row r="39" spans="1:17 11543:11592" ht="138" customHeight="1" x14ac:dyDescent="0.2">
      <c r="A39" s="11"/>
      <c r="B39" s="14">
        <v>11</v>
      </c>
      <c r="C39" s="14"/>
      <c r="D39" s="13" t="s">
        <v>480</v>
      </c>
      <c r="E39" s="15" t="s">
        <v>481</v>
      </c>
      <c r="F39" s="12" t="s">
        <v>455</v>
      </c>
      <c r="G39" s="12" t="s">
        <v>482</v>
      </c>
      <c r="H39" s="175">
        <v>45017</v>
      </c>
      <c r="I39" s="16" t="s">
        <v>483</v>
      </c>
      <c r="J39" s="16" t="s">
        <v>484</v>
      </c>
      <c r="K39" s="13" t="s">
        <v>485</v>
      </c>
      <c r="L39" s="13" t="s">
        <v>486</v>
      </c>
      <c r="M39" s="275">
        <v>2000000</v>
      </c>
      <c r="N39" s="275">
        <v>7800000</v>
      </c>
      <c r="O39" s="13" t="s">
        <v>487</v>
      </c>
    </row>
    <row r="40" spans="1:17 11543:11592" ht="141" customHeight="1" x14ac:dyDescent="0.2">
      <c r="A40" s="11"/>
      <c r="B40" s="14">
        <v>12</v>
      </c>
      <c r="C40" s="14"/>
      <c r="D40" s="13" t="s">
        <v>488</v>
      </c>
      <c r="E40" s="15" t="s">
        <v>489</v>
      </c>
      <c r="F40" s="12" t="s">
        <v>455</v>
      </c>
      <c r="G40" s="12" t="s">
        <v>482</v>
      </c>
      <c r="H40" s="12" t="s">
        <v>490</v>
      </c>
      <c r="I40" s="16" t="s">
        <v>483</v>
      </c>
      <c r="J40" s="12" t="s">
        <v>484</v>
      </c>
      <c r="K40" s="13" t="s">
        <v>491</v>
      </c>
      <c r="L40" s="13" t="s">
        <v>492</v>
      </c>
      <c r="M40" s="275">
        <v>2000000</v>
      </c>
      <c r="N40" s="275">
        <v>7800000</v>
      </c>
      <c r="O40" s="13" t="s">
        <v>487</v>
      </c>
    </row>
    <row r="41" spans="1:17 11543:11592" ht="173" customHeight="1" x14ac:dyDescent="0.2">
      <c r="A41" s="11"/>
      <c r="B41" s="14">
        <v>13</v>
      </c>
      <c r="C41" s="14"/>
      <c r="D41" s="79" t="s">
        <v>493</v>
      </c>
      <c r="E41" s="112" t="s">
        <v>494</v>
      </c>
      <c r="F41" s="79" t="s">
        <v>495</v>
      </c>
      <c r="G41" s="97" t="s">
        <v>496</v>
      </c>
      <c r="H41" s="33" t="s">
        <v>497</v>
      </c>
      <c r="I41" s="33" t="s">
        <v>316</v>
      </c>
      <c r="J41" s="33" t="s">
        <v>484</v>
      </c>
      <c r="K41" s="79" t="s">
        <v>498</v>
      </c>
      <c r="L41" s="79" t="s">
        <v>499</v>
      </c>
      <c r="M41" s="324"/>
      <c r="N41" s="324"/>
      <c r="O41" s="172"/>
    </row>
    <row r="42" spans="1:17 11543:11592" s="31" customFormat="1" ht="209" customHeight="1" x14ac:dyDescent="0.2">
      <c r="A42" s="11"/>
      <c r="B42" s="14"/>
      <c r="C42" s="14"/>
      <c r="D42" s="241" t="s">
        <v>35</v>
      </c>
      <c r="E42" s="13"/>
      <c r="F42" s="13"/>
      <c r="G42" s="13"/>
      <c r="H42" s="13"/>
      <c r="I42" s="13"/>
      <c r="J42" s="27"/>
      <c r="K42" s="13"/>
      <c r="L42" s="13"/>
      <c r="M42" s="276">
        <f>(10000*50*12)</f>
        <v>6000000</v>
      </c>
      <c r="N42" s="276">
        <f>(12*1000000)+(12*150000)</f>
        <v>13800000</v>
      </c>
      <c r="O42" s="137" t="s">
        <v>446</v>
      </c>
      <c r="P42" s="1"/>
      <c r="QAY42" s="1"/>
      <c r="QAZ42" s="1"/>
      <c r="QBA42" s="1"/>
      <c r="QBB42" s="1"/>
      <c r="QBC42" s="1"/>
      <c r="QBD42" s="1"/>
      <c r="QBE42" s="1"/>
      <c r="QBF42" s="1"/>
      <c r="QBG42" s="1"/>
      <c r="QBH42" s="1"/>
      <c r="QBI42" s="1"/>
      <c r="QBJ42" s="1"/>
      <c r="QBK42" s="1"/>
      <c r="QBL42" s="1"/>
      <c r="QBM42" s="1"/>
      <c r="QBN42" s="1"/>
      <c r="QBO42" s="1"/>
      <c r="QBP42" s="1"/>
      <c r="QBQ42" s="1"/>
      <c r="QBR42" s="1"/>
      <c r="QBS42" s="1"/>
      <c r="QBT42" s="1"/>
      <c r="QBU42" s="1"/>
      <c r="QBV42" s="1"/>
      <c r="QBW42" s="1"/>
      <c r="QBX42" s="1"/>
      <c r="QBY42" s="1"/>
      <c r="QBZ42" s="1"/>
      <c r="QCA42" s="1"/>
      <c r="QCB42" s="1"/>
      <c r="QCC42" s="1"/>
      <c r="QCD42" s="1"/>
      <c r="QCE42" s="1"/>
      <c r="QCF42" s="1"/>
      <c r="QCG42" s="1"/>
      <c r="QCH42" s="1"/>
      <c r="QCI42" s="1"/>
      <c r="QCJ42" s="1"/>
      <c r="QCK42" s="1"/>
      <c r="QCL42" s="1"/>
      <c r="QCM42" s="1"/>
      <c r="QCN42" s="1"/>
      <c r="QCO42" s="1"/>
      <c r="QCP42" s="1"/>
      <c r="QCQ42" s="1"/>
      <c r="QCR42" s="1"/>
      <c r="QCS42" s="1"/>
      <c r="QCT42" s="1"/>
      <c r="QCU42" s="1"/>
      <c r="QCV42" s="1"/>
    </row>
    <row r="43" spans="1:17 11543:11592" ht="188" customHeight="1" x14ac:dyDescent="0.2">
      <c r="A43" s="11"/>
      <c r="B43" s="14">
        <v>14</v>
      </c>
      <c r="C43" s="14"/>
      <c r="D43" s="67" t="s">
        <v>146</v>
      </c>
      <c r="E43" s="37" t="s">
        <v>36</v>
      </c>
      <c r="F43" s="34" t="s">
        <v>149</v>
      </c>
      <c r="G43" s="37" t="s">
        <v>38</v>
      </c>
      <c r="H43" s="37" t="s">
        <v>39</v>
      </c>
      <c r="I43" s="37" t="s">
        <v>40</v>
      </c>
      <c r="J43" s="37" t="s">
        <v>41</v>
      </c>
      <c r="K43" s="37" t="s">
        <v>42</v>
      </c>
      <c r="L43" s="37" t="s">
        <v>43</v>
      </c>
      <c r="M43" s="277"/>
      <c r="N43" s="278">
        <v>338500000</v>
      </c>
      <c r="O43" s="15" t="s">
        <v>145</v>
      </c>
    </row>
    <row r="44" spans="1:17 11543:11592" ht="106" customHeight="1" x14ac:dyDescent="0.2">
      <c r="A44" s="11"/>
      <c r="B44" s="14">
        <v>15</v>
      </c>
      <c r="C44" s="14"/>
      <c r="D44" s="50" t="s">
        <v>580</v>
      </c>
      <c r="E44" s="13" t="s">
        <v>44</v>
      </c>
      <c r="F44" s="15" t="s">
        <v>149</v>
      </c>
      <c r="G44" s="12" t="s">
        <v>38</v>
      </c>
      <c r="H44" s="13" t="s">
        <v>147</v>
      </c>
      <c r="I44" s="12" t="s">
        <v>40</v>
      </c>
      <c r="J44" s="13" t="s">
        <v>45</v>
      </c>
      <c r="K44" s="13" t="s">
        <v>46</v>
      </c>
      <c r="L44" s="13" t="s">
        <v>47</v>
      </c>
      <c r="M44" s="279"/>
      <c r="N44" s="270" t="s">
        <v>148</v>
      </c>
      <c r="O44" s="15" t="s">
        <v>145</v>
      </c>
    </row>
    <row r="45" spans="1:17 11543:11592" ht="95" customHeight="1" x14ac:dyDescent="0.2">
      <c r="A45" s="11"/>
      <c r="B45" s="14">
        <v>17</v>
      </c>
      <c r="C45" s="14"/>
      <c r="D45" s="44" t="s">
        <v>97</v>
      </c>
      <c r="E45" s="13" t="s">
        <v>48</v>
      </c>
      <c r="F45" s="14" t="s">
        <v>149</v>
      </c>
      <c r="G45" s="12" t="s">
        <v>38</v>
      </c>
      <c r="H45" s="13" t="s">
        <v>147</v>
      </c>
      <c r="I45" s="12" t="s">
        <v>40</v>
      </c>
      <c r="J45" s="13" t="s">
        <v>45</v>
      </c>
      <c r="K45" s="13" t="s">
        <v>150</v>
      </c>
      <c r="L45" s="12" t="s">
        <v>151</v>
      </c>
      <c r="M45" s="270">
        <v>6258000000</v>
      </c>
      <c r="N45" s="270">
        <v>4377000000</v>
      </c>
      <c r="O45" s="15" t="s">
        <v>145</v>
      </c>
    </row>
    <row r="46" spans="1:17 11543:11592" ht="110" customHeight="1" x14ac:dyDescent="0.2">
      <c r="A46" s="11"/>
      <c r="B46" s="14">
        <v>18</v>
      </c>
      <c r="C46" s="10"/>
      <c r="D46" s="44" t="s">
        <v>517</v>
      </c>
      <c r="E46" s="13" t="s">
        <v>152</v>
      </c>
      <c r="F46" s="14" t="s">
        <v>149</v>
      </c>
      <c r="G46" s="12" t="s">
        <v>153</v>
      </c>
      <c r="H46" s="13" t="s">
        <v>147</v>
      </c>
      <c r="I46" s="12" t="s">
        <v>40</v>
      </c>
      <c r="J46" s="12" t="s">
        <v>154</v>
      </c>
      <c r="K46" s="13" t="s">
        <v>155</v>
      </c>
      <c r="L46" s="12" t="s">
        <v>154</v>
      </c>
      <c r="M46" s="270"/>
      <c r="N46" s="270">
        <v>24000000</v>
      </c>
      <c r="O46" s="15" t="s">
        <v>145</v>
      </c>
    </row>
    <row r="47" spans="1:17 11543:11592" ht="96" customHeight="1" x14ac:dyDescent="0.2">
      <c r="A47" s="11"/>
      <c r="B47" s="14">
        <v>19</v>
      </c>
      <c r="C47" s="10"/>
      <c r="D47" s="44" t="s">
        <v>156</v>
      </c>
      <c r="E47" s="13" t="s">
        <v>157</v>
      </c>
      <c r="F47" s="14" t="s">
        <v>149</v>
      </c>
      <c r="G47" s="12" t="s">
        <v>38</v>
      </c>
      <c r="H47" s="12" t="s">
        <v>158</v>
      </c>
      <c r="I47" s="12" t="s">
        <v>40</v>
      </c>
      <c r="J47" s="14">
        <v>1</v>
      </c>
      <c r="K47" s="13" t="s">
        <v>159</v>
      </c>
      <c r="L47" s="12" t="s">
        <v>160</v>
      </c>
      <c r="M47" s="270">
        <v>210000000</v>
      </c>
      <c r="N47" s="270">
        <v>50000000</v>
      </c>
      <c r="O47" s="23" t="s">
        <v>145</v>
      </c>
    </row>
    <row r="48" spans="1:17 11543:11592" ht="96" customHeight="1" x14ac:dyDescent="0.2">
      <c r="A48" s="11"/>
      <c r="B48" s="14">
        <v>20</v>
      </c>
      <c r="C48" s="10"/>
      <c r="D48" s="55" t="s">
        <v>49</v>
      </c>
      <c r="E48" s="25" t="s">
        <v>50</v>
      </c>
      <c r="F48" s="35" t="s">
        <v>149</v>
      </c>
      <c r="G48" s="25" t="s">
        <v>38</v>
      </c>
      <c r="H48" s="25" t="s">
        <v>51</v>
      </c>
      <c r="I48" s="25" t="s">
        <v>40</v>
      </c>
      <c r="J48" s="14">
        <v>1</v>
      </c>
      <c r="K48" s="25" t="s">
        <v>52</v>
      </c>
      <c r="L48" s="25" t="s">
        <v>161</v>
      </c>
      <c r="M48" s="270"/>
      <c r="N48" s="317">
        <v>88000000</v>
      </c>
      <c r="O48" s="25" t="s">
        <v>108</v>
      </c>
    </row>
    <row r="49" spans="1:22" ht="77" customHeight="1" x14ac:dyDescent="0.2">
      <c r="A49" s="11"/>
      <c r="B49" s="14">
        <v>21</v>
      </c>
      <c r="C49" s="10"/>
      <c r="D49" s="56" t="s">
        <v>605</v>
      </c>
      <c r="E49" s="25" t="s">
        <v>53</v>
      </c>
      <c r="F49" s="14" t="s">
        <v>149</v>
      </c>
      <c r="G49" s="12" t="s">
        <v>162</v>
      </c>
      <c r="H49" s="13" t="s">
        <v>147</v>
      </c>
      <c r="I49" s="12" t="s">
        <v>40</v>
      </c>
      <c r="J49" s="12" t="s">
        <v>151</v>
      </c>
      <c r="K49" s="25" t="s">
        <v>56</v>
      </c>
      <c r="L49" s="25" t="s">
        <v>163</v>
      </c>
      <c r="M49" s="270"/>
      <c r="N49" s="280">
        <v>3000000</v>
      </c>
      <c r="O49" s="25" t="s">
        <v>606</v>
      </c>
    </row>
    <row r="50" spans="1:22" ht="69" customHeight="1" x14ac:dyDescent="0.2">
      <c r="A50" s="11"/>
      <c r="B50" s="14">
        <v>22</v>
      </c>
      <c r="C50" s="10"/>
      <c r="D50" s="55" t="s">
        <v>57</v>
      </c>
      <c r="E50" s="28" t="s">
        <v>58</v>
      </c>
      <c r="F50" s="25" t="s">
        <v>37</v>
      </c>
      <c r="G50" s="25" t="s">
        <v>54</v>
      </c>
      <c r="H50" s="25" t="s">
        <v>39</v>
      </c>
      <c r="I50" s="25" t="s">
        <v>40</v>
      </c>
      <c r="J50" s="25" t="s">
        <v>55</v>
      </c>
      <c r="K50" s="25" t="s">
        <v>164</v>
      </c>
      <c r="L50" s="25" t="s">
        <v>165</v>
      </c>
      <c r="M50" s="270"/>
      <c r="N50" s="270" t="s">
        <v>283</v>
      </c>
      <c r="O50" s="13" t="s">
        <v>109</v>
      </c>
    </row>
    <row r="51" spans="1:22" ht="103" customHeight="1" x14ac:dyDescent="0.2">
      <c r="A51" s="11"/>
      <c r="B51" s="14">
        <v>23</v>
      </c>
      <c r="C51" s="10"/>
      <c r="D51" s="56" t="s">
        <v>284</v>
      </c>
      <c r="E51" s="25" t="s">
        <v>285</v>
      </c>
      <c r="F51" s="25" t="s">
        <v>59</v>
      </c>
      <c r="G51" s="25" t="s">
        <v>60</v>
      </c>
      <c r="H51" s="25" t="s">
        <v>286</v>
      </c>
      <c r="I51" s="25" t="s">
        <v>103</v>
      </c>
      <c r="J51" s="25" t="s">
        <v>55</v>
      </c>
      <c r="K51" s="25" t="s">
        <v>61</v>
      </c>
      <c r="L51" s="25" t="s">
        <v>62</v>
      </c>
      <c r="M51" s="270"/>
      <c r="N51" s="299">
        <f>(6*3000000)</f>
        <v>18000000</v>
      </c>
      <c r="O51" s="25" t="s">
        <v>287</v>
      </c>
    </row>
    <row r="52" spans="1:22" ht="118" customHeight="1" x14ac:dyDescent="0.2">
      <c r="A52" s="11"/>
      <c r="B52" s="14">
        <v>24</v>
      </c>
      <c r="C52" s="10"/>
      <c r="D52" s="56" t="s">
        <v>535</v>
      </c>
      <c r="E52" s="25" t="s">
        <v>288</v>
      </c>
      <c r="F52" s="25" t="s">
        <v>59</v>
      </c>
      <c r="G52" s="25" t="s">
        <v>289</v>
      </c>
      <c r="H52" s="25" t="s">
        <v>290</v>
      </c>
      <c r="I52" s="25" t="s">
        <v>291</v>
      </c>
      <c r="J52" s="25" t="s">
        <v>292</v>
      </c>
      <c r="K52" s="25" t="s">
        <v>293</v>
      </c>
      <c r="L52" s="25" t="s">
        <v>637</v>
      </c>
      <c r="M52" s="270">
        <v>27000000</v>
      </c>
      <c r="N52" s="270">
        <v>27000000</v>
      </c>
      <c r="O52" s="13" t="s">
        <v>638</v>
      </c>
    </row>
    <row r="53" spans="1:22" ht="48" customHeight="1" x14ac:dyDescent="0.2">
      <c r="A53" s="11"/>
      <c r="B53" s="14"/>
      <c r="C53" s="10"/>
      <c r="D53" s="242" t="s">
        <v>63</v>
      </c>
      <c r="E53" s="25"/>
      <c r="F53" s="25"/>
      <c r="G53" s="25"/>
      <c r="H53" s="25"/>
      <c r="I53" s="26"/>
      <c r="J53" s="25"/>
      <c r="K53" s="25"/>
      <c r="L53" s="25"/>
      <c r="M53" s="325"/>
      <c r="N53" s="325"/>
      <c r="O53" s="79"/>
    </row>
    <row r="54" spans="1:22" ht="76" customHeight="1" x14ac:dyDescent="0.2">
      <c r="A54" s="11"/>
      <c r="B54" s="14"/>
      <c r="C54" s="10"/>
      <c r="D54" s="243" t="s">
        <v>98</v>
      </c>
      <c r="E54" s="13"/>
      <c r="F54" s="13"/>
      <c r="G54" s="13"/>
      <c r="H54" s="13"/>
      <c r="I54" s="12"/>
      <c r="J54" s="13"/>
      <c r="K54" s="13"/>
      <c r="L54" s="13"/>
      <c r="M54" s="270"/>
      <c r="N54" s="270"/>
      <c r="O54" s="12"/>
    </row>
    <row r="55" spans="1:22" s="5" customFormat="1" ht="71" customHeight="1" x14ac:dyDescent="0.2">
      <c r="A55" s="29"/>
      <c r="B55" s="14">
        <v>1</v>
      </c>
      <c r="C55" s="10"/>
      <c r="D55" s="93" t="s">
        <v>295</v>
      </c>
      <c r="E55" s="93" t="s">
        <v>296</v>
      </c>
      <c r="F55" s="92" t="s">
        <v>297</v>
      </c>
      <c r="G55" s="92" t="s">
        <v>65</v>
      </c>
      <c r="H55" s="94" t="s">
        <v>294</v>
      </c>
      <c r="I55" s="95" t="s">
        <v>298</v>
      </c>
      <c r="J55" s="92">
        <v>1</v>
      </c>
      <c r="K55" s="92" t="s">
        <v>299</v>
      </c>
      <c r="L55" s="92" t="s">
        <v>300</v>
      </c>
      <c r="M55" s="270"/>
      <c r="N55" s="270"/>
      <c r="O55" s="12"/>
    </row>
    <row r="56" spans="1:22" ht="92" customHeight="1" x14ac:dyDescent="0.2">
      <c r="A56" s="11"/>
      <c r="B56" s="14">
        <v>2</v>
      </c>
      <c r="C56" s="10"/>
      <c r="D56" s="80" t="s">
        <v>66</v>
      </c>
      <c r="E56" s="36" t="s">
        <v>67</v>
      </c>
      <c r="F56" s="18" t="s">
        <v>64</v>
      </c>
      <c r="G56" s="18" t="s">
        <v>65</v>
      </c>
      <c r="H56" s="21" t="s">
        <v>294</v>
      </c>
      <c r="I56" s="18" t="s">
        <v>134</v>
      </c>
      <c r="J56" s="18">
        <v>1</v>
      </c>
      <c r="K56" s="21" t="s">
        <v>69</v>
      </c>
      <c r="L56" s="18" t="s">
        <v>70</v>
      </c>
      <c r="M56" s="281"/>
      <c r="N56" s="282"/>
      <c r="O56" s="96"/>
      <c r="P56" s="125"/>
      <c r="Q56" s="124"/>
      <c r="R56" s="125"/>
      <c r="S56" s="126"/>
      <c r="T56" s="126"/>
      <c r="U56" s="125"/>
      <c r="V56" s="125"/>
    </row>
    <row r="57" spans="1:22" ht="123" customHeight="1" x14ac:dyDescent="0.2">
      <c r="A57" s="11"/>
      <c r="B57" s="14">
        <v>3</v>
      </c>
      <c r="C57" s="10"/>
      <c r="D57" s="80" t="s">
        <v>71</v>
      </c>
      <c r="E57" s="36" t="s">
        <v>72</v>
      </c>
      <c r="F57" s="18" t="s">
        <v>29</v>
      </c>
      <c r="G57" s="18" t="s">
        <v>68</v>
      </c>
      <c r="H57" s="18"/>
      <c r="I57" s="18" t="s">
        <v>40</v>
      </c>
      <c r="J57" s="18">
        <v>1</v>
      </c>
      <c r="K57" s="18" t="s">
        <v>73</v>
      </c>
      <c r="L57" s="18" t="s">
        <v>74</v>
      </c>
      <c r="M57" s="280"/>
      <c r="N57" s="326">
        <v>500000</v>
      </c>
      <c r="O57" s="12"/>
      <c r="P57" s="138"/>
      <c r="Q57" s="124"/>
      <c r="R57" s="125"/>
      <c r="S57" s="139"/>
      <c r="T57" s="126"/>
      <c r="U57" s="125"/>
      <c r="V57" s="138"/>
    </row>
    <row r="58" spans="1:22" s="43" customFormat="1" ht="82" customHeight="1" x14ac:dyDescent="0.2">
      <c r="A58" s="42"/>
      <c r="B58" s="14">
        <v>4</v>
      </c>
      <c r="C58" s="10"/>
      <c r="D58" s="244" t="s">
        <v>101</v>
      </c>
      <c r="E58" s="197"/>
      <c r="F58" s="198"/>
      <c r="G58" s="198"/>
      <c r="H58" s="198"/>
      <c r="I58" s="198"/>
      <c r="J58" s="198"/>
      <c r="K58" s="198"/>
      <c r="L58" s="198"/>
      <c r="M58" s="283"/>
      <c r="N58" s="327"/>
      <c r="O58" s="185"/>
    </row>
    <row r="59" spans="1:22" ht="130" customHeight="1" x14ac:dyDescent="0.2">
      <c r="A59" s="11"/>
      <c r="B59" s="38">
        <v>5</v>
      </c>
      <c r="C59" s="200"/>
      <c r="D59" s="132" t="s">
        <v>335</v>
      </c>
      <c r="E59" s="130" t="s">
        <v>336</v>
      </c>
      <c r="F59" s="157" t="s">
        <v>337</v>
      </c>
      <c r="G59" s="130" t="s">
        <v>338</v>
      </c>
      <c r="H59" s="130" t="s">
        <v>339</v>
      </c>
      <c r="I59" s="130" t="s">
        <v>316</v>
      </c>
      <c r="J59" s="157" t="s">
        <v>309</v>
      </c>
      <c r="K59" s="130" t="s">
        <v>340</v>
      </c>
      <c r="L59" s="130" t="s">
        <v>341</v>
      </c>
      <c r="M59" s="284">
        <v>65000000</v>
      </c>
      <c r="N59" s="284"/>
      <c r="O59" s="158"/>
    </row>
    <row r="60" spans="1:22" s="43" customFormat="1" ht="155" customHeight="1" x14ac:dyDescent="0.2">
      <c r="A60" s="42"/>
      <c r="B60" s="14">
        <v>6</v>
      </c>
      <c r="C60" s="10"/>
      <c r="D60" s="132" t="s">
        <v>342</v>
      </c>
      <c r="E60" s="130" t="s">
        <v>343</v>
      </c>
      <c r="F60" s="157" t="s">
        <v>338</v>
      </c>
      <c r="G60" s="130" t="s">
        <v>337</v>
      </c>
      <c r="H60" s="130" t="s">
        <v>344</v>
      </c>
      <c r="I60" s="130" t="s">
        <v>345</v>
      </c>
      <c r="J60" s="157" t="s">
        <v>309</v>
      </c>
      <c r="K60" s="129" t="s">
        <v>346</v>
      </c>
      <c r="L60" s="130" t="s">
        <v>347</v>
      </c>
      <c r="M60" s="318"/>
      <c r="N60" s="284">
        <f>1000000+450000+250000+1250000+750000</f>
        <v>3700000</v>
      </c>
      <c r="O60" s="159" t="s">
        <v>447</v>
      </c>
    </row>
    <row r="61" spans="1:22" s="43" customFormat="1" ht="149" customHeight="1" x14ac:dyDescent="0.2">
      <c r="A61" s="42"/>
      <c r="B61" s="14">
        <v>7</v>
      </c>
      <c r="C61" s="10"/>
      <c r="D61" s="136" t="s">
        <v>349</v>
      </c>
      <c r="E61" s="130" t="s">
        <v>350</v>
      </c>
      <c r="F61" s="130" t="s">
        <v>338</v>
      </c>
      <c r="G61" s="130" t="s">
        <v>337</v>
      </c>
      <c r="H61" s="160" t="s">
        <v>351</v>
      </c>
      <c r="I61" s="130" t="s">
        <v>352</v>
      </c>
      <c r="J61" s="130" t="s">
        <v>309</v>
      </c>
      <c r="K61" s="130" t="s">
        <v>353</v>
      </c>
      <c r="L61" s="130" t="s">
        <v>347</v>
      </c>
      <c r="M61" s="318"/>
      <c r="N61" s="285">
        <f>1000000+150000+250000+500000+500000</f>
        <v>2400000</v>
      </c>
      <c r="O61" s="156" t="s">
        <v>448</v>
      </c>
    </row>
    <row r="62" spans="1:22" s="43" customFormat="1" ht="145" customHeight="1" x14ac:dyDescent="0.2">
      <c r="A62" s="42"/>
      <c r="B62" s="14">
        <v>8</v>
      </c>
      <c r="C62" s="10"/>
      <c r="D62" s="159" t="s">
        <v>354</v>
      </c>
      <c r="E62" s="130" t="s">
        <v>355</v>
      </c>
      <c r="F62" s="130" t="s">
        <v>338</v>
      </c>
      <c r="G62" s="130" t="s">
        <v>356</v>
      </c>
      <c r="H62" s="130" t="s">
        <v>357</v>
      </c>
      <c r="I62" s="130" t="s">
        <v>316</v>
      </c>
      <c r="J62" s="130" t="s">
        <v>358</v>
      </c>
      <c r="K62" s="130" t="s">
        <v>359</v>
      </c>
      <c r="L62" s="129" t="s">
        <v>360</v>
      </c>
      <c r="M62" s="318"/>
      <c r="N62" s="272">
        <v>500000</v>
      </c>
      <c r="O62" s="156" t="s">
        <v>361</v>
      </c>
      <c r="P62" s="11"/>
      <c r="Q62" s="11"/>
    </row>
    <row r="63" spans="1:22" s="43" customFormat="1" ht="160" customHeight="1" x14ac:dyDescent="0.2">
      <c r="A63" s="42"/>
      <c r="B63" s="14">
        <v>9</v>
      </c>
      <c r="C63" s="57"/>
      <c r="D63" s="132" t="s">
        <v>362</v>
      </c>
      <c r="E63" s="156" t="s">
        <v>363</v>
      </c>
      <c r="F63" s="130" t="s">
        <v>338</v>
      </c>
      <c r="G63" s="130" t="s">
        <v>364</v>
      </c>
      <c r="H63" s="130" t="s">
        <v>365</v>
      </c>
      <c r="I63" s="130" t="s">
        <v>366</v>
      </c>
      <c r="J63" s="130" t="s">
        <v>309</v>
      </c>
      <c r="K63" s="156" t="s">
        <v>367</v>
      </c>
      <c r="L63" s="156" t="s">
        <v>368</v>
      </c>
      <c r="M63" s="318"/>
      <c r="N63" s="272">
        <v>500000</v>
      </c>
      <c r="O63" s="156" t="s">
        <v>361</v>
      </c>
    </row>
    <row r="64" spans="1:22" s="43" customFormat="1" ht="140" customHeight="1" x14ac:dyDescent="0.2">
      <c r="A64" s="42"/>
      <c r="B64" s="14">
        <v>10</v>
      </c>
      <c r="C64" s="10"/>
      <c r="D64" s="132" t="s">
        <v>370</v>
      </c>
      <c r="E64" s="156" t="s">
        <v>371</v>
      </c>
      <c r="F64" s="130" t="s">
        <v>338</v>
      </c>
      <c r="G64" s="130" t="s">
        <v>372</v>
      </c>
      <c r="H64" s="130" t="s">
        <v>373</v>
      </c>
      <c r="I64" s="130" t="s">
        <v>374</v>
      </c>
      <c r="J64" s="130" t="s">
        <v>375</v>
      </c>
      <c r="K64" s="156" t="s">
        <v>376</v>
      </c>
      <c r="L64" s="156" t="s">
        <v>377</v>
      </c>
      <c r="M64" s="318"/>
      <c r="N64" s="286">
        <f>1500000+500000+4800000</f>
        <v>6800000</v>
      </c>
      <c r="O64" s="188" t="s">
        <v>378</v>
      </c>
    </row>
    <row r="65" spans="1:17" ht="122" customHeight="1" x14ac:dyDescent="0.2">
      <c r="A65" s="11"/>
      <c r="B65" s="14"/>
      <c r="C65" s="57"/>
      <c r="D65" s="245" t="s">
        <v>102</v>
      </c>
      <c r="E65" s="187"/>
      <c r="F65" s="187"/>
      <c r="G65" s="187"/>
      <c r="H65" s="187"/>
      <c r="I65" s="187"/>
      <c r="J65" s="187"/>
      <c r="K65" s="187"/>
      <c r="L65" s="187"/>
      <c r="M65" s="328"/>
      <c r="N65" s="287"/>
      <c r="O65" s="208"/>
      <c r="P65" s="3"/>
    </row>
    <row r="66" spans="1:17" s="11" customFormat="1" ht="160" customHeight="1" x14ac:dyDescent="0.2">
      <c r="B66" s="14">
        <v>11</v>
      </c>
      <c r="C66" s="10"/>
      <c r="D66" s="66" t="s">
        <v>581</v>
      </c>
      <c r="E66" s="66" t="s">
        <v>582</v>
      </c>
      <c r="F66" s="128" t="s">
        <v>503</v>
      </c>
      <c r="G66" s="128" t="s">
        <v>583</v>
      </c>
      <c r="H66" s="246">
        <v>45339</v>
      </c>
      <c r="I66" s="247" t="s">
        <v>507</v>
      </c>
      <c r="J66" s="247">
        <v>1</v>
      </c>
      <c r="K66" s="128" t="s">
        <v>508</v>
      </c>
      <c r="L66" s="247" t="s">
        <v>584</v>
      </c>
      <c r="M66" s="284"/>
      <c r="N66" s="288">
        <v>6400000</v>
      </c>
      <c r="O66" s="248" t="s">
        <v>585</v>
      </c>
      <c r="P66" s="9"/>
    </row>
    <row r="67" spans="1:17" s="11" customFormat="1" ht="115" customHeight="1" x14ac:dyDescent="0.2">
      <c r="B67" s="14">
        <v>12</v>
      </c>
      <c r="C67" s="10"/>
      <c r="D67" s="249" t="s">
        <v>586</v>
      </c>
      <c r="E67" s="165" t="s">
        <v>582</v>
      </c>
      <c r="F67" s="128" t="s">
        <v>503</v>
      </c>
      <c r="G67" s="128" t="s">
        <v>583</v>
      </c>
      <c r="H67" s="246">
        <v>45321</v>
      </c>
      <c r="I67" s="166" t="s">
        <v>103</v>
      </c>
      <c r="J67" s="166">
        <v>1</v>
      </c>
      <c r="K67" s="128" t="s">
        <v>587</v>
      </c>
      <c r="L67" s="247" t="s">
        <v>588</v>
      </c>
      <c r="M67" s="284"/>
      <c r="N67" s="284"/>
      <c r="O67" s="249"/>
      <c r="P67" s="9"/>
    </row>
    <row r="68" spans="1:17" s="11" customFormat="1" ht="139" customHeight="1" x14ac:dyDescent="0.2">
      <c r="B68" s="14">
        <v>12</v>
      </c>
      <c r="C68" s="57"/>
      <c r="D68" s="383" t="s">
        <v>509</v>
      </c>
      <c r="E68" s="13" t="s">
        <v>510</v>
      </c>
      <c r="F68" s="384" t="s">
        <v>503</v>
      </c>
      <c r="G68" s="384" t="s">
        <v>502</v>
      </c>
      <c r="H68" s="385">
        <v>45164</v>
      </c>
      <c r="I68" s="365" t="s">
        <v>511</v>
      </c>
      <c r="J68" s="365">
        <v>1</v>
      </c>
      <c r="K68" s="15" t="s">
        <v>512</v>
      </c>
      <c r="L68" s="365" t="s">
        <v>513</v>
      </c>
      <c r="M68" s="367">
        <v>2000000</v>
      </c>
      <c r="N68" s="368">
        <v>4600000</v>
      </c>
      <c r="O68" s="369" t="s">
        <v>514</v>
      </c>
      <c r="P68" s="9"/>
    </row>
    <row r="69" spans="1:17" s="11" customFormat="1" ht="104" customHeight="1" x14ac:dyDescent="0.2">
      <c r="B69" s="14"/>
      <c r="C69" s="57"/>
      <c r="D69" s="366"/>
      <c r="E69" s="13" t="s">
        <v>515</v>
      </c>
      <c r="F69" s="366"/>
      <c r="G69" s="366"/>
      <c r="H69" s="366"/>
      <c r="I69" s="366"/>
      <c r="J69" s="366"/>
      <c r="K69" s="15" t="s">
        <v>516</v>
      </c>
      <c r="L69" s="366"/>
      <c r="M69" s="337"/>
      <c r="N69" s="337"/>
      <c r="O69" s="366"/>
      <c r="P69" s="9"/>
      <c r="Q69" s="48"/>
    </row>
    <row r="70" spans="1:17" s="11" customFormat="1" ht="185" customHeight="1" x14ac:dyDescent="0.15">
      <c r="B70" s="14">
        <v>13</v>
      </c>
      <c r="C70" s="10"/>
      <c r="D70" s="253" t="s">
        <v>453</v>
      </c>
      <c r="E70" s="250" t="s">
        <v>589</v>
      </c>
      <c r="F70" s="128" t="s">
        <v>503</v>
      </c>
      <c r="G70" s="128" t="s">
        <v>583</v>
      </c>
      <c r="H70" s="140" t="s">
        <v>406</v>
      </c>
      <c r="I70" s="140" t="s">
        <v>590</v>
      </c>
      <c r="J70" s="140">
        <v>1</v>
      </c>
      <c r="K70" s="251" t="s">
        <v>591</v>
      </c>
      <c r="L70" s="251" t="s">
        <v>592</v>
      </c>
      <c r="M70" s="284">
        <v>0</v>
      </c>
      <c r="N70" s="284">
        <v>0</v>
      </c>
      <c r="O70" s="252"/>
      <c r="P70" s="9"/>
    </row>
    <row r="71" spans="1:17" s="43" customFormat="1" ht="128" customHeight="1" x14ac:dyDescent="0.2">
      <c r="A71" s="42"/>
      <c r="B71" s="12"/>
      <c r="C71" s="56"/>
      <c r="D71" s="184" t="s">
        <v>104</v>
      </c>
      <c r="E71" s="190"/>
      <c r="F71" s="183"/>
      <c r="G71" s="183"/>
      <c r="H71" s="183"/>
      <c r="I71" s="183"/>
      <c r="J71" s="183"/>
      <c r="K71" s="191"/>
      <c r="L71" s="183"/>
      <c r="M71" s="329"/>
      <c r="N71" s="330"/>
      <c r="O71" s="183"/>
      <c r="P71" s="46"/>
    </row>
    <row r="72" spans="1:17" s="43" customFormat="1" ht="252" customHeight="1" x14ac:dyDescent="0.2">
      <c r="A72" s="42"/>
      <c r="B72" s="14">
        <v>14</v>
      </c>
      <c r="C72" s="12"/>
      <c r="D72" s="158" t="s">
        <v>379</v>
      </c>
      <c r="E72" s="66" t="s">
        <v>380</v>
      </c>
      <c r="F72" s="162" t="s">
        <v>381</v>
      </c>
      <c r="G72" s="128" t="s">
        <v>382</v>
      </c>
      <c r="H72" s="163" t="s">
        <v>383</v>
      </c>
      <c r="I72" s="128" t="s">
        <v>384</v>
      </c>
      <c r="J72" s="163" t="s">
        <v>385</v>
      </c>
      <c r="K72" s="66" t="s">
        <v>386</v>
      </c>
      <c r="L72" s="66" t="s">
        <v>449</v>
      </c>
      <c r="M72" s="289"/>
      <c r="N72" s="284">
        <f>3000000+1000000+1100000+750000+450000</f>
        <v>6300000</v>
      </c>
      <c r="O72" s="155" t="s">
        <v>387</v>
      </c>
      <c r="P72" s="46"/>
    </row>
    <row r="73" spans="1:17" ht="251" customHeight="1" x14ac:dyDescent="0.2">
      <c r="A73" s="11"/>
      <c r="B73" s="14">
        <v>15</v>
      </c>
      <c r="C73" s="10"/>
      <c r="D73" s="66" t="s">
        <v>388</v>
      </c>
      <c r="E73" s="66" t="s">
        <v>389</v>
      </c>
      <c r="F73" s="128" t="s">
        <v>390</v>
      </c>
      <c r="G73" s="66" t="s">
        <v>391</v>
      </c>
      <c r="H73" s="128" t="s">
        <v>392</v>
      </c>
      <c r="I73" s="128" t="s">
        <v>393</v>
      </c>
      <c r="J73" s="163" t="s">
        <v>385</v>
      </c>
      <c r="K73" s="66" t="s">
        <v>394</v>
      </c>
      <c r="L73" s="66" t="s">
        <v>395</v>
      </c>
      <c r="M73" s="284">
        <f>N72</f>
        <v>6300000</v>
      </c>
      <c r="N73" s="284" t="s">
        <v>369</v>
      </c>
      <c r="O73" s="66" t="s">
        <v>396</v>
      </c>
      <c r="P73" s="3"/>
    </row>
    <row r="74" spans="1:17" s="3" customFormat="1" ht="182" customHeight="1" x14ac:dyDescent="0.2">
      <c r="A74" s="11"/>
      <c r="B74" s="14">
        <v>15</v>
      </c>
      <c r="C74" s="57"/>
      <c r="D74" s="164" t="s">
        <v>397</v>
      </c>
      <c r="E74" s="165" t="s">
        <v>398</v>
      </c>
      <c r="F74" s="166" t="s">
        <v>381</v>
      </c>
      <c r="G74" s="140"/>
      <c r="H74" s="166" t="s">
        <v>399</v>
      </c>
      <c r="I74" s="165" t="s">
        <v>400</v>
      </c>
      <c r="J74" s="166" t="s">
        <v>385</v>
      </c>
      <c r="K74" s="164" t="s">
        <v>401</v>
      </c>
      <c r="L74" s="164" t="s">
        <v>402</v>
      </c>
      <c r="M74" s="284" t="s">
        <v>369</v>
      </c>
      <c r="N74" s="284">
        <f>1000000+1100000+750000+1500000</f>
        <v>4350000</v>
      </c>
      <c r="O74" s="158" t="s">
        <v>403</v>
      </c>
    </row>
    <row r="75" spans="1:17" s="3" customFormat="1" ht="138" customHeight="1" x14ac:dyDescent="0.2">
      <c r="A75" s="9"/>
      <c r="B75" s="14">
        <v>16</v>
      </c>
      <c r="C75" s="57"/>
      <c r="D75" s="66" t="s">
        <v>404</v>
      </c>
      <c r="E75" s="155" t="s">
        <v>450</v>
      </c>
      <c r="F75" s="163" t="s">
        <v>381</v>
      </c>
      <c r="G75" s="128" t="s">
        <v>405</v>
      </c>
      <c r="H75" s="128" t="s">
        <v>406</v>
      </c>
      <c r="I75" s="155" t="s">
        <v>103</v>
      </c>
      <c r="J75" s="163" t="s">
        <v>407</v>
      </c>
      <c r="K75" s="66" t="s">
        <v>451</v>
      </c>
      <c r="L75" s="66" t="s">
        <v>452</v>
      </c>
      <c r="M75" s="290">
        <f t="shared" ref="M75" si="0">N74</f>
        <v>4350000</v>
      </c>
      <c r="N75" s="284">
        <f>6000000+3000000+1500000</f>
        <v>10500000</v>
      </c>
      <c r="O75" s="158" t="s">
        <v>408</v>
      </c>
      <c r="P75" s="1"/>
    </row>
    <row r="76" spans="1:17" s="3" customFormat="1" ht="101.25" customHeight="1" x14ac:dyDescent="0.2">
      <c r="A76" s="24"/>
      <c r="B76" s="14"/>
      <c r="C76" s="57"/>
      <c r="D76" s="254" t="s">
        <v>106</v>
      </c>
      <c r="E76" s="178"/>
      <c r="F76" s="178"/>
      <c r="G76" s="178"/>
      <c r="H76" s="178"/>
      <c r="I76" s="178"/>
      <c r="J76" s="178"/>
      <c r="K76" s="178"/>
      <c r="L76" s="178"/>
      <c r="M76" s="331"/>
      <c r="N76" s="291"/>
      <c r="O76" s="178"/>
      <c r="P76" s="1"/>
    </row>
    <row r="77" spans="1:17" s="3" customFormat="1" ht="144" customHeight="1" x14ac:dyDescent="0.2">
      <c r="A77" s="9"/>
      <c r="B77" s="35">
        <v>17</v>
      </c>
      <c r="C77" s="186"/>
      <c r="D77" s="13" t="s">
        <v>453</v>
      </c>
      <c r="E77" s="13" t="s">
        <v>454</v>
      </c>
      <c r="F77" s="12" t="s">
        <v>455</v>
      </c>
      <c r="G77" s="12" t="s">
        <v>456</v>
      </c>
      <c r="H77" s="15" t="s">
        <v>457</v>
      </c>
      <c r="I77" s="12" t="s">
        <v>458</v>
      </c>
      <c r="J77" s="15" t="s">
        <v>461</v>
      </c>
      <c r="K77" s="15" t="s">
        <v>459</v>
      </c>
      <c r="L77" s="15" t="s">
        <v>460</v>
      </c>
      <c r="M77" s="292"/>
      <c r="N77" s="275"/>
      <c r="O77" s="173"/>
      <c r="P77" s="1"/>
    </row>
    <row r="78" spans="1:17" s="3" customFormat="1" ht="160" customHeight="1" x14ac:dyDescent="0.2">
      <c r="A78" s="9"/>
      <c r="B78" s="14">
        <v>18</v>
      </c>
      <c r="C78" s="182"/>
      <c r="D78" s="27" t="s">
        <v>462</v>
      </c>
      <c r="E78" s="13" t="s">
        <v>463</v>
      </c>
      <c r="F78" s="12" t="s">
        <v>455</v>
      </c>
      <c r="G78" s="12" t="s">
        <v>456</v>
      </c>
      <c r="H78" s="15" t="s">
        <v>457</v>
      </c>
      <c r="I78" s="12" t="s">
        <v>458</v>
      </c>
      <c r="J78" s="12" t="s">
        <v>464</v>
      </c>
      <c r="K78" s="15" t="s">
        <v>465</v>
      </c>
      <c r="L78" s="15" t="s">
        <v>466</v>
      </c>
      <c r="M78" s="278"/>
      <c r="N78" s="275">
        <v>600000</v>
      </c>
      <c r="O78" s="13" t="s">
        <v>467</v>
      </c>
      <c r="P78" s="1"/>
    </row>
    <row r="79" spans="1:17" s="3" customFormat="1" ht="147" customHeight="1" x14ac:dyDescent="0.2">
      <c r="A79" s="9"/>
      <c r="B79" s="14">
        <v>19</v>
      </c>
      <c r="C79" s="10"/>
      <c r="D79" s="90" t="s">
        <v>468</v>
      </c>
      <c r="E79" s="63" t="s">
        <v>469</v>
      </c>
      <c r="F79" s="41" t="s">
        <v>470</v>
      </c>
      <c r="G79" s="41" t="s">
        <v>455</v>
      </c>
      <c r="H79" s="91" t="s">
        <v>457</v>
      </c>
      <c r="I79" s="41" t="s">
        <v>458</v>
      </c>
      <c r="J79" s="41" t="s">
        <v>464</v>
      </c>
      <c r="K79" s="90" t="s">
        <v>471</v>
      </c>
      <c r="L79" s="90" t="s">
        <v>472</v>
      </c>
      <c r="M79" s="275"/>
      <c r="N79" s="293"/>
      <c r="O79" s="13"/>
      <c r="P79" s="1"/>
    </row>
    <row r="80" spans="1:17" s="3" customFormat="1" ht="120" customHeight="1" x14ac:dyDescent="0.2">
      <c r="A80" s="9"/>
      <c r="B80" s="14">
        <v>20</v>
      </c>
      <c r="C80" s="39"/>
      <c r="D80" s="174" t="s">
        <v>473</v>
      </c>
      <c r="E80" s="13" t="s">
        <v>474</v>
      </c>
      <c r="F80" s="12" t="s">
        <v>455</v>
      </c>
      <c r="G80" s="12" t="s">
        <v>456</v>
      </c>
      <c r="H80" s="15" t="s">
        <v>457</v>
      </c>
      <c r="I80" s="12" t="s">
        <v>475</v>
      </c>
      <c r="J80" s="12" t="s">
        <v>476</v>
      </c>
      <c r="K80" s="13" t="s">
        <v>477</v>
      </c>
      <c r="L80" s="27" t="s">
        <v>478</v>
      </c>
      <c r="M80" s="293">
        <v>0</v>
      </c>
      <c r="N80" s="332">
        <v>17500000</v>
      </c>
      <c r="O80" s="112" t="s">
        <v>479</v>
      </c>
      <c r="P80" s="1"/>
    </row>
    <row r="81" spans="1:16" s="3" customFormat="1" ht="118" customHeight="1" x14ac:dyDescent="0.2">
      <c r="A81" s="9"/>
      <c r="B81" s="14"/>
      <c r="C81" s="39"/>
      <c r="D81" s="193" t="s">
        <v>107</v>
      </c>
      <c r="E81" s="146"/>
      <c r="F81" s="147"/>
      <c r="G81" s="147"/>
      <c r="H81" s="147"/>
      <c r="I81" s="148"/>
      <c r="J81" s="147"/>
      <c r="K81" s="146"/>
      <c r="L81" s="149"/>
      <c r="M81" s="333">
        <v>0</v>
      </c>
      <c r="N81" s="294"/>
      <c r="O81" s="150"/>
      <c r="P81" s="1"/>
    </row>
    <row r="82" spans="1:16" s="3" customFormat="1" ht="299" customHeight="1" x14ac:dyDescent="0.2">
      <c r="A82" s="9"/>
      <c r="B82" s="38">
        <v>21</v>
      </c>
      <c r="C82" s="189"/>
      <c r="D82" s="25" t="s">
        <v>409</v>
      </c>
      <c r="E82" s="127" t="s">
        <v>422</v>
      </c>
      <c r="F82" s="140" t="s">
        <v>410</v>
      </c>
      <c r="G82" s="141" t="s">
        <v>411</v>
      </c>
      <c r="H82" s="128" t="s">
        <v>412</v>
      </c>
      <c r="I82" s="130" t="s">
        <v>316</v>
      </c>
      <c r="J82" s="133" t="s">
        <v>110</v>
      </c>
      <c r="K82" s="37" t="s">
        <v>413</v>
      </c>
      <c r="L82" s="67" t="s">
        <v>414</v>
      </c>
      <c r="M82" s="295">
        <v>33500000</v>
      </c>
      <c r="N82" s="285">
        <v>3500000</v>
      </c>
      <c r="O82" s="132" t="s">
        <v>415</v>
      </c>
      <c r="P82" s="192"/>
    </row>
    <row r="83" spans="1:16" ht="397" customHeight="1" x14ac:dyDescent="0.2">
      <c r="A83" s="9"/>
      <c r="B83" s="14">
        <v>22</v>
      </c>
      <c r="C83" s="40"/>
      <c r="D83" s="25" t="s">
        <v>416</v>
      </c>
      <c r="E83" s="144" t="s">
        <v>417</v>
      </c>
      <c r="F83" s="15" t="s">
        <v>410</v>
      </c>
      <c r="G83" s="15" t="s">
        <v>411</v>
      </c>
      <c r="H83" s="130" t="s">
        <v>418</v>
      </c>
      <c r="I83" s="135" t="s">
        <v>316</v>
      </c>
      <c r="J83" s="135" t="s">
        <v>110</v>
      </c>
      <c r="K83" s="134" t="s">
        <v>419</v>
      </c>
      <c r="L83" s="136" t="s">
        <v>420</v>
      </c>
      <c r="M83" s="296">
        <f>33000000+3500000</f>
        <v>36500000</v>
      </c>
      <c r="N83" s="276">
        <f>1500000+2400000+500000+250000+250000+1000000+750000+250000+(50*35000)+3500000</f>
        <v>12150000</v>
      </c>
      <c r="O83" s="226" t="s">
        <v>421</v>
      </c>
    </row>
    <row r="84" spans="1:16" ht="353" customHeight="1" x14ac:dyDescent="0.2">
      <c r="A84" s="9"/>
      <c r="B84" s="14">
        <v>23</v>
      </c>
      <c r="C84" s="40"/>
      <c r="D84" s="13" t="s">
        <v>423</v>
      </c>
      <c r="E84" s="13" t="s">
        <v>424</v>
      </c>
      <c r="F84" s="142" t="s">
        <v>411</v>
      </c>
      <c r="G84" s="143" t="s">
        <v>425</v>
      </c>
      <c r="H84" s="153" t="s">
        <v>426</v>
      </c>
      <c r="I84" s="135" t="s">
        <v>427</v>
      </c>
      <c r="J84" s="135" t="s">
        <v>428</v>
      </c>
      <c r="K84" s="131" t="s">
        <v>429</v>
      </c>
      <c r="L84" s="145" t="s">
        <v>430</v>
      </c>
      <c r="M84" s="334">
        <v>433812500</v>
      </c>
      <c r="N84" s="335">
        <v>300000000</v>
      </c>
      <c r="O84" s="255" t="s">
        <v>548</v>
      </c>
    </row>
    <row r="85" spans="1:16" s="3" customFormat="1" ht="349" customHeight="1" x14ac:dyDescent="0.2">
      <c r="A85" s="9"/>
      <c r="B85" s="14">
        <v>24</v>
      </c>
      <c r="C85" s="57"/>
      <c r="D85" s="26" t="s">
        <v>431</v>
      </c>
      <c r="E85" s="127" t="s">
        <v>432</v>
      </c>
      <c r="F85" s="151" t="s">
        <v>411</v>
      </c>
      <c r="G85" s="167" t="s">
        <v>410</v>
      </c>
      <c r="H85" s="196" t="s">
        <v>433</v>
      </c>
      <c r="I85" s="135" t="s">
        <v>434</v>
      </c>
      <c r="J85" s="135" t="s">
        <v>110</v>
      </c>
      <c r="K85" s="134" t="s">
        <v>435</v>
      </c>
      <c r="L85" s="136" t="s">
        <v>436</v>
      </c>
      <c r="M85" s="297">
        <f>1500000+2400000+500000+250000+250000+1000000+750000+250000+(150*35000)+2500000</f>
        <v>14650000</v>
      </c>
      <c r="N85" s="298">
        <f>1500000+2400000+500000+250000+250000+1000000+750000+250000+(150*35000)</f>
        <v>12150000</v>
      </c>
      <c r="O85" s="37" t="s">
        <v>437</v>
      </c>
      <c r="P85" s="125"/>
    </row>
    <row r="86" spans="1:16" ht="223" customHeight="1" x14ac:dyDescent="0.2">
      <c r="A86" s="9"/>
      <c r="B86" s="14">
        <v>25</v>
      </c>
      <c r="C86" s="57"/>
      <c r="D86" s="25" t="s">
        <v>438</v>
      </c>
      <c r="E86" s="25" t="s">
        <v>439</v>
      </c>
      <c r="F86" s="194" t="s">
        <v>411</v>
      </c>
      <c r="G86" s="35" t="s">
        <v>440</v>
      </c>
      <c r="H86" s="145" t="s">
        <v>443</v>
      </c>
      <c r="I86" s="154" t="s">
        <v>441</v>
      </c>
      <c r="J86" s="154" t="s">
        <v>442</v>
      </c>
      <c r="K86" s="165" t="s">
        <v>444</v>
      </c>
      <c r="L86" s="165" t="s">
        <v>445</v>
      </c>
      <c r="M86" s="297">
        <f>(10000*50*12)</f>
        <v>6000000</v>
      </c>
      <c r="N86" s="297">
        <f>(12*1000000)+(12*150000)</f>
        <v>13800000</v>
      </c>
      <c r="O86" s="195" t="s">
        <v>446</v>
      </c>
    </row>
    <row r="87" spans="1:16" ht="79" customHeight="1" x14ac:dyDescent="0.2">
      <c r="A87" s="9"/>
      <c r="B87" s="14"/>
      <c r="C87" s="58"/>
      <c r="D87" s="201" t="s">
        <v>35</v>
      </c>
      <c r="E87" s="18"/>
      <c r="F87" s="18"/>
      <c r="G87" s="18"/>
      <c r="H87" s="18"/>
      <c r="I87" s="18"/>
      <c r="J87" s="18"/>
      <c r="K87" s="18"/>
      <c r="L87" s="18"/>
      <c r="M87" s="270"/>
      <c r="N87" s="269"/>
      <c r="O87" s="13"/>
    </row>
    <row r="88" spans="1:16" ht="173" customHeight="1" x14ac:dyDescent="0.2">
      <c r="A88" s="9"/>
      <c r="B88" s="14">
        <v>26</v>
      </c>
      <c r="C88" s="58"/>
      <c r="D88" s="13" t="s">
        <v>89</v>
      </c>
      <c r="E88" s="13" t="s">
        <v>90</v>
      </c>
      <c r="F88" s="15" t="s">
        <v>149</v>
      </c>
      <c r="G88" s="13" t="s">
        <v>91</v>
      </c>
      <c r="H88" s="13" t="s">
        <v>92</v>
      </c>
      <c r="I88" s="13" t="s">
        <v>166</v>
      </c>
      <c r="J88" s="15" t="s">
        <v>599</v>
      </c>
      <c r="K88" s="13" t="s">
        <v>93</v>
      </c>
      <c r="L88" s="13" t="s">
        <v>167</v>
      </c>
      <c r="M88" s="280"/>
      <c r="N88" s="280">
        <v>200000000</v>
      </c>
      <c r="O88" s="27" t="s">
        <v>169</v>
      </c>
    </row>
    <row r="89" spans="1:16" ht="213" customHeight="1" x14ac:dyDescent="0.2">
      <c r="A89" s="9"/>
      <c r="B89" s="15">
        <v>27</v>
      </c>
      <c r="C89" s="59"/>
      <c r="D89" s="28" t="s">
        <v>94</v>
      </c>
      <c r="E89" s="25" t="s">
        <v>95</v>
      </c>
      <c r="F89" s="15" t="s">
        <v>149</v>
      </c>
      <c r="G89" s="13" t="s">
        <v>91</v>
      </c>
      <c r="H89" s="13" t="s">
        <v>92</v>
      </c>
      <c r="I89" s="13"/>
      <c r="J89" s="15" t="s">
        <v>599</v>
      </c>
      <c r="K89" s="25" t="s">
        <v>96</v>
      </c>
      <c r="L89" s="13" t="s">
        <v>168</v>
      </c>
      <c r="M89" s="299"/>
      <c r="N89" s="299">
        <v>210000000</v>
      </c>
      <c r="O89" s="14"/>
    </row>
    <row r="90" spans="1:16" ht="40" customHeight="1" x14ac:dyDescent="0.2">
      <c r="A90" s="9"/>
      <c r="B90" s="15"/>
      <c r="C90" s="59"/>
      <c r="D90" s="241" t="s">
        <v>99</v>
      </c>
      <c r="E90" s="18"/>
      <c r="F90" s="18"/>
      <c r="G90" s="18"/>
      <c r="H90" s="18"/>
      <c r="I90" s="18"/>
      <c r="J90" s="18"/>
      <c r="K90" s="18"/>
      <c r="L90" s="18"/>
      <c r="M90" s="270"/>
      <c r="N90" s="270"/>
      <c r="O90" s="49"/>
    </row>
    <row r="91" spans="1:16" ht="72" customHeight="1" x14ac:dyDescent="0.2">
      <c r="A91" s="9"/>
      <c r="B91" s="15">
        <v>28</v>
      </c>
      <c r="C91" s="15"/>
      <c r="D91" s="199" t="s">
        <v>524</v>
      </c>
      <c r="E91" s="169"/>
      <c r="F91" s="169"/>
      <c r="G91" s="169"/>
      <c r="H91" s="18"/>
      <c r="I91" s="18"/>
      <c r="J91" s="18"/>
      <c r="K91" s="18"/>
      <c r="L91" s="18"/>
      <c r="M91" s="300"/>
      <c r="N91" s="270"/>
      <c r="O91" s="49"/>
    </row>
    <row r="92" spans="1:16" ht="88" customHeight="1" x14ac:dyDescent="0.2">
      <c r="A92" s="9"/>
      <c r="B92" s="15"/>
      <c r="C92" s="15" t="s">
        <v>593</v>
      </c>
      <c r="D92" s="75" t="s">
        <v>186</v>
      </c>
      <c r="E92" s="381" t="s">
        <v>85</v>
      </c>
      <c r="F92" s="341" t="s">
        <v>252</v>
      </c>
      <c r="G92" s="344" t="s">
        <v>183</v>
      </c>
      <c r="H92" s="13" t="s">
        <v>184</v>
      </c>
      <c r="I92" s="13" t="s">
        <v>40</v>
      </c>
      <c r="J92" s="15" t="s">
        <v>110</v>
      </c>
      <c r="K92" s="13" t="s">
        <v>171</v>
      </c>
      <c r="L92" s="13" t="s">
        <v>172</v>
      </c>
      <c r="M92" s="300"/>
      <c r="N92" s="270">
        <v>250000000</v>
      </c>
      <c r="O92" s="49" t="s">
        <v>525</v>
      </c>
    </row>
    <row r="93" spans="1:16" ht="125" customHeight="1" x14ac:dyDescent="0.2">
      <c r="A93" s="9"/>
      <c r="B93" s="15"/>
      <c r="C93" s="15" t="s">
        <v>594</v>
      </c>
      <c r="D93" s="75" t="s">
        <v>187</v>
      </c>
      <c r="E93" s="382"/>
      <c r="F93" s="343"/>
      <c r="G93" s="346" t="s">
        <v>183</v>
      </c>
      <c r="H93" s="87" t="s">
        <v>185</v>
      </c>
      <c r="I93" s="87" t="s">
        <v>175</v>
      </c>
      <c r="J93" s="89" t="s">
        <v>179</v>
      </c>
      <c r="K93" s="86" t="s">
        <v>135</v>
      </c>
      <c r="L93" s="86" t="s">
        <v>180</v>
      </c>
      <c r="M93" s="300"/>
      <c r="N93" s="270">
        <v>350000000</v>
      </c>
      <c r="O93" s="49" t="s">
        <v>525</v>
      </c>
    </row>
    <row r="94" spans="1:16" ht="90" customHeight="1" x14ac:dyDescent="0.2">
      <c r="A94" s="9"/>
      <c r="B94" s="35">
        <v>29</v>
      </c>
      <c r="C94" s="15"/>
      <c r="D94" s="75" t="s">
        <v>526</v>
      </c>
      <c r="E94" s="49" t="s">
        <v>173</v>
      </c>
      <c r="F94" s="21" t="s">
        <v>252</v>
      </c>
      <c r="G94" s="101" t="s">
        <v>183</v>
      </c>
      <c r="H94" s="102" t="s">
        <v>174</v>
      </c>
      <c r="I94" s="99" t="s">
        <v>175</v>
      </c>
      <c r="J94" s="47" t="s">
        <v>178</v>
      </c>
      <c r="K94" s="49" t="s">
        <v>177</v>
      </c>
      <c r="L94" s="49" t="s">
        <v>176</v>
      </c>
      <c r="M94" s="301"/>
      <c r="N94" s="270">
        <v>350000000</v>
      </c>
      <c r="O94" s="49" t="s">
        <v>525</v>
      </c>
    </row>
    <row r="95" spans="1:16" ht="93" customHeight="1" x14ac:dyDescent="0.2">
      <c r="A95" s="9"/>
      <c r="B95" s="35">
        <v>30</v>
      </c>
      <c r="C95" s="15"/>
      <c r="D95" s="212" t="s">
        <v>595</v>
      </c>
      <c r="E95" s="85"/>
      <c r="F95" s="88"/>
      <c r="G95" s="101"/>
      <c r="H95" s="210"/>
      <c r="I95" s="211"/>
      <c r="J95" s="69"/>
      <c r="K95" s="86"/>
      <c r="L95" s="86"/>
      <c r="M95" s="302"/>
      <c r="N95" s="270"/>
      <c r="O95" s="49"/>
    </row>
    <row r="96" spans="1:16" ht="112" customHeight="1" x14ac:dyDescent="0.2">
      <c r="A96" s="9"/>
      <c r="B96" s="35"/>
      <c r="C96" s="15" t="s">
        <v>596</v>
      </c>
      <c r="D96" s="209" t="s">
        <v>227</v>
      </c>
      <c r="E96" s="344" t="s">
        <v>85</v>
      </c>
      <c r="F96" s="49" t="s">
        <v>252</v>
      </c>
      <c r="G96" s="13" t="s">
        <v>183</v>
      </c>
      <c r="H96" s="68"/>
      <c r="I96" s="99" t="s">
        <v>271</v>
      </c>
      <c r="J96" s="47" t="s">
        <v>110</v>
      </c>
      <c r="K96" s="85" t="s">
        <v>87</v>
      </c>
      <c r="L96" s="85" t="s">
        <v>550</v>
      </c>
      <c r="M96" s="278"/>
      <c r="N96" s="270">
        <v>13500000</v>
      </c>
      <c r="O96" s="15" t="s">
        <v>554</v>
      </c>
    </row>
    <row r="97" spans="1:15" ht="120" customHeight="1" x14ac:dyDescent="0.2">
      <c r="A97" s="9"/>
      <c r="B97" s="35"/>
      <c r="C97" s="15" t="s">
        <v>549</v>
      </c>
      <c r="D97" s="209" t="s">
        <v>228</v>
      </c>
      <c r="E97" s="345"/>
      <c r="F97" s="49"/>
      <c r="G97" s="13" t="s">
        <v>88</v>
      </c>
      <c r="H97" s="68"/>
      <c r="I97" s="99" t="s">
        <v>271</v>
      </c>
      <c r="J97" s="47" t="s">
        <v>110</v>
      </c>
      <c r="K97" s="49" t="s">
        <v>86</v>
      </c>
      <c r="L97" s="49" t="s">
        <v>551</v>
      </c>
      <c r="M97" s="270"/>
      <c r="N97" s="270">
        <v>23500000</v>
      </c>
      <c r="O97" s="15" t="s">
        <v>555</v>
      </c>
    </row>
    <row r="98" spans="1:15" ht="238" customHeight="1" x14ac:dyDescent="0.2">
      <c r="A98" s="11"/>
      <c r="B98" s="35"/>
      <c r="C98" s="15" t="s">
        <v>597</v>
      </c>
      <c r="D98" s="209" t="s">
        <v>281</v>
      </c>
      <c r="E98" s="345"/>
      <c r="F98" s="49"/>
      <c r="G98" s="13"/>
      <c r="H98" s="68"/>
      <c r="I98" s="227" t="s">
        <v>271</v>
      </c>
      <c r="J98" s="47" t="s">
        <v>110</v>
      </c>
      <c r="K98" s="49" t="s">
        <v>86</v>
      </c>
      <c r="L98" s="49" t="s">
        <v>552</v>
      </c>
      <c r="M98" s="270"/>
      <c r="N98" s="278">
        <v>48250000</v>
      </c>
      <c r="O98" s="49" t="s">
        <v>273</v>
      </c>
    </row>
    <row r="99" spans="1:15" ht="151" customHeight="1" x14ac:dyDescent="0.2">
      <c r="A99" s="11"/>
      <c r="B99" s="15"/>
      <c r="C99" s="15" t="s">
        <v>536</v>
      </c>
      <c r="D99" s="75" t="s">
        <v>281</v>
      </c>
      <c r="E99" s="345"/>
      <c r="F99" s="49"/>
      <c r="G99" s="13"/>
      <c r="H99" s="68"/>
      <c r="I99" s="99" t="s">
        <v>271</v>
      </c>
      <c r="J99" s="47" t="s">
        <v>110</v>
      </c>
      <c r="K99" s="49" t="s">
        <v>86</v>
      </c>
      <c r="L99" s="49" t="s">
        <v>558</v>
      </c>
      <c r="M99" s="270"/>
      <c r="N99" s="303">
        <v>23500000</v>
      </c>
      <c r="O99" s="15" t="s">
        <v>557</v>
      </c>
    </row>
    <row r="100" spans="1:15" ht="151.5" customHeight="1" x14ac:dyDescent="0.2">
      <c r="A100" s="11"/>
      <c r="B100" s="15"/>
      <c r="C100" s="15" t="s">
        <v>598</v>
      </c>
      <c r="D100" s="209" t="s">
        <v>282</v>
      </c>
      <c r="E100" s="345"/>
      <c r="F100" s="49"/>
      <c r="G100" s="13" t="s">
        <v>88</v>
      </c>
      <c r="H100" s="69"/>
      <c r="I100" s="99" t="s">
        <v>271</v>
      </c>
      <c r="J100" s="47" t="s">
        <v>110</v>
      </c>
      <c r="K100" s="49" t="s">
        <v>86</v>
      </c>
      <c r="L100" s="49" t="s">
        <v>553</v>
      </c>
      <c r="M100" s="270"/>
      <c r="N100" s="303">
        <v>23500000</v>
      </c>
      <c r="O100" s="15" t="s">
        <v>559</v>
      </c>
    </row>
    <row r="101" spans="1:15" ht="156.75" customHeight="1" x14ac:dyDescent="0.2">
      <c r="A101" s="11"/>
      <c r="B101" s="15"/>
      <c r="C101" s="15" t="s">
        <v>556</v>
      </c>
      <c r="D101" s="209" t="s">
        <v>279</v>
      </c>
      <c r="E101" s="346"/>
      <c r="F101" s="49" t="s">
        <v>252</v>
      </c>
      <c r="G101" s="13" t="s">
        <v>183</v>
      </c>
      <c r="H101" s="49"/>
      <c r="I101" s="211" t="s">
        <v>271</v>
      </c>
      <c r="J101" s="225" t="s">
        <v>560</v>
      </c>
      <c r="K101" s="49" t="s">
        <v>561</v>
      </c>
      <c r="L101" s="49" t="s">
        <v>562</v>
      </c>
      <c r="M101" s="270"/>
      <c r="N101" s="303">
        <v>216000000</v>
      </c>
      <c r="O101" s="15" t="s">
        <v>563</v>
      </c>
    </row>
    <row r="102" spans="1:15" ht="100" customHeight="1" x14ac:dyDescent="0.2">
      <c r="A102" s="11"/>
      <c r="B102" s="15">
        <v>33</v>
      </c>
      <c r="C102" s="15"/>
      <c r="D102" s="256" t="s">
        <v>527</v>
      </c>
      <c r="E102" s="63"/>
      <c r="F102" s="49"/>
      <c r="G102" s="13"/>
      <c r="H102" s="49"/>
      <c r="I102" s="49"/>
      <c r="J102" s="68"/>
      <c r="K102" s="49"/>
      <c r="L102" s="49"/>
      <c r="M102" s="304"/>
      <c r="N102" s="305"/>
      <c r="O102" s="49"/>
    </row>
    <row r="103" spans="1:15" ht="54" customHeight="1" x14ac:dyDescent="0.2">
      <c r="A103" s="11"/>
      <c r="B103" s="15"/>
      <c r="C103" s="15" t="s">
        <v>536</v>
      </c>
      <c r="D103" s="45" t="s">
        <v>225</v>
      </c>
      <c r="E103" s="386" t="s">
        <v>234</v>
      </c>
      <c r="F103" s="342" t="s">
        <v>252</v>
      </c>
      <c r="G103" s="389" t="s">
        <v>188</v>
      </c>
      <c r="H103" s="342" t="s">
        <v>191</v>
      </c>
      <c r="I103" s="341" t="s">
        <v>189</v>
      </c>
      <c r="J103" s="47" t="s">
        <v>110</v>
      </c>
      <c r="K103" s="342" t="s">
        <v>190</v>
      </c>
      <c r="L103" s="341" t="s">
        <v>249</v>
      </c>
      <c r="M103" s="391">
        <v>60000000</v>
      </c>
      <c r="N103" s="394">
        <v>35700000</v>
      </c>
      <c r="O103" s="342" t="s">
        <v>565</v>
      </c>
    </row>
    <row r="104" spans="1:15" ht="57" customHeight="1" x14ac:dyDescent="0.2">
      <c r="A104" s="11"/>
      <c r="B104" s="15"/>
      <c r="C104" s="15" t="s">
        <v>537</v>
      </c>
      <c r="D104" s="75" t="s">
        <v>226</v>
      </c>
      <c r="E104" s="387"/>
      <c r="F104" s="342"/>
      <c r="G104" s="389"/>
      <c r="H104" s="342"/>
      <c r="I104" s="342"/>
      <c r="J104" s="225" t="s">
        <v>110</v>
      </c>
      <c r="K104" s="342"/>
      <c r="L104" s="342"/>
      <c r="M104" s="392"/>
      <c r="N104" s="394"/>
      <c r="O104" s="342"/>
    </row>
    <row r="105" spans="1:15" ht="48.75" customHeight="1" x14ac:dyDescent="0.2">
      <c r="A105" s="11"/>
      <c r="B105" s="15"/>
      <c r="C105" s="15" t="s">
        <v>564</v>
      </c>
      <c r="D105" s="45" t="s">
        <v>229</v>
      </c>
      <c r="E105" s="387"/>
      <c r="F105" s="342"/>
      <c r="G105" s="389"/>
      <c r="H105" s="342"/>
      <c r="I105" s="342"/>
      <c r="J105" s="47" t="s">
        <v>110</v>
      </c>
      <c r="K105" s="342"/>
      <c r="L105" s="342"/>
      <c r="M105" s="392"/>
      <c r="N105" s="394"/>
      <c r="O105" s="342"/>
    </row>
    <row r="106" spans="1:15" ht="352" customHeight="1" x14ac:dyDescent="0.2">
      <c r="A106" s="11"/>
      <c r="B106" s="15"/>
      <c r="C106" s="15" t="s">
        <v>538</v>
      </c>
      <c r="D106" s="45" t="s">
        <v>280</v>
      </c>
      <c r="E106" s="388"/>
      <c r="F106" s="343"/>
      <c r="G106" s="390"/>
      <c r="H106" s="343"/>
      <c r="I106" s="343"/>
      <c r="J106" s="18" t="s">
        <v>253</v>
      </c>
      <c r="K106" s="343"/>
      <c r="L106" s="343"/>
      <c r="M106" s="393"/>
      <c r="N106" s="394"/>
      <c r="O106" s="343"/>
    </row>
    <row r="107" spans="1:15" ht="182" customHeight="1" x14ac:dyDescent="0.2">
      <c r="A107" s="11"/>
      <c r="B107" s="15">
        <v>34</v>
      </c>
      <c r="C107" s="15"/>
      <c r="D107" s="257" t="s">
        <v>219</v>
      </c>
      <c r="E107" s="49"/>
      <c r="F107" s="49"/>
      <c r="G107" s="49"/>
      <c r="H107" s="228"/>
      <c r="I107" s="229"/>
      <c r="J107" s="21"/>
      <c r="K107" s="49"/>
      <c r="L107" s="49"/>
      <c r="M107" s="269"/>
      <c r="N107" s="269"/>
      <c r="O107" s="231"/>
    </row>
    <row r="108" spans="1:15" ht="56.25" customHeight="1" x14ac:dyDescent="0.2">
      <c r="A108" s="9"/>
      <c r="B108" s="15"/>
      <c r="C108" s="15" t="s">
        <v>539</v>
      </c>
      <c r="D108" s="44" t="s">
        <v>230</v>
      </c>
      <c r="E108" s="341" t="s">
        <v>235</v>
      </c>
      <c r="F108" s="342" t="s">
        <v>252</v>
      </c>
      <c r="G108" s="341" t="s">
        <v>192</v>
      </c>
      <c r="H108" s="395">
        <v>45017</v>
      </c>
      <c r="I108" s="358" t="s">
        <v>224</v>
      </c>
      <c r="J108" s="358" t="s">
        <v>110</v>
      </c>
      <c r="K108" s="341" t="s">
        <v>238</v>
      </c>
      <c r="L108" s="341" t="s">
        <v>239</v>
      </c>
      <c r="M108" s="338">
        <v>160000000</v>
      </c>
      <c r="N108" s="338">
        <v>91500000</v>
      </c>
      <c r="O108" s="341" t="s">
        <v>266</v>
      </c>
    </row>
    <row r="109" spans="1:15" ht="131" customHeight="1" x14ac:dyDescent="0.2">
      <c r="A109" s="11"/>
      <c r="B109" s="15"/>
      <c r="C109" s="15" t="s">
        <v>540</v>
      </c>
      <c r="D109" s="60" t="s">
        <v>231</v>
      </c>
      <c r="E109" s="343"/>
      <c r="F109" s="343"/>
      <c r="G109" s="343"/>
      <c r="H109" s="396"/>
      <c r="I109" s="360"/>
      <c r="J109" s="360"/>
      <c r="K109" s="343"/>
      <c r="L109" s="343"/>
      <c r="M109" s="340"/>
      <c r="N109" s="340"/>
      <c r="O109" s="342"/>
    </row>
    <row r="110" spans="1:15" ht="214" customHeight="1" x14ac:dyDescent="0.2">
      <c r="A110" s="29"/>
      <c r="B110" s="15">
        <v>35</v>
      </c>
      <c r="C110" s="15"/>
      <c r="D110" s="215" t="s">
        <v>220</v>
      </c>
      <c r="E110" s="49" t="s">
        <v>236</v>
      </c>
      <c r="F110" s="168" t="s">
        <v>337</v>
      </c>
      <c r="G110" s="49" t="s">
        <v>170</v>
      </c>
      <c r="H110" s="98" t="s">
        <v>221</v>
      </c>
      <c r="I110" s="230"/>
      <c r="J110" s="21" t="s">
        <v>110</v>
      </c>
      <c r="K110" s="49" t="s">
        <v>241</v>
      </c>
      <c r="L110" s="49" t="s">
        <v>240</v>
      </c>
      <c r="M110" s="269">
        <v>61000000</v>
      </c>
      <c r="N110" s="269">
        <v>61000000</v>
      </c>
      <c r="O110" s="100" t="s">
        <v>566</v>
      </c>
    </row>
    <row r="111" spans="1:15" ht="74" customHeight="1" x14ac:dyDescent="0.2">
      <c r="A111" s="11"/>
      <c r="B111" s="15">
        <v>36</v>
      </c>
      <c r="C111" s="15"/>
      <c r="D111" s="257" t="s">
        <v>222</v>
      </c>
      <c r="E111" s="85"/>
      <c r="F111" s="85"/>
      <c r="G111" s="85"/>
      <c r="H111" s="99"/>
      <c r="I111" s="229"/>
      <c r="J111" s="99"/>
      <c r="K111" s="85"/>
      <c r="L111" s="85"/>
      <c r="M111" s="306"/>
      <c r="N111" s="307"/>
      <c r="O111" s="22"/>
    </row>
    <row r="112" spans="1:15" ht="212" customHeight="1" x14ac:dyDescent="0.2">
      <c r="A112" s="11"/>
      <c r="B112" s="15"/>
      <c r="C112" s="15" t="s">
        <v>567</v>
      </c>
      <c r="D112" s="44" t="s">
        <v>232</v>
      </c>
      <c r="E112" s="397" t="s">
        <v>196</v>
      </c>
      <c r="F112" s="341" t="s">
        <v>252</v>
      </c>
      <c r="G112" s="341" t="s">
        <v>223</v>
      </c>
      <c r="H112" s="358" t="s">
        <v>191</v>
      </c>
      <c r="I112" s="358" t="s">
        <v>224</v>
      </c>
      <c r="J112" s="358" t="s">
        <v>253</v>
      </c>
      <c r="K112" s="341" t="s">
        <v>243</v>
      </c>
      <c r="L112" s="341" t="s">
        <v>244</v>
      </c>
      <c r="M112" s="338">
        <v>50000000</v>
      </c>
      <c r="N112" s="411">
        <v>39850000</v>
      </c>
      <c r="O112" s="344" t="s">
        <v>267</v>
      </c>
    </row>
    <row r="113" spans="1:15" ht="249" customHeight="1" x14ac:dyDescent="0.2">
      <c r="A113" s="11"/>
      <c r="B113" s="15"/>
      <c r="C113" s="89" t="s">
        <v>568</v>
      </c>
      <c r="D113" s="50" t="s">
        <v>226</v>
      </c>
      <c r="E113" s="397"/>
      <c r="F113" s="342"/>
      <c r="G113" s="342"/>
      <c r="H113" s="359"/>
      <c r="I113" s="359"/>
      <c r="J113" s="359"/>
      <c r="K113" s="342"/>
      <c r="L113" s="342"/>
      <c r="M113" s="339"/>
      <c r="N113" s="412"/>
      <c r="O113" s="345"/>
    </row>
    <row r="114" spans="1:15" ht="115" customHeight="1" x14ac:dyDescent="0.2">
      <c r="A114" s="11"/>
      <c r="B114" s="89"/>
      <c r="C114" s="89" t="s">
        <v>569</v>
      </c>
      <c r="D114" s="44" t="s">
        <v>233</v>
      </c>
      <c r="E114" s="397"/>
      <c r="F114" s="343"/>
      <c r="G114" s="343"/>
      <c r="H114" s="360"/>
      <c r="I114" s="360"/>
      <c r="J114" s="360"/>
      <c r="K114" s="343"/>
      <c r="L114" s="343"/>
      <c r="M114" s="340"/>
      <c r="N114" s="413"/>
      <c r="O114" s="346"/>
    </row>
    <row r="115" spans="1:15" ht="180" customHeight="1" x14ac:dyDescent="0.2">
      <c r="A115" s="11"/>
      <c r="B115" s="170">
        <v>37</v>
      </c>
      <c r="C115" s="15"/>
      <c r="D115" s="258" t="s">
        <v>193</v>
      </c>
      <c r="E115" s="49" t="s">
        <v>236</v>
      </c>
      <c r="F115" s="49" t="s">
        <v>252</v>
      </c>
      <c r="G115" s="21" t="s">
        <v>265</v>
      </c>
      <c r="H115" s="74"/>
      <c r="I115" s="47" t="s">
        <v>194</v>
      </c>
      <c r="J115" s="21" t="s">
        <v>110</v>
      </c>
      <c r="K115" s="49" t="s">
        <v>242</v>
      </c>
      <c r="L115" s="49" t="s">
        <v>240</v>
      </c>
      <c r="M115" s="269">
        <v>12000000</v>
      </c>
      <c r="N115" s="269">
        <v>12000000</v>
      </c>
      <c r="O115" s="25" t="s">
        <v>575</v>
      </c>
    </row>
    <row r="116" spans="1:15" ht="136" customHeight="1" x14ac:dyDescent="0.2">
      <c r="A116" s="11"/>
      <c r="B116" s="73">
        <v>38</v>
      </c>
      <c r="C116" s="15"/>
      <c r="D116" s="171" t="s">
        <v>195</v>
      </c>
      <c r="E116" s="49"/>
      <c r="F116" s="49"/>
      <c r="G116" s="21"/>
      <c r="H116" s="102"/>
      <c r="I116" s="47"/>
      <c r="J116" s="21"/>
      <c r="K116" s="85"/>
      <c r="L116" s="85"/>
      <c r="M116" s="306"/>
      <c r="N116" s="306"/>
      <c r="O116" s="13"/>
    </row>
    <row r="117" spans="1:15" ht="32" customHeight="1" x14ac:dyDescent="0.2">
      <c r="A117" s="11"/>
      <c r="B117" s="73"/>
      <c r="C117" s="15" t="s">
        <v>570</v>
      </c>
      <c r="D117" s="44" t="s">
        <v>198</v>
      </c>
      <c r="E117" s="341" t="s">
        <v>196</v>
      </c>
      <c r="F117" s="341" t="s">
        <v>251</v>
      </c>
      <c r="G117" s="344" t="s">
        <v>197</v>
      </c>
      <c r="H117" s="341" t="s">
        <v>255</v>
      </c>
      <c r="I117" s="358" t="s">
        <v>271</v>
      </c>
      <c r="J117" s="358" t="s">
        <v>110</v>
      </c>
      <c r="K117" s="341" t="s">
        <v>246</v>
      </c>
      <c r="L117" s="341" t="s">
        <v>245</v>
      </c>
      <c r="M117" s="337">
        <v>60000000</v>
      </c>
      <c r="N117" s="338">
        <v>38500000</v>
      </c>
      <c r="O117" s="341" t="s">
        <v>250</v>
      </c>
    </row>
    <row r="118" spans="1:15" ht="16" hidden="1" customHeight="1" x14ac:dyDescent="0.2">
      <c r="A118" s="11"/>
      <c r="B118" s="73"/>
      <c r="C118" s="15" t="s">
        <v>572</v>
      </c>
      <c r="D118" s="44" t="s">
        <v>199</v>
      </c>
      <c r="E118" s="342"/>
      <c r="F118" s="342"/>
      <c r="G118" s="345"/>
      <c r="H118" s="342"/>
      <c r="I118" s="359"/>
      <c r="J118" s="359"/>
      <c r="K118" s="342"/>
      <c r="L118" s="342"/>
      <c r="M118" s="337"/>
      <c r="N118" s="339"/>
      <c r="O118" s="342"/>
    </row>
    <row r="119" spans="1:15" ht="93" customHeight="1" x14ac:dyDescent="0.2">
      <c r="A119" s="11"/>
      <c r="B119" s="44"/>
      <c r="C119" s="259" t="s">
        <v>571</v>
      </c>
      <c r="D119" s="44" t="s">
        <v>600</v>
      </c>
      <c r="E119" s="342"/>
      <c r="F119" s="342"/>
      <c r="G119" s="345"/>
      <c r="H119" s="342"/>
      <c r="I119" s="359"/>
      <c r="J119" s="359"/>
      <c r="K119" s="342"/>
      <c r="L119" s="342"/>
      <c r="M119" s="337"/>
      <c r="N119" s="339"/>
      <c r="O119" s="342"/>
    </row>
    <row r="120" spans="1:15" ht="83" customHeight="1" x14ac:dyDescent="0.2">
      <c r="A120" s="11"/>
      <c r="B120" s="73"/>
      <c r="C120" s="15" t="s">
        <v>572</v>
      </c>
      <c r="D120" s="44" t="s">
        <v>237</v>
      </c>
      <c r="E120" s="343"/>
      <c r="F120" s="343"/>
      <c r="G120" s="346"/>
      <c r="H120" s="343"/>
      <c r="I120" s="360"/>
      <c r="J120" s="360"/>
      <c r="K120" s="343"/>
      <c r="L120" s="343"/>
      <c r="M120" s="337"/>
      <c r="N120" s="340"/>
      <c r="O120" s="343"/>
    </row>
    <row r="121" spans="1:15" ht="125" customHeight="1" x14ac:dyDescent="0.2">
      <c r="A121" s="11"/>
      <c r="B121" s="73">
        <v>39</v>
      </c>
      <c r="C121" s="15"/>
      <c r="D121" s="152" t="s">
        <v>200</v>
      </c>
      <c r="E121" s="86"/>
      <c r="F121" s="13"/>
      <c r="G121" s="63"/>
      <c r="H121" s="102"/>
      <c r="I121" s="99"/>
      <c r="J121" s="15"/>
      <c r="K121" s="223"/>
      <c r="L121" s="84"/>
      <c r="M121" s="308"/>
      <c r="N121" s="308"/>
      <c r="O121" s="223"/>
    </row>
    <row r="122" spans="1:15" ht="160" customHeight="1" x14ac:dyDescent="0.2">
      <c r="A122" s="11"/>
      <c r="B122" s="73"/>
      <c r="C122" s="15" t="s">
        <v>601</v>
      </c>
      <c r="D122" s="50" t="s">
        <v>210</v>
      </c>
      <c r="E122" s="341" t="s">
        <v>247</v>
      </c>
      <c r="F122" s="344" t="s">
        <v>251</v>
      </c>
      <c r="G122" s="352" t="s">
        <v>197</v>
      </c>
      <c r="H122" s="355" t="s">
        <v>254</v>
      </c>
      <c r="I122" s="358" t="s">
        <v>271</v>
      </c>
      <c r="J122" s="15" t="s">
        <v>110</v>
      </c>
      <c r="K122" s="341" t="s">
        <v>246</v>
      </c>
      <c r="L122" s="341" t="s">
        <v>245</v>
      </c>
      <c r="M122" s="338">
        <v>34500000</v>
      </c>
      <c r="N122" s="338">
        <v>27600000</v>
      </c>
      <c r="O122" s="344" t="s">
        <v>602</v>
      </c>
    </row>
    <row r="123" spans="1:15" ht="45.75" customHeight="1" x14ac:dyDescent="0.2">
      <c r="A123" s="11"/>
      <c r="B123" s="73"/>
      <c r="C123" s="15" t="s">
        <v>541</v>
      </c>
      <c r="D123" s="61" t="s">
        <v>211</v>
      </c>
      <c r="E123" s="342"/>
      <c r="F123" s="345"/>
      <c r="G123" s="353"/>
      <c r="H123" s="356"/>
      <c r="I123" s="359"/>
      <c r="J123" s="15" t="s">
        <v>110</v>
      </c>
      <c r="K123" s="342"/>
      <c r="L123" s="342"/>
      <c r="M123" s="339"/>
      <c r="N123" s="339"/>
      <c r="O123" s="345"/>
    </row>
    <row r="124" spans="1:15" ht="137.25" customHeight="1" x14ac:dyDescent="0.2">
      <c r="A124" s="11"/>
      <c r="B124" s="73"/>
      <c r="C124" s="15" t="s">
        <v>573</v>
      </c>
      <c r="D124" s="62" t="s">
        <v>212</v>
      </c>
      <c r="E124" s="342"/>
      <c r="F124" s="345"/>
      <c r="G124" s="353"/>
      <c r="H124" s="356"/>
      <c r="I124" s="359"/>
      <c r="J124" s="15" t="s">
        <v>110</v>
      </c>
      <c r="K124" s="342"/>
      <c r="L124" s="342"/>
      <c r="M124" s="339"/>
      <c r="N124" s="339"/>
      <c r="O124" s="345"/>
    </row>
    <row r="125" spans="1:15" ht="60" customHeight="1" x14ac:dyDescent="0.2">
      <c r="A125" s="11"/>
      <c r="B125" s="73"/>
      <c r="C125" s="15" t="s">
        <v>574</v>
      </c>
      <c r="D125" s="62" t="s">
        <v>213</v>
      </c>
      <c r="E125" s="343"/>
      <c r="F125" s="346"/>
      <c r="G125" s="354"/>
      <c r="H125" s="357"/>
      <c r="I125" s="360"/>
      <c r="J125" s="15" t="s">
        <v>110</v>
      </c>
      <c r="K125" s="343"/>
      <c r="L125" s="343"/>
      <c r="M125" s="340"/>
      <c r="N125" s="340"/>
      <c r="O125" s="346"/>
    </row>
    <row r="126" spans="1:15" ht="119.25" customHeight="1" x14ac:dyDescent="0.2">
      <c r="A126" s="11"/>
      <c r="B126" s="73">
        <v>40</v>
      </c>
      <c r="C126" s="15"/>
      <c r="D126" s="213" t="s">
        <v>202</v>
      </c>
      <c r="E126" s="49"/>
      <c r="F126" s="13"/>
      <c r="G126" s="13"/>
      <c r="H126" s="260"/>
      <c r="I126" s="99"/>
      <c r="J126" s="15"/>
      <c r="K126" s="221"/>
      <c r="L126" s="217"/>
      <c r="M126" s="269"/>
      <c r="N126" s="269"/>
      <c r="O126" s="13"/>
    </row>
    <row r="127" spans="1:15" ht="125.25" customHeight="1" x14ac:dyDescent="0.2">
      <c r="A127" s="11"/>
      <c r="B127" s="73"/>
      <c r="C127" s="15" t="s">
        <v>542</v>
      </c>
      <c r="D127" s="70" t="s">
        <v>214</v>
      </c>
      <c r="E127" s="341" t="s">
        <v>248</v>
      </c>
      <c r="F127" s="344" t="s">
        <v>251</v>
      </c>
      <c r="G127" s="344" t="s">
        <v>204</v>
      </c>
      <c r="H127" s="344" t="s">
        <v>258</v>
      </c>
      <c r="I127" s="398" t="s">
        <v>271</v>
      </c>
      <c r="J127" s="15" t="s">
        <v>110</v>
      </c>
      <c r="K127" s="347" t="s">
        <v>276</v>
      </c>
      <c r="L127" s="349" t="s">
        <v>257</v>
      </c>
      <c r="M127" s="339"/>
      <c r="N127" s="401">
        <v>39200000</v>
      </c>
      <c r="O127" s="345" t="s">
        <v>576</v>
      </c>
    </row>
    <row r="128" spans="1:15" ht="133" customHeight="1" x14ac:dyDescent="0.2">
      <c r="A128" s="11"/>
      <c r="B128" s="73"/>
      <c r="C128" s="15" t="s">
        <v>543</v>
      </c>
      <c r="D128" s="77" t="s">
        <v>256</v>
      </c>
      <c r="E128" s="342"/>
      <c r="F128" s="345"/>
      <c r="G128" s="345"/>
      <c r="H128" s="345"/>
      <c r="I128" s="399"/>
      <c r="J128" s="15" t="s">
        <v>110</v>
      </c>
      <c r="K128" s="347"/>
      <c r="L128" s="350"/>
      <c r="M128" s="339"/>
      <c r="N128" s="402"/>
      <c r="O128" s="345"/>
    </row>
    <row r="129" spans="1:15" ht="129" customHeight="1" x14ac:dyDescent="0.2">
      <c r="A129" s="11"/>
      <c r="B129" s="73"/>
      <c r="C129" s="15" t="s">
        <v>544</v>
      </c>
      <c r="D129" s="76" t="s">
        <v>215</v>
      </c>
      <c r="E129" s="342"/>
      <c r="F129" s="345"/>
      <c r="G129" s="345"/>
      <c r="H129" s="345"/>
      <c r="I129" s="399"/>
      <c r="J129" s="21" t="s">
        <v>253</v>
      </c>
      <c r="K129" s="347"/>
      <c r="L129" s="350"/>
      <c r="M129" s="339"/>
      <c r="N129" s="402"/>
      <c r="O129" s="345"/>
    </row>
    <row r="130" spans="1:15" ht="147" customHeight="1" x14ac:dyDescent="0.2">
      <c r="A130" s="11"/>
      <c r="B130" s="73"/>
      <c r="C130" s="15" t="s">
        <v>603</v>
      </c>
      <c r="D130" s="76" t="s">
        <v>261</v>
      </c>
      <c r="E130" s="343"/>
      <c r="F130" s="346"/>
      <c r="G130" s="346"/>
      <c r="H130" s="346"/>
      <c r="I130" s="400"/>
      <c r="J130" s="12" t="s">
        <v>253</v>
      </c>
      <c r="K130" s="348"/>
      <c r="L130" s="351"/>
      <c r="M130" s="340"/>
      <c r="N130" s="403"/>
      <c r="O130" s="346"/>
    </row>
    <row r="131" spans="1:15" ht="147" customHeight="1" x14ac:dyDescent="0.2">
      <c r="A131" s="11"/>
      <c r="B131" s="73">
        <v>41</v>
      </c>
      <c r="C131" s="15"/>
      <c r="D131" s="214" t="s">
        <v>203</v>
      </c>
      <c r="E131" s="15"/>
      <c r="F131" s="13"/>
      <c r="G131" s="63"/>
      <c r="H131" s="63"/>
      <c r="I131" s="41"/>
      <c r="J131" s="12"/>
      <c r="K131" s="221"/>
      <c r="L131" s="217"/>
      <c r="M131" s="309"/>
      <c r="N131" s="280"/>
      <c r="O131" s="13"/>
    </row>
    <row r="132" spans="1:15" ht="147" customHeight="1" x14ac:dyDescent="0.2">
      <c r="A132" s="11"/>
      <c r="B132" s="73"/>
      <c r="C132" s="15" t="s">
        <v>545</v>
      </c>
      <c r="D132" s="45" t="s">
        <v>216</v>
      </c>
      <c r="E132" s="344" t="s">
        <v>248</v>
      </c>
      <c r="F132" s="344" t="s">
        <v>251</v>
      </c>
      <c r="G132" s="352" t="s">
        <v>204</v>
      </c>
      <c r="H132" s="404" t="s">
        <v>260</v>
      </c>
      <c r="I132" s="384" t="s">
        <v>632</v>
      </c>
      <c r="J132" s="398"/>
      <c r="K132" s="344" t="s">
        <v>205</v>
      </c>
      <c r="L132" s="349"/>
      <c r="M132" s="408"/>
      <c r="N132" s="405">
        <v>33750000</v>
      </c>
      <c r="O132" s="341" t="s">
        <v>259</v>
      </c>
    </row>
    <row r="133" spans="1:15" ht="93" customHeight="1" x14ac:dyDescent="0.2">
      <c r="A133" s="11"/>
      <c r="B133" s="73"/>
      <c r="C133" s="15" t="s">
        <v>546</v>
      </c>
      <c r="D133" s="45" t="s">
        <v>217</v>
      </c>
      <c r="E133" s="345"/>
      <c r="F133" s="345"/>
      <c r="G133" s="353"/>
      <c r="H133" s="404"/>
      <c r="I133" s="384"/>
      <c r="J133" s="399"/>
      <c r="K133" s="345"/>
      <c r="L133" s="350"/>
      <c r="M133" s="409"/>
      <c r="N133" s="406"/>
      <c r="O133" s="342"/>
    </row>
    <row r="134" spans="1:15" ht="49" customHeight="1" x14ac:dyDescent="0.2">
      <c r="A134" s="11"/>
      <c r="B134" s="73"/>
      <c r="C134" s="15" t="s">
        <v>547</v>
      </c>
      <c r="D134" s="45" t="s">
        <v>218</v>
      </c>
      <c r="E134" s="346"/>
      <c r="F134" s="346"/>
      <c r="G134" s="354"/>
      <c r="H134" s="404"/>
      <c r="I134" s="384"/>
      <c r="J134" s="400"/>
      <c r="K134" s="346"/>
      <c r="L134" s="351"/>
      <c r="M134" s="410"/>
      <c r="N134" s="407"/>
      <c r="O134" s="343"/>
    </row>
    <row r="135" spans="1:15" ht="246" customHeight="1" x14ac:dyDescent="0.2">
      <c r="A135" s="11"/>
      <c r="B135" s="73">
        <v>42</v>
      </c>
      <c r="C135" s="15"/>
      <c r="D135" s="49" t="s">
        <v>262</v>
      </c>
      <c r="E135" s="25" t="s">
        <v>201</v>
      </c>
      <c r="F135" s="27" t="s">
        <v>209</v>
      </c>
      <c r="G135" s="27" t="s">
        <v>206</v>
      </c>
      <c r="H135" s="216" t="s">
        <v>260</v>
      </c>
      <c r="I135" s="14" t="s">
        <v>271</v>
      </c>
      <c r="J135" s="15" t="s">
        <v>253</v>
      </c>
      <c r="K135" s="13" t="s">
        <v>272</v>
      </c>
      <c r="L135" s="12"/>
      <c r="M135" s="270"/>
      <c r="N135" s="278">
        <v>48250000</v>
      </c>
      <c r="O135" s="49" t="s">
        <v>273</v>
      </c>
    </row>
    <row r="136" spans="1:15" ht="157" customHeight="1" x14ac:dyDescent="0.2">
      <c r="A136" s="11"/>
      <c r="B136" s="73">
        <v>43</v>
      </c>
      <c r="C136" s="15"/>
      <c r="D136" s="49" t="s">
        <v>207</v>
      </c>
      <c r="E136" s="232" t="s">
        <v>201</v>
      </c>
      <c r="F136" s="15" t="s">
        <v>252</v>
      </c>
      <c r="G136" s="27" t="s">
        <v>209</v>
      </c>
      <c r="H136" s="15" t="s">
        <v>270</v>
      </c>
      <c r="I136" s="14" t="s">
        <v>271</v>
      </c>
      <c r="J136" s="15" t="s">
        <v>253</v>
      </c>
      <c r="K136" s="63" t="s">
        <v>274</v>
      </c>
      <c r="L136" s="12"/>
      <c r="M136" s="270"/>
      <c r="N136" s="310">
        <v>2500000</v>
      </c>
      <c r="O136" s="86" t="s">
        <v>263</v>
      </c>
    </row>
    <row r="137" spans="1:15" ht="176" customHeight="1" x14ac:dyDescent="0.2">
      <c r="A137" s="11"/>
      <c r="B137" s="73">
        <v>44</v>
      </c>
      <c r="C137" s="15"/>
      <c r="D137" s="49" t="s">
        <v>577</v>
      </c>
      <c r="E137" s="13" t="s">
        <v>201</v>
      </c>
      <c r="F137" s="35" t="s">
        <v>252</v>
      </c>
      <c r="G137" s="28" t="s">
        <v>209</v>
      </c>
      <c r="H137" s="35" t="s">
        <v>269</v>
      </c>
      <c r="I137" s="78" t="s">
        <v>103</v>
      </c>
      <c r="J137" s="35" t="s">
        <v>123</v>
      </c>
      <c r="K137" s="13" t="s">
        <v>272</v>
      </c>
      <c r="L137" s="217"/>
      <c r="M137" s="270"/>
      <c r="N137" s="310">
        <v>2500000</v>
      </c>
      <c r="O137" s="49" t="s">
        <v>263</v>
      </c>
    </row>
    <row r="138" spans="1:15" ht="161" customHeight="1" x14ac:dyDescent="0.2">
      <c r="A138" s="11"/>
      <c r="B138" s="73">
        <v>45</v>
      </c>
      <c r="C138" s="15"/>
      <c r="D138" s="234" t="s">
        <v>208</v>
      </c>
      <c r="E138" s="25" t="s">
        <v>201</v>
      </c>
      <c r="F138" s="15" t="s">
        <v>252</v>
      </c>
      <c r="G138" s="27" t="s">
        <v>209</v>
      </c>
      <c r="H138" s="15" t="s">
        <v>269</v>
      </c>
      <c r="I138" s="14" t="s">
        <v>103</v>
      </c>
      <c r="J138" s="15" t="s">
        <v>123</v>
      </c>
      <c r="K138" s="63" t="s">
        <v>274</v>
      </c>
      <c r="L138" s="218"/>
      <c r="M138" s="303"/>
      <c r="N138" s="311">
        <v>24000000</v>
      </c>
      <c r="O138" s="224" t="s">
        <v>264</v>
      </c>
    </row>
    <row r="139" spans="1:15" ht="53" customHeight="1" x14ac:dyDescent="0.2">
      <c r="A139" s="11"/>
      <c r="B139" s="73">
        <v>46</v>
      </c>
      <c r="C139" s="15"/>
      <c r="D139" s="235" t="s">
        <v>268</v>
      </c>
      <c r="E139" s="13"/>
      <c r="F139" s="12"/>
      <c r="G139" s="12"/>
      <c r="H139" s="12"/>
      <c r="I139" s="12"/>
      <c r="J139" s="14"/>
      <c r="K139" s="15" t="s">
        <v>275</v>
      </c>
      <c r="L139" s="15"/>
      <c r="M139" s="310"/>
      <c r="N139" s="311">
        <v>9000000</v>
      </c>
      <c r="O139" s="224" t="s">
        <v>604</v>
      </c>
    </row>
    <row r="140" spans="1:15" ht="156" customHeight="1" x14ac:dyDescent="0.2">
      <c r="A140" s="11"/>
      <c r="B140" s="73">
        <v>45</v>
      </c>
      <c r="C140" s="35"/>
      <c r="D140" s="171" t="s">
        <v>111</v>
      </c>
      <c r="E140" s="13"/>
      <c r="F140" s="12"/>
      <c r="G140" s="12"/>
      <c r="H140" s="12"/>
      <c r="I140" s="12"/>
      <c r="J140" s="14"/>
      <c r="K140" s="15"/>
      <c r="L140" s="233"/>
      <c r="M140" s="280"/>
      <c r="N140" s="310"/>
      <c r="O140" s="49"/>
    </row>
    <row r="141" spans="1:15" ht="161" customHeight="1" x14ac:dyDescent="0.2">
      <c r="A141" s="11"/>
      <c r="B141" s="73">
        <v>46</v>
      </c>
      <c r="C141" s="15"/>
      <c r="D141" s="13" t="s">
        <v>181</v>
      </c>
      <c r="E141" s="13" t="s">
        <v>530</v>
      </c>
      <c r="F141" s="14" t="s">
        <v>149</v>
      </c>
      <c r="G141" s="12" t="s">
        <v>528</v>
      </c>
      <c r="H141" s="12" t="s">
        <v>529</v>
      </c>
      <c r="I141" s="12" t="s">
        <v>166</v>
      </c>
      <c r="J141" s="14" t="s">
        <v>607</v>
      </c>
      <c r="K141" s="35" t="s">
        <v>277</v>
      </c>
      <c r="L141" s="219" t="s">
        <v>278</v>
      </c>
      <c r="M141" s="312"/>
      <c r="N141" s="311">
        <v>24000000</v>
      </c>
      <c r="O141" s="224" t="s">
        <v>264</v>
      </c>
    </row>
    <row r="142" spans="1:15" ht="88" customHeight="1" x14ac:dyDescent="0.2">
      <c r="A142" s="11"/>
      <c r="B142" s="73">
        <v>47</v>
      </c>
      <c r="C142" s="15"/>
      <c r="D142" s="13" t="s">
        <v>634</v>
      </c>
      <c r="E142" s="25" t="s">
        <v>635</v>
      </c>
      <c r="F142" s="14" t="s">
        <v>23</v>
      </c>
      <c r="G142" s="12" t="s">
        <v>528</v>
      </c>
      <c r="H142" s="12" t="s">
        <v>529</v>
      </c>
      <c r="I142" s="13" t="s">
        <v>609</v>
      </c>
      <c r="J142" s="14" t="s">
        <v>110</v>
      </c>
      <c r="K142" s="35" t="s">
        <v>608</v>
      </c>
      <c r="L142" s="219" t="s">
        <v>636</v>
      </c>
      <c r="M142" s="312"/>
      <c r="N142" s="311">
        <v>50000000</v>
      </c>
      <c r="O142" s="224" t="s">
        <v>610</v>
      </c>
    </row>
    <row r="143" spans="1:15" ht="85" customHeight="1" x14ac:dyDescent="0.2">
      <c r="A143" s="11"/>
      <c r="B143" s="73">
        <v>47</v>
      </c>
      <c r="C143" s="15"/>
      <c r="D143" s="13" t="s">
        <v>25</v>
      </c>
      <c r="E143" s="35" t="s">
        <v>117</v>
      </c>
      <c r="F143" s="14" t="s">
        <v>23</v>
      </c>
      <c r="G143" s="15" t="s">
        <v>24</v>
      </c>
      <c r="H143" s="15" t="s">
        <v>611</v>
      </c>
      <c r="I143" s="12" t="s">
        <v>612</v>
      </c>
      <c r="J143" s="14" t="s">
        <v>110</v>
      </c>
      <c r="K143" s="13" t="s">
        <v>113</v>
      </c>
      <c r="L143" s="12" t="s">
        <v>112</v>
      </c>
      <c r="M143" s="270"/>
      <c r="N143" s="311"/>
      <c r="O143" s="65" t="s">
        <v>613</v>
      </c>
    </row>
    <row r="144" spans="1:15" ht="109" customHeight="1" x14ac:dyDescent="0.2">
      <c r="A144" s="11"/>
      <c r="B144" s="15">
        <v>48</v>
      </c>
      <c r="C144" s="15"/>
      <c r="D144" s="13" t="s">
        <v>26</v>
      </c>
      <c r="E144" s="35" t="s">
        <v>117</v>
      </c>
      <c r="F144" s="14" t="s">
        <v>23</v>
      </c>
      <c r="G144" s="15" t="s">
        <v>24</v>
      </c>
      <c r="H144" s="15" t="s">
        <v>614</v>
      </c>
      <c r="I144" s="12"/>
      <c r="J144" s="14">
        <v>1</v>
      </c>
      <c r="K144" s="13" t="s">
        <v>113</v>
      </c>
      <c r="L144" s="12" t="s">
        <v>112</v>
      </c>
      <c r="M144" s="278"/>
      <c r="N144" s="313"/>
      <c r="O144" s="65" t="s">
        <v>613</v>
      </c>
    </row>
    <row r="145" spans="1:16" ht="98" customHeight="1" x14ac:dyDescent="0.2">
      <c r="A145" s="11"/>
      <c r="B145" s="170">
        <v>49</v>
      </c>
      <c r="C145" s="15"/>
      <c r="D145" s="12" t="s">
        <v>182</v>
      </c>
      <c r="E145" s="35" t="s">
        <v>117</v>
      </c>
      <c r="F145" s="14" t="s">
        <v>23</v>
      </c>
      <c r="G145" s="15" t="s">
        <v>24</v>
      </c>
      <c r="H145" s="15"/>
      <c r="I145" s="12"/>
      <c r="J145" s="14">
        <v>1</v>
      </c>
      <c r="K145" s="13" t="s">
        <v>532</v>
      </c>
      <c r="L145" s="13" t="s">
        <v>531</v>
      </c>
      <c r="M145" s="278"/>
      <c r="N145" s="313"/>
      <c r="O145" s="84" t="s">
        <v>301</v>
      </c>
      <c r="P145" s="9"/>
    </row>
    <row r="146" spans="1:16" ht="101" customHeight="1" x14ac:dyDescent="0.2">
      <c r="A146" s="11"/>
      <c r="B146" s="73">
        <v>50</v>
      </c>
      <c r="C146" s="15"/>
      <c r="D146" s="12" t="s">
        <v>116</v>
      </c>
      <c r="E146" s="35" t="s">
        <v>117</v>
      </c>
      <c r="F146" s="14" t="s">
        <v>149</v>
      </c>
      <c r="G146" s="15" t="s">
        <v>23</v>
      </c>
      <c r="H146" s="15" t="s">
        <v>534</v>
      </c>
      <c r="I146" s="12" t="s">
        <v>40</v>
      </c>
      <c r="J146" s="12"/>
      <c r="K146" s="13" t="s">
        <v>113</v>
      </c>
      <c r="L146" s="12" t="s">
        <v>112</v>
      </c>
      <c r="M146" s="278"/>
      <c r="N146" s="278"/>
      <c r="O146" s="84" t="s">
        <v>301</v>
      </c>
      <c r="P146" s="11"/>
    </row>
    <row r="147" spans="1:16" ht="88" customHeight="1" x14ac:dyDescent="0.2">
      <c r="A147" s="11"/>
      <c r="B147" s="73">
        <v>51</v>
      </c>
      <c r="C147" s="15"/>
      <c r="D147" s="12" t="s">
        <v>533</v>
      </c>
      <c r="E147" s="35"/>
      <c r="F147" s="14"/>
      <c r="G147" s="13"/>
      <c r="H147" s="13"/>
      <c r="I147" s="12"/>
      <c r="J147" s="14"/>
      <c r="K147" s="15"/>
      <c r="L147" s="12"/>
      <c r="M147" s="278"/>
      <c r="N147" s="270"/>
      <c r="O147" s="71"/>
      <c r="P147" s="11"/>
    </row>
    <row r="148" spans="1:16" ht="90" customHeight="1" x14ac:dyDescent="0.2">
      <c r="A148" s="11"/>
      <c r="B148" s="15"/>
      <c r="C148" s="14" t="s">
        <v>615</v>
      </c>
      <c r="D148" s="27" t="s">
        <v>616</v>
      </c>
      <c r="E148" s="35" t="s">
        <v>117</v>
      </c>
      <c r="F148" s="14" t="s">
        <v>149</v>
      </c>
      <c r="G148" s="12" t="s">
        <v>617</v>
      </c>
      <c r="H148" s="15" t="s">
        <v>618</v>
      </c>
      <c r="I148" s="12" t="s">
        <v>619</v>
      </c>
      <c r="J148" s="15" t="s">
        <v>253</v>
      </c>
      <c r="K148" s="15" t="s">
        <v>114</v>
      </c>
      <c r="L148" s="12" t="s">
        <v>625</v>
      </c>
      <c r="M148" s="270"/>
      <c r="N148" s="278"/>
      <c r="O148" s="12" t="s">
        <v>620</v>
      </c>
      <c r="P148" s="11"/>
    </row>
    <row r="149" spans="1:16" ht="95.25" customHeight="1" x14ac:dyDescent="0.2">
      <c r="A149" s="11"/>
      <c r="B149" s="73"/>
      <c r="C149" s="14" t="s">
        <v>621</v>
      </c>
      <c r="D149" s="27" t="s">
        <v>622</v>
      </c>
      <c r="E149" s="35" t="s">
        <v>623</v>
      </c>
      <c r="F149" s="14" t="s">
        <v>149</v>
      </c>
      <c r="G149" s="13" t="s">
        <v>624</v>
      </c>
      <c r="H149" s="15" t="s">
        <v>534</v>
      </c>
      <c r="I149" s="12" t="s">
        <v>40</v>
      </c>
      <c r="J149" s="15" t="s">
        <v>110</v>
      </c>
      <c r="K149" s="15" t="s">
        <v>114</v>
      </c>
      <c r="L149" s="13" t="s">
        <v>626</v>
      </c>
      <c r="M149" s="270"/>
      <c r="N149" s="278">
        <v>500000000</v>
      </c>
      <c r="O149" s="12" t="s">
        <v>613</v>
      </c>
      <c r="P149" s="11"/>
    </row>
    <row r="150" spans="1:16" ht="70" customHeight="1" x14ac:dyDescent="0.2">
      <c r="A150" s="11"/>
      <c r="B150" s="73">
        <v>52</v>
      </c>
      <c r="C150" s="15"/>
      <c r="D150" s="12" t="s">
        <v>27</v>
      </c>
      <c r="E150" s="79" t="s">
        <v>627</v>
      </c>
      <c r="F150" s="97" t="s">
        <v>149</v>
      </c>
      <c r="G150" s="33" t="s">
        <v>149</v>
      </c>
      <c r="H150" s="33" t="s">
        <v>628</v>
      </c>
      <c r="I150" s="33" t="s">
        <v>136</v>
      </c>
      <c r="J150" s="79" t="s">
        <v>629</v>
      </c>
      <c r="K150" s="15" t="s">
        <v>630</v>
      </c>
      <c r="L150" s="12" t="s">
        <v>631</v>
      </c>
      <c r="M150" s="314"/>
      <c r="N150" s="270">
        <v>50000000</v>
      </c>
      <c r="O150" s="72" t="s">
        <v>613</v>
      </c>
      <c r="P150" s="11"/>
    </row>
    <row r="151" spans="1:16" ht="36" customHeight="1" x14ac:dyDescent="0.2">
      <c r="A151" s="11"/>
      <c r="B151" s="73"/>
      <c r="C151" s="15"/>
      <c r="D151" s="220" t="s">
        <v>13</v>
      </c>
      <c r="E151" s="18"/>
      <c r="F151" s="18"/>
      <c r="G151" s="18"/>
      <c r="H151" s="18"/>
      <c r="I151" s="18"/>
      <c r="J151" s="18"/>
      <c r="K151" s="15"/>
      <c r="L151" s="12"/>
      <c r="M151" s="314"/>
      <c r="N151" s="270"/>
      <c r="O151" s="72"/>
      <c r="P151" s="11"/>
    </row>
    <row r="152" spans="1:16" ht="48" customHeight="1" x14ac:dyDescent="0.2">
      <c r="B152" s="73"/>
      <c r="C152" s="15"/>
      <c r="D152" s="220" t="s">
        <v>28</v>
      </c>
      <c r="E152" s="18"/>
      <c r="F152" s="18"/>
      <c r="G152" s="18"/>
      <c r="H152" s="18"/>
      <c r="I152" s="18"/>
      <c r="J152" s="18"/>
      <c r="K152" s="15"/>
      <c r="L152" s="12"/>
      <c r="M152" s="314"/>
      <c r="N152" s="270"/>
      <c r="O152" s="72"/>
    </row>
    <row r="153" spans="1:16" ht="48" customHeight="1" x14ac:dyDescent="0.2">
      <c r="B153" s="73">
        <v>1</v>
      </c>
      <c r="C153" s="33"/>
      <c r="D153" s="36" t="s">
        <v>75</v>
      </c>
      <c r="E153" s="18" t="s">
        <v>76</v>
      </c>
      <c r="F153" s="18" t="s">
        <v>29</v>
      </c>
      <c r="G153" s="18" t="s">
        <v>80</v>
      </c>
      <c r="H153" s="83"/>
      <c r="I153" s="83"/>
      <c r="J153" s="83" t="s">
        <v>34</v>
      </c>
      <c r="K153" s="222" t="s">
        <v>77</v>
      </c>
      <c r="L153" s="13"/>
      <c r="M153" s="278"/>
      <c r="N153" s="270"/>
      <c r="O153" s="65"/>
    </row>
    <row r="154" spans="1:16" ht="48" x14ac:dyDescent="0.2">
      <c r="B154" s="73">
        <v>2</v>
      </c>
      <c r="C154" s="33"/>
      <c r="D154" s="36" t="s">
        <v>78</v>
      </c>
      <c r="E154" s="18" t="s">
        <v>79</v>
      </c>
      <c r="F154" s="18" t="s">
        <v>29</v>
      </c>
      <c r="G154" s="18" t="s">
        <v>29</v>
      </c>
      <c r="H154" s="18"/>
      <c r="I154" s="18"/>
      <c r="J154" s="18">
        <v>1</v>
      </c>
      <c r="K154" s="21" t="s">
        <v>81</v>
      </c>
      <c r="L154" s="33"/>
      <c r="M154" s="315"/>
      <c r="N154" s="322"/>
      <c r="O154" s="33"/>
    </row>
    <row r="155" spans="1:16" ht="48" x14ac:dyDescent="0.2">
      <c r="B155" s="14">
        <v>3</v>
      </c>
      <c r="C155" s="33"/>
      <c r="D155" s="36" t="s">
        <v>82</v>
      </c>
      <c r="E155" s="18" t="s">
        <v>83</v>
      </c>
      <c r="F155" s="18" t="s">
        <v>29</v>
      </c>
      <c r="G155" s="18" t="s">
        <v>29</v>
      </c>
      <c r="H155" s="33" t="s">
        <v>628</v>
      </c>
      <c r="I155" s="33" t="s">
        <v>40</v>
      </c>
      <c r="J155" s="97">
        <v>1</v>
      </c>
      <c r="K155" s="21" t="s">
        <v>84</v>
      </c>
      <c r="L155" s="81"/>
      <c r="M155" s="270"/>
      <c r="N155" s="269"/>
      <c r="O155" s="82"/>
    </row>
    <row r="156" spans="1:16" x14ac:dyDescent="0.2">
      <c r="B156" s="1"/>
      <c r="C156" s="1"/>
      <c r="M156" s="316"/>
      <c r="N156" s="316"/>
    </row>
    <row r="157" spans="1:16" ht="30.75" customHeight="1" x14ac:dyDescent="0.2">
      <c r="B157" s="1"/>
      <c r="C157" s="1"/>
      <c r="K157" s="5" t="s">
        <v>633</v>
      </c>
      <c r="M157" s="336">
        <f>SUM(M26:M155)</f>
        <v>7880312500</v>
      </c>
      <c r="N157" s="336">
        <f>SUM(N26:N155)</f>
        <v>8307550000</v>
      </c>
    </row>
    <row r="158" spans="1:16" x14ac:dyDescent="0.2">
      <c r="B158" s="1"/>
      <c r="C158" s="1"/>
      <c r="M158" s="316"/>
      <c r="N158" s="316"/>
    </row>
    <row r="159" spans="1:16" x14ac:dyDescent="0.2">
      <c r="B159" s="1"/>
      <c r="C159" s="1"/>
      <c r="M159" s="316"/>
      <c r="N159" s="316"/>
    </row>
    <row r="160" spans="1:16" x14ac:dyDescent="0.2">
      <c r="B160" s="1"/>
      <c r="C160" s="1"/>
      <c r="M160" s="316"/>
      <c r="N160" s="316"/>
    </row>
    <row r="161" spans="2:14" x14ac:dyDescent="0.2">
      <c r="B161" s="1"/>
      <c r="C161" s="1"/>
      <c r="M161" s="316"/>
      <c r="N161" s="316"/>
    </row>
    <row r="162" spans="2:14" x14ac:dyDescent="0.2">
      <c r="B162" s="1"/>
      <c r="C162" s="1"/>
      <c r="M162" s="316"/>
      <c r="N162" s="316"/>
    </row>
    <row r="163" spans="2:14" x14ac:dyDescent="0.2">
      <c r="B163" s="1"/>
      <c r="C163" s="1"/>
      <c r="M163" s="316"/>
      <c r="N163" s="316"/>
    </row>
    <row r="164" spans="2:14" x14ac:dyDescent="0.2">
      <c r="B164" s="1"/>
      <c r="C164" s="1"/>
      <c r="M164" s="316"/>
      <c r="N164" s="316"/>
    </row>
    <row r="165" spans="2:14" x14ac:dyDescent="0.2">
      <c r="B165" s="1"/>
      <c r="C165" s="1"/>
      <c r="M165" s="316"/>
      <c r="N165" s="316"/>
    </row>
    <row r="166" spans="2:14" x14ac:dyDescent="0.2">
      <c r="B166" s="1"/>
      <c r="C166" s="1"/>
      <c r="M166" s="316"/>
      <c r="N166" s="316"/>
    </row>
    <row r="167" spans="2:14" x14ac:dyDescent="0.2">
      <c r="B167" s="1"/>
      <c r="C167" s="1"/>
      <c r="M167" s="316"/>
      <c r="N167" s="316"/>
    </row>
    <row r="168" spans="2:14" x14ac:dyDescent="0.2">
      <c r="B168" s="1"/>
      <c r="C168" s="1"/>
      <c r="M168" s="316"/>
      <c r="N168" s="316"/>
    </row>
    <row r="169" spans="2:14" x14ac:dyDescent="0.2">
      <c r="B169" s="1"/>
      <c r="C169" s="1"/>
      <c r="M169" s="316"/>
      <c r="N169" s="316"/>
    </row>
    <row r="170" spans="2:14" x14ac:dyDescent="0.2">
      <c r="B170" s="1"/>
      <c r="C170" s="1"/>
      <c r="M170" s="316"/>
      <c r="N170" s="316"/>
    </row>
    <row r="171" spans="2:14" x14ac:dyDescent="0.2">
      <c r="B171" s="1"/>
      <c r="C171" s="1"/>
      <c r="M171" s="316"/>
      <c r="N171" s="316"/>
    </row>
    <row r="172" spans="2:14" x14ac:dyDescent="0.2">
      <c r="B172" s="1"/>
      <c r="C172" s="1"/>
      <c r="M172" s="316"/>
      <c r="N172" s="316"/>
    </row>
    <row r="173" spans="2:14" x14ac:dyDescent="0.2">
      <c r="B173" s="1"/>
      <c r="C173" s="1"/>
      <c r="M173" s="316"/>
      <c r="N173" s="316"/>
    </row>
    <row r="174" spans="2:14" x14ac:dyDescent="0.2">
      <c r="B174" s="1"/>
      <c r="C174" s="1"/>
      <c r="M174" s="316"/>
      <c r="N174" s="316"/>
    </row>
    <row r="175" spans="2:14" x14ac:dyDescent="0.2">
      <c r="B175" s="1"/>
      <c r="C175" s="1"/>
      <c r="M175" s="316"/>
      <c r="N175" s="316"/>
    </row>
    <row r="176" spans="2:14" x14ac:dyDescent="0.2">
      <c r="B176" s="1"/>
      <c r="C176" s="1"/>
      <c r="M176" s="316"/>
      <c r="N176" s="316"/>
    </row>
    <row r="177" spans="2:14" x14ac:dyDescent="0.2">
      <c r="B177" s="1"/>
      <c r="C177" s="1"/>
      <c r="M177" s="316"/>
      <c r="N177" s="316"/>
    </row>
    <row r="178" spans="2:14" x14ac:dyDescent="0.2">
      <c r="B178" s="1"/>
      <c r="C178" s="1"/>
      <c r="M178" s="316"/>
      <c r="N178" s="316"/>
    </row>
    <row r="179" spans="2:14" x14ac:dyDescent="0.2">
      <c r="B179" s="1"/>
      <c r="C179" s="1"/>
      <c r="M179" s="316"/>
      <c r="N179" s="316"/>
    </row>
    <row r="180" spans="2:14" x14ac:dyDescent="0.2">
      <c r="B180" s="1"/>
      <c r="C180" s="1"/>
      <c r="M180" s="316"/>
      <c r="N180" s="316"/>
    </row>
    <row r="181" spans="2:14" x14ac:dyDescent="0.2">
      <c r="B181" s="1"/>
      <c r="C181" s="1"/>
      <c r="M181" s="316"/>
      <c r="N181" s="316"/>
    </row>
    <row r="182" spans="2:14" x14ac:dyDescent="0.2">
      <c r="B182" s="1"/>
      <c r="C182" s="1"/>
      <c r="M182" s="316"/>
      <c r="N182" s="316"/>
    </row>
    <row r="183" spans="2:14" x14ac:dyDescent="0.2">
      <c r="B183" s="1"/>
      <c r="C183" s="1"/>
      <c r="M183" s="316"/>
      <c r="N183" s="316"/>
    </row>
    <row r="184" spans="2:14" x14ac:dyDescent="0.2">
      <c r="B184" s="1"/>
      <c r="C184" s="1"/>
      <c r="M184" s="316"/>
      <c r="N184" s="316"/>
    </row>
    <row r="185" spans="2:14" x14ac:dyDescent="0.2">
      <c r="B185" s="1"/>
      <c r="C185" s="1"/>
      <c r="M185" s="316"/>
      <c r="N185" s="316"/>
    </row>
    <row r="186" spans="2:14" x14ac:dyDescent="0.2">
      <c r="B186" s="1"/>
      <c r="C186" s="1"/>
      <c r="M186" s="316"/>
      <c r="N186" s="316"/>
    </row>
    <row r="187" spans="2:14" x14ac:dyDescent="0.2">
      <c r="B187" s="1"/>
      <c r="C187" s="1"/>
      <c r="M187" s="316"/>
      <c r="N187" s="316"/>
    </row>
    <row r="188" spans="2:14" x14ac:dyDescent="0.2">
      <c r="B188" s="1"/>
      <c r="C188" s="1"/>
      <c r="M188" s="316"/>
      <c r="N188" s="316"/>
    </row>
    <row r="189" spans="2:14" x14ac:dyDescent="0.2">
      <c r="B189" s="1"/>
      <c r="C189" s="1"/>
      <c r="M189" s="316"/>
      <c r="N189" s="316"/>
    </row>
    <row r="190" spans="2:14" x14ac:dyDescent="0.2">
      <c r="B190" s="1"/>
      <c r="C190" s="1"/>
      <c r="M190" s="316"/>
      <c r="N190" s="316"/>
    </row>
    <row r="191" spans="2:14" x14ac:dyDescent="0.2">
      <c r="B191" s="1"/>
      <c r="C191" s="1"/>
      <c r="M191" s="316"/>
      <c r="N191" s="316"/>
    </row>
    <row r="192" spans="2:14" x14ac:dyDescent="0.2">
      <c r="B192" s="1"/>
      <c r="C192" s="1"/>
      <c r="M192" s="316"/>
      <c r="N192" s="316"/>
    </row>
    <row r="193" spans="2:14" x14ac:dyDescent="0.2">
      <c r="B193" s="1"/>
      <c r="C193" s="1"/>
      <c r="M193" s="316"/>
      <c r="N193" s="316"/>
    </row>
    <row r="194" spans="2:14" x14ac:dyDescent="0.2">
      <c r="B194" s="1"/>
      <c r="C194" s="1"/>
      <c r="M194" s="316"/>
      <c r="N194" s="316"/>
    </row>
    <row r="195" spans="2:14" x14ac:dyDescent="0.2">
      <c r="B195" s="1"/>
      <c r="C195" s="1"/>
      <c r="M195" s="316"/>
      <c r="N195" s="316"/>
    </row>
    <row r="196" spans="2:14" x14ac:dyDescent="0.2">
      <c r="B196" s="1"/>
      <c r="C196" s="1"/>
      <c r="M196" s="316"/>
      <c r="N196" s="316"/>
    </row>
    <row r="197" spans="2:14" x14ac:dyDescent="0.2">
      <c r="B197" s="1"/>
      <c r="C197" s="1"/>
      <c r="M197" s="316"/>
      <c r="N197" s="316"/>
    </row>
    <row r="198" spans="2:14" x14ac:dyDescent="0.2">
      <c r="B198" s="1"/>
      <c r="C198" s="1"/>
      <c r="M198" s="316"/>
      <c r="N198" s="316"/>
    </row>
    <row r="199" spans="2:14" x14ac:dyDescent="0.2">
      <c r="B199" s="1"/>
      <c r="C199" s="1"/>
      <c r="M199" s="316"/>
      <c r="N199" s="316"/>
    </row>
    <row r="200" spans="2:14" x14ac:dyDescent="0.2">
      <c r="B200" s="1"/>
      <c r="M200" s="316"/>
      <c r="N200" s="316"/>
    </row>
    <row r="201" spans="2:14" x14ac:dyDescent="0.2">
      <c r="B201" s="1"/>
    </row>
  </sheetData>
  <mergeCells count="112">
    <mergeCell ref="F112:F114"/>
    <mergeCell ref="G112:G114"/>
    <mergeCell ref="H112:H114"/>
    <mergeCell ref="I112:I114"/>
    <mergeCell ref="J112:J114"/>
    <mergeCell ref="K112:K114"/>
    <mergeCell ref="L112:L114"/>
    <mergeCell ref="M112:M114"/>
    <mergeCell ref="N112:N114"/>
    <mergeCell ref="E127:E130"/>
    <mergeCell ref="F127:F130"/>
    <mergeCell ref="G127:G130"/>
    <mergeCell ref="H127:H130"/>
    <mergeCell ref="I127:I130"/>
    <mergeCell ref="N127:N130"/>
    <mergeCell ref="O127:O130"/>
    <mergeCell ref="G132:G134"/>
    <mergeCell ref="E132:E134"/>
    <mergeCell ref="F132:F134"/>
    <mergeCell ref="H132:H134"/>
    <mergeCell ref="I132:I134"/>
    <mergeCell ref="J132:J134"/>
    <mergeCell ref="K132:K134"/>
    <mergeCell ref="N132:N134"/>
    <mergeCell ref="O132:O134"/>
    <mergeCell ref="L132:L134"/>
    <mergeCell ref="M132:M134"/>
    <mergeCell ref="E96:E101"/>
    <mergeCell ref="E103:E106"/>
    <mergeCell ref="F103:F106"/>
    <mergeCell ref="G103:G106"/>
    <mergeCell ref="H103:H106"/>
    <mergeCell ref="I103:I106"/>
    <mergeCell ref="K103:K106"/>
    <mergeCell ref="L103:L106"/>
    <mergeCell ref="O112:O114"/>
    <mergeCell ref="M103:M106"/>
    <mergeCell ref="N103:N106"/>
    <mergeCell ref="O103:O106"/>
    <mergeCell ref="F108:F109"/>
    <mergeCell ref="G108:G109"/>
    <mergeCell ref="E108:E109"/>
    <mergeCell ref="H108:H109"/>
    <mergeCell ref="I108:I109"/>
    <mergeCell ref="J108:J109"/>
    <mergeCell ref="K108:K109"/>
    <mergeCell ref="L108:L109"/>
    <mergeCell ref="M108:M109"/>
    <mergeCell ref="N108:N109"/>
    <mergeCell ref="O108:O109"/>
    <mergeCell ref="E112:E114"/>
    <mergeCell ref="E92:E93"/>
    <mergeCell ref="F92:F93"/>
    <mergeCell ref="D68:D69"/>
    <mergeCell ref="F68:F69"/>
    <mergeCell ref="G68:G69"/>
    <mergeCell ref="H68:H69"/>
    <mergeCell ref="I68:I69"/>
    <mergeCell ref="J68:J69"/>
    <mergeCell ref="G92:G93"/>
    <mergeCell ref="L68:L69"/>
    <mergeCell ref="M68:M69"/>
    <mergeCell ref="N68:N69"/>
    <mergeCell ref="O68:O69"/>
    <mergeCell ref="B9:O9"/>
    <mergeCell ref="B11:O11"/>
    <mergeCell ref="B12:O12"/>
    <mergeCell ref="B19:O19"/>
    <mergeCell ref="B20:O20"/>
    <mergeCell ref="O22:O23"/>
    <mergeCell ref="K22:L22"/>
    <mergeCell ref="B24:D24"/>
    <mergeCell ref="D22:D23"/>
    <mergeCell ref="B22:B23"/>
    <mergeCell ref="E22:E23"/>
    <mergeCell ref="M22:N22"/>
    <mergeCell ref="F22:F23"/>
    <mergeCell ref="G22:G23"/>
    <mergeCell ref="H22:J22"/>
    <mergeCell ref="B2:O2"/>
    <mergeCell ref="B3:O3"/>
    <mergeCell ref="B5:P5"/>
    <mergeCell ref="B7:O7"/>
    <mergeCell ref="B8:O8"/>
    <mergeCell ref="B13:O13"/>
    <mergeCell ref="B15:O15"/>
    <mergeCell ref="B16:O16"/>
    <mergeCell ref="B17:O17"/>
    <mergeCell ref="M117:M120"/>
    <mergeCell ref="N117:N120"/>
    <mergeCell ref="O117:O120"/>
    <mergeCell ref="O122:O125"/>
    <mergeCell ref="L117:L120"/>
    <mergeCell ref="K127:K130"/>
    <mergeCell ref="L127:L130"/>
    <mergeCell ref="M127:M130"/>
    <mergeCell ref="E122:E125"/>
    <mergeCell ref="F122:F125"/>
    <mergeCell ref="G122:G125"/>
    <mergeCell ref="H122:H125"/>
    <mergeCell ref="I122:I125"/>
    <mergeCell ref="K122:K125"/>
    <mergeCell ref="L122:L125"/>
    <mergeCell ref="M122:M125"/>
    <mergeCell ref="N122:N125"/>
    <mergeCell ref="E117:E120"/>
    <mergeCell ref="F117:F120"/>
    <mergeCell ref="G117:G120"/>
    <mergeCell ref="H117:H120"/>
    <mergeCell ref="I117:I120"/>
    <mergeCell ref="J117:J120"/>
    <mergeCell ref="K117:K120"/>
  </mergeCells>
  <phoneticPr fontId="15" type="noConversion"/>
  <pageMargins left="0.25" right="0.25" top="0.75" bottom="0.75" header="0.3" footer="0.3"/>
  <pageSetup paperSize="9" scale="10" orientation="landscape" horizontalDpi="4294967292" verticalDpi="4294967292"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2023-01-28T12:19:55Z</cp:lastPrinted>
  <dcterms:created xsi:type="dcterms:W3CDTF">2022-01-19T05:24:33Z</dcterms:created>
  <dcterms:modified xsi:type="dcterms:W3CDTF">2023-02-14T06:58:25Z</dcterms:modified>
</cp:coreProperties>
</file>