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c0799ca09384588f/Documents/Docs - Yadia GPIB/Program Kerja Yadia/"/>
    </mc:Choice>
  </mc:AlternateContent>
  <xr:revisionPtr revIDLastSave="357" documentId="8_{5E548717-F785-469D-83D4-D394D5390D56}" xr6:coauthVersionLast="47" xr6:coauthVersionMax="47" xr10:uidLastSave="{848E4657-953A-4598-BA04-26E6A591537A}"/>
  <bookViews>
    <workbookView xWindow="-120" yWindow="-16320" windowWidth="29040" windowHeight="15720" firstSheet="1" activeTab="1" xr2:uid="{00000000-000D-0000-FFFF-FFFF00000000}"/>
  </bookViews>
  <sheets>
    <sheet name="PKA YADIA GPIB 2022-2023" sheetId="1" state="hidden" r:id="rId1"/>
    <sheet name="Laporan Triwl I-III YADIA GPIB" sheetId="2" r:id="rId2"/>
  </sheets>
  <definedNames>
    <definedName name="_xlnm.Print_Area" localSheetId="1">'Laporan Triwl I-III YADIA GPIB'!$A$1:$Q$51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0" i="2" l="1"/>
  <c r="N48" i="2" s="1"/>
  <c r="M48" i="2"/>
  <c r="L24" i="2"/>
  <c r="L54" i="1" l="1"/>
  <c r="M54" i="1"/>
  <c r="K38" i="2" l="1"/>
  <c r="L28" i="2"/>
  <c r="L35" i="2"/>
  <c r="L27" i="2"/>
  <c r="L26" i="2"/>
  <c r="K26" i="2" s="1"/>
  <c r="K48" i="2" s="1"/>
  <c r="L25" i="2"/>
  <c r="L23" i="2"/>
  <c r="L48" i="2" l="1"/>
  <c r="M39" i="1"/>
  <c r="L51" i="1"/>
  <c r="M32" i="1"/>
  <c r="M31" i="1"/>
  <c r="M30" i="1"/>
  <c r="M29" i="1"/>
  <c r="L29" i="1" s="1"/>
  <c r="M28" i="1"/>
  <c r="M27" i="1"/>
  <c r="M26" i="1"/>
  <c r="M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Ayub Junus</author>
  </authors>
  <commentList>
    <comment ref="L27" authorId="0" shapeId="0" xr:uid="{4652A50F-BDA7-4BEB-B591-7225667411B5}">
      <text>
        <r>
          <rPr>
            <b/>
            <sz val="9"/>
            <color indexed="81"/>
            <rFont val="Tahoma"/>
            <family val="2"/>
          </rPr>
          <t>Ayub Junus:</t>
        </r>
        <r>
          <rPr>
            <sz val="9"/>
            <color indexed="81"/>
            <rFont val="Tahoma"/>
            <family val="2"/>
          </rPr>
          <t xml:space="preserve">
Konsumsi untuk 18 Pengurus + 1 Staff @Rp 50,000 &amp; Uang Transport Pengurus @Rp 100,000 per triwulan</t>
        </r>
      </text>
    </comment>
    <comment ref="L30" authorId="0" shapeId="0" xr:uid="{287E5153-E7CA-44B0-ABE8-8CBADB5370C2}">
      <text>
        <r>
          <rPr>
            <b/>
            <sz val="9"/>
            <color indexed="81"/>
            <rFont val="Tahoma"/>
            <family val="2"/>
          </rPr>
          <t>Ayub Junus:</t>
        </r>
        <r>
          <rPr>
            <sz val="9"/>
            <color indexed="81"/>
            <rFont val="Tahoma"/>
            <family val="2"/>
          </rPr>
          <t xml:space="preserve">
Remunerasi bulanan staf kantor Rp 5 juta</t>
        </r>
      </text>
    </comment>
    <comment ref="L43" authorId="0" shapeId="0" xr:uid="{99349FF1-9BBA-44F7-87F7-2117188E1054}">
      <text>
        <r>
          <rPr>
            <b/>
            <sz val="9"/>
            <color indexed="81"/>
            <rFont val="Tahoma"/>
            <family val="2"/>
          </rPr>
          <t>Ayub Junus:</t>
        </r>
        <r>
          <rPr>
            <sz val="9"/>
            <color indexed="81"/>
            <rFont val="Tahoma"/>
            <family val="2"/>
          </rPr>
          <t xml:space="preserve">
Biaya untuk petugas yang akan melakukan updating portal (@ Rp 500,000/ bulan)</t>
        </r>
      </text>
    </comment>
    <comment ref="L44" authorId="0" shapeId="0" xr:uid="{5D7A1BC0-DD39-4121-BD0D-2815BCDF06DC}">
      <text>
        <r>
          <rPr>
            <b/>
            <sz val="9"/>
            <color indexed="81"/>
            <rFont val="Tahoma"/>
            <family val="2"/>
          </rPr>
          <t>Ayub Junus:</t>
        </r>
        <r>
          <rPr>
            <sz val="9"/>
            <color indexed="81"/>
            <rFont val="Tahoma"/>
            <family val="2"/>
          </rPr>
          <t xml:space="preserve">
Biaya  fine-tuning 
portal</t>
        </r>
      </text>
    </comment>
  </commentList>
</comments>
</file>

<file path=xl/sharedStrings.xml><?xml version="1.0" encoding="utf-8"?>
<sst xmlns="http://schemas.openxmlformats.org/spreadsheetml/2006/main" count="479" uniqueCount="236">
  <si>
    <t>GEREJA PROTESTAN di INDONESIA bagian BARAT</t>
  </si>
  <si>
    <t>YAYASAN DIAKONIA</t>
  </si>
  <si>
    <t>PROGRAM KERJA DAN ANGGARAN TAHUN 2022 - 2023</t>
  </si>
  <si>
    <t>TEMA SENTRAL</t>
  </si>
  <si>
    <t>Yesus Kristus Sumber Damai Sejahtera</t>
  </si>
  <si>
    <t>(Yoh. 14 : 27)</t>
  </si>
  <si>
    <t>TEMA KUPPG JANGKA PENDEK IV</t>
  </si>
  <si>
    <t>Membangun sinergi dalam hubungan gereja dan masyarakat untuk mewujudkan Kasih Allah yang meliputi seluruh ciptaan-Nya</t>
  </si>
  <si>
    <t>(Mat. 22 ; 37 - 39; Ul, 6 : 5; Im. 19 : 18)</t>
  </si>
  <si>
    <t>TEMA TAHUN 2022 - 2023</t>
  </si>
  <si>
    <t>Mengoptimalkan Sinergi Intergenerasional GPIB dengan mengembangkan Kepemimpinan Misioner dalam Konteks Budaya Digital</t>
  </si>
  <si>
    <t>(Ef. 4 : 11 - 16)</t>
  </si>
  <si>
    <t>BIDANG PRIORITAS :</t>
  </si>
  <si>
    <t>TEOLOGI, PPSDI - PPK, INFORKOM - LITBANG</t>
  </si>
  <si>
    <t>NO.</t>
  </si>
  <si>
    <t>TUJUAN</t>
  </si>
  <si>
    <t>PENANGGUNG JAWAB PROGRAM</t>
  </si>
  <si>
    <t>PENOPANG PROGRAM</t>
  </si>
  <si>
    <t>PELAKSANAAN</t>
  </si>
  <si>
    <t>INDIKATOR KEBERHASILAN</t>
  </si>
  <si>
    <t>ANGGARAN</t>
  </si>
  <si>
    <t>KETERANGAN</t>
  </si>
  <si>
    <t>WAKTU</t>
  </si>
  <si>
    <t>TEMPAT</t>
  </si>
  <si>
    <t>FREKUENSI</t>
  </si>
  <si>
    <t>KUALITATIF</t>
  </si>
  <si>
    <t>KUANTITATIF</t>
  </si>
  <si>
    <t>PENERIMAAN</t>
  </si>
  <si>
    <t>PENGELUARAN</t>
  </si>
  <si>
    <t>PROGRAM RUTIN</t>
  </si>
  <si>
    <t>Bantuan Pembayaran Iuran BPJS Bagi Pendeta GPIB Pasca-Pensiun Dengan Kategori Khusus &amp; Pasangan oleh YADIA GPIB</t>
  </si>
  <si>
    <t>YADIA membantu meringankan beban para Pendeta GPIB pasca-pensiun yang berkategori khusus &amp; pasangan Pendeta dengan pembayaran iuran bulanan BPJS Kesehatan.</t>
  </si>
  <si>
    <t xml:space="preserve">YADIA GPIB </t>
  </si>
  <si>
    <t>2022-2023</t>
  </si>
  <si>
    <t>Sekretariat</t>
  </si>
  <si>
    <t>Setiap Bulan</t>
  </si>
  <si>
    <t>Tercatat ada 13 Pendeta Emeritus dan 37 duda/ janda dari pendeta emeritus yang berkategori khusus.</t>
  </si>
  <si>
    <t>Sosialisasi Keberadaan RAAL “Griya Asih"di Lawang, Jawa Timur</t>
  </si>
  <si>
    <t>YADIA GPIB</t>
  </si>
  <si>
    <t>Tersosialisasinya keberadaan RAAL "GRIYA ASIH" Lawang dengan makin banyak jemaat dan masyarakat umum yang mengetahui.</t>
  </si>
  <si>
    <t>Pelayanan Diakonia Perkunjungan kepada para Pendeta Emeritus GPIB &amp; Keluarga Secara Luring &amp; Daring</t>
  </si>
  <si>
    <t>YADIA mengadakan pelayanan diakonia perkunjungan secara daring kepada para Pendeta Emeritus dan keluarga yang berkategori khusus, dengan memberikan perhatian dan atas kebutuhan lain yang sangat diperlukan pada masa pensiun.</t>
  </si>
  <si>
    <t>Peningkatan Prasarana &amp; Sarana RAAL “GRIYA ASIH” Lawang</t>
  </si>
  <si>
    <t>YADIA meningkatkan sarana dan prasarana RAAL Griya Asih Lawang sehingga mampu mandiri, efisien, profesional dan modern .</t>
  </si>
  <si>
    <t>YADIA/RAAL Lawang</t>
  </si>
  <si>
    <t>RAAL Griya Asih (Lawang)</t>
  </si>
  <si>
    <t>Sesuai Kebutuhan</t>
  </si>
  <si>
    <t>Rapat Koordinasi Pengurus Bidang-Bidang Kerja, Rapat Pleno Pengurus YADIA, Rapat Koordinasi dengan Dewan Pembina-Pengawas.</t>
  </si>
  <si>
    <t>Melakukan evaluasi, koordinasi dan pelaporan internal atas persiapan dan pelaksanaan program kerja dari masing-masing Ketua sebagai bahan penyusunan laporan kpd Dewan Pembina-Pengawas</t>
  </si>
  <si>
    <t>Rapat Koordinasi Setiap Bulan, Rapat Pleno Triwulan</t>
  </si>
  <si>
    <t>Terlaksananya rapat internal pengurus Yayasan Diakonia GPIB sesuai jadwal.</t>
  </si>
  <si>
    <t>Konsumsi untuk 18 Pengurus + 1 Staff @Rp 50,000 &amp; Uang Transport Pengurus @Rp 100,000 per triwulan</t>
  </si>
  <si>
    <t>Partisipasi pada Kegiatan Sinodal GPIB</t>
  </si>
  <si>
    <t>Mengikuti kegiatan PST Tahun 2022, Unit Missioner &amp; Bulan Pelkes 2022</t>
  </si>
  <si>
    <t>Majelis Sinode/dept PELKES/Unit Misioner lainnya</t>
  </si>
  <si>
    <t>Sesuai Kegiatan (Undangan)</t>
  </si>
  <si>
    <t>Mengirim utusan untuk mengikuti kegiatan tingkat Sinodal.</t>
  </si>
  <si>
    <t>Kegiatan Sinodal via Daring @Rp 150,000 x 12 Bulan &amp; Dana Kegiatan Bulan Pelkes @Rp 15,000,000</t>
  </si>
  <si>
    <t>Publikasi Kegiatan dan Program Kerja Yayasan Diakonia GPIB Kepada Mitra Kerja di Dalam &amp; Luar Negeri</t>
  </si>
  <si>
    <t xml:space="preserve">Meningkatnya pemahaman jemaat dan mitra kerja terhadap peran penting Yayasan Diakonia dalam membantu Jemaat mengatasi kesulitan yang dihadapi. </t>
  </si>
  <si>
    <t>Per Triwulan @Rp 500,000</t>
  </si>
  <si>
    <t>Pelaksanaan semua program kerja terlaksana dengan baik.</t>
  </si>
  <si>
    <t>Perencanaan dan Pengaturan Arus Keuangan (Kas &amp; Bank) termasuk Utang dan Piutang YADIA GPIB</t>
  </si>
  <si>
    <t>Memastikan ketersediaan keuangan untuk pelaksanaan program kerja yang sudah disetujui.</t>
  </si>
  <si>
    <t>Pelaksanaan program kerja berlangsung dengan baik.</t>
  </si>
  <si>
    <t>Pembukuan Transaksi Keuangan YADIA GPIB</t>
  </si>
  <si>
    <t>Pencatatan transaksi keuangan YADIA GPIB secara transparan and terperinci dengan menggunakan aplikasi akunting berbasis online.</t>
  </si>
  <si>
    <t>Tidak ditemukan ada kesalahan pembukuan transaksi keuangan.</t>
  </si>
  <si>
    <t>Pencatatan transaksi dilakukan secara lengkap.</t>
  </si>
  <si>
    <t>Pelaporan Pajak Bulan dan Tahunan YADIA GPIB</t>
  </si>
  <si>
    <t>Membuat laporan perpajakan dari YADIA GPIB</t>
  </si>
  <si>
    <t>1x</t>
  </si>
  <si>
    <t>Tidak ditemukan ada kesalahan perpajakan.</t>
  </si>
  <si>
    <t>Laporan pajak dilaksanakan secara tepat waktu.</t>
  </si>
  <si>
    <t>Biaya Pelaporan Pajak dan Jasa Pembuatan Laporan Pajak</t>
  </si>
  <si>
    <t>Pelaporan Transaksional/ Bulanan kepada Para Penyumbang Bantuan kepada YADIA GPIB</t>
  </si>
  <si>
    <t>Membuat laporan yang transparan kepada para penyumbang bantuan secara transaksional/ bulanan sebagai pertanggungjawaban terhadap sumbangan yang diberikan kepada YADIA GPIB</t>
  </si>
  <si>
    <t xml:space="preserve">1x </t>
  </si>
  <si>
    <t>Penyumbang merasa puas terhadap kinerja dan penggunaan sumbangan.</t>
  </si>
  <si>
    <t>Semua bukti transaksi dan penggunaan bantuan tersedia lengkap dan transparan.</t>
  </si>
  <si>
    <t>Menjaga dan Menyimpan Bukti Transaksi YADIA GPIB</t>
  </si>
  <si>
    <t>Menjaga dan Menyimpan Bukti Transaksi Keuangan YADIA GPIB untuk pemeriksaan audit sebagai pertanggungjawaban moral kepada jemaat dan dewan pembina dan dewan pengawas.</t>
  </si>
  <si>
    <t>Pemeriksaan oleh BPPG dengan hasil tanpa cacat dan diterima baik.</t>
  </si>
  <si>
    <t>Semua bukti transaksi secara lengkap tersedia</t>
  </si>
  <si>
    <t>PROGRAM NON RUTIN</t>
  </si>
  <si>
    <t>Kerjasama dengan Pabrik Farmasi untuk Bantuan Obat-Obatan bagi Jemaat GPIB</t>
  </si>
  <si>
    <t>YADIA melakukan kerjasama dengan perusahaan pabrikan farmasi guna mendapatkan bantuan obat-obatan bagi kebutuhan jemaat- jemaat yang memiliki fasilitas pelayanan kesehatan (khususnya bagi jemaat yang kurang mampu) dan untuk kegiatan sosial.</t>
  </si>
  <si>
    <t>Bandung</t>
  </si>
  <si>
    <t>Melengkapi ketersediaan obat-obatan untuk klinik JEMAAT dan kegiatan bakti sosial Yadia.</t>
  </si>
  <si>
    <t>Terjalinnya kerjasama Yadia dengan minimal satu (1) Perusahaan Farmasi</t>
  </si>
  <si>
    <t>Biaya Transportasi untuk Rapat dengan pihak Farmasi di Bandung (PT Sanbe Farma)</t>
  </si>
  <si>
    <t>Pelayanan Diakonia Perkunjungan ke LAPAS/ LKSA/ LKSLU/ RSUD Dalam Rangka Peringatan Hari Keagamaan/ Nasional/ HUT GPIB/ HUT Pelkat/ Bulan Pelkes GPIB</t>
  </si>
  <si>
    <t>YADIA berkunjung &amp; memberikan bantuan diakonia ke LAPAS/ LKSA/ LKSLU/ RSUD pada peringatan hari keagamaan/ nasional/ HUT GPIB/ HUT PELKAT/ Bulan Pelkes</t>
  </si>
  <si>
    <t>Departemen Pelkes GPIB</t>
  </si>
  <si>
    <t>Kalimantan</t>
  </si>
  <si>
    <t>1 Kali</t>
  </si>
  <si>
    <t>Bimbingan rohani bagi Penghuni LAPAS, LKSA, LKSLU dan RSUD.</t>
  </si>
  <si>
    <t>Terlaksananya Diakonia perkunjungan ke LAPAS, LKSA, LKSLU, RSUD</t>
  </si>
  <si>
    <t>Perkunjungan Ke Kalimantan sesuai jadwal kegiatan dari Departemen Pelkes GPIB</t>
  </si>
  <si>
    <t>Pendataan Jemaat GPIB yang Sudah &amp; Belum Menyediakan Rumah Asuh/ Rumah Aman</t>
  </si>
  <si>
    <t>YADIA melakukan pendataan pada jemaat GPIB yang sudah menyediakan atau mengelola Rumah Asuh atau Rumah Aman, termasuk mempelajari status &amp; keberadaan dari Rumah Asuh yang sudah aktif di lingkup GPIB (Hannah, Bina Harapan, dll).</t>
  </si>
  <si>
    <t>Yadia menjalin kerjasama dengan Jemaat yang sudah mengelola Rumah Asuh/ Rumah Aman.</t>
  </si>
  <si>
    <t>Tersedianya Data untuk Jemaat GPIB yang telah memiliki Rumah Asuh/Rumah Aman</t>
  </si>
  <si>
    <t>Pendataan Jemaat GPIB yang Memiliki LAHAN untuk Pembangunan Rumah Asuh/ Rumah Aman</t>
  </si>
  <si>
    <t>YADIA melakukan pendataan pada jemaat GPIB yang memiliki lahan dan peruntukannya bisa untuk pembangunan Rumah Asuh atau Rumah Aman saat ini atau di waktu mendatang.</t>
  </si>
  <si>
    <t>Yadia dapat menjalin kerjasama dengan jemaat untuk membangun Rumah Asuh/ Rumah Aman Rumah.</t>
  </si>
  <si>
    <t>Tersedianya Data bagi Jemaat GPIB yang memiliki lahan untuk membangun Rumah Asuh/Rumah Aman</t>
  </si>
  <si>
    <t>Penyediaan Portal Lowongan Kerja Diakonia Bagi Warga Jemaat GPIB - LOKERDIA.ID</t>
  </si>
  <si>
    <t>YADIA menyediakan platform portal internet Lowongan Kerja dengan nama LOKERDIA untuk mempertemukan para pencari &amp; pemberi kerja dari komunitas GPIB. Nama LOKERDIA (singkatan dari Lowongan Kerja Diakonia) dapat diakses melalui tautan: https://lokerdia.id/</t>
  </si>
  <si>
    <t>Tersedianya portal internet Lowongan Kerja dengan nama LOKERDIA dapat mempertemukan para pencari &amp; pemberi kerja dari komunitas GPIB guna meningkatkan penguatan ekonomi jemaat.</t>
  </si>
  <si>
    <t>Penyediaan Portal Bisnis Direktori Online Bagi Warga Jemaat GPIB - LAPAK.CLUB</t>
  </si>
  <si>
    <t>YADIA menyediakan platform portal bisnis Direktori Online dengan nama LAPAK.CLUB bagi pelaku usaha (perorangan atau badan usaha) dari warga jemaat GPIB untuk kemudahan mempertemukan antara para pencari dan penyedia jasa atau produk untuk saling membantu satu sama lainnya guna penguatan ekonomi jemaat dari dan oleh sesama jemaat GPIB. Pengelolaan portal bisnis ini bekerja sama dengan Dewan Pelkat PKB.  https://lapak.club/</t>
  </si>
  <si>
    <t>Sebagai ungkapan syukur kepada Tuhan Yesus atas kasih dan penyertaan-Nya.</t>
  </si>
  <si>
    <t>Juli 2022</t>
  </si>
  <si>
    <t>RAAL Lawang, Malang/Jemaat2 GPIB</t>
  </si>
  <si>
    <t>1 X</t>
  </si>
  <si>
    <t xml:space="preserve">Jemaat merasakan dan mensyukuri keberadaan Yayasan Diakonia GPIB GPIB </t>
  </si>
  <si>
    <t>Terlaksananya Ibadah Syukur HUT YADIA GPIB di Tingkat Jemaat &amp; Sinodal</t>
  </si>
  <si>
    <t>Ibadah raya, pembagian sembako, pemeriksaan kesehatan masal, pembinaan jemaat, dll</t>
  </si>
  <si>
    <t>PROYEK</t>
  </si>
  <si>
    <t>Pengadaan 1 (satu) Mobil Jenazah untuk Mupel oleh YADIA GPIB</t>
  </si>
  <si>
    <t>Donatur/CSR</t>
  </si>
  <si>
    <t>1 Mupel</t>
  </si>
  <si>
    <t>Penyediaan mobil jenazah ini akan mendukung kelangsungan program Komisi Golgota yang sudah berjalan di jemaat.</t>
  </si>
  <si>
    <t>Pengadaan untuk 1 mupel saja</t>
  </si>
  <si>
    <t>Pembentukkan Tim Kerja untuk Pembangunan Rumah Asuh/ Rumah Aman di Lokasi Baru</t>
  </si>
  <si>
    <t>Jakarta</t>
  </si>
  <si>
    <t xml:space="preserve"> Dengan Penambahan Rumah Asuh/ Rumah Aman , YADIA GPIB memperluas cakupan wilayah pelayanan diakonia.</t>
  </si>
  <si>
    <t xml:space="preserve">Pengembangan ketersediaan fasilitas tambahan Rumah Asuh/      Rumah Aman </t>
  </si>
  <si>
    <t>YANKES GPIB</t>
  </si>
  <si>
    <t>Mupel-Mupel / Departmen PEG GPIB</t>
  </si>
  <si>
    <t>Departemen Teologi GPIB</t>
  </si>
  <si>
    <t>Departemen PEG GPIB/ Dewan PKP GPIB</t>
  </si>
  <si>
    <t>BPPG GPIB</t>
  </si>
  <si>
    <t>Jemaat-Jemaat GPIB/RAAL Lawang</t>
  </si>
  <si>
    <t>Iuran Jemaat-Jemaat GPIB/ Dana Pensiun GPIB</t>
  </si>
  <si>
    <t>Donatur/ CSR Perusahaan</t>
  </si>
  <si>
    <t>Departemen Inforkomlitbang GPIB</t>
  </si>
  <si>
    <t>Jemaat-Jemaat GPIB/ Donatur</t>
  </si>
  <si>
    <t>Dewan GP GPIB/ Dewan PKB GPIB/ Departemen Inforkomlitbang GPIB</t>
  </si>
  <si>
    <t>Dewan PKB GPIB/ Departemen PEG GPIB/ Departmen Inforkomlitbang</t>
  </si>
  <si>
    <t>Perayaan HUT dan Ibadah Syukur YADIA GPIB Tingkat Sinodal, dan tingkat Jemaat (pengumpulan Persembahan Syukur HUT YADIA GPIB)</t>
  </si>
  <si>
    <t>Penerimaan</t>
  </si>
  <si>
    <t>Pengeluaran</t>
  </si>
  <si>
    <t>YADIA akan melakukan perencanaan dan pembangunan Rumah Asuh atau Rumah Aman baru di lokasi baru.</t>
  </si>
  <si>
    <t>Pendeta (duda/janda) yang berkategori khusus adalah mereka yang menerima tunjangan pensiun dengan jumlah dibawah Rp 2 juta/ bulan</t>
  </si>
  <si>
    <t>Penggantian 40 tempat tidur lengkap dengan sprei, selimut, smart TV sebagai sarana hiburan, pengadaan mobil ambulance, sertifikasi perawat dll.</t>
  </si>
  <si>
    <t>Dilaksanakan oleh staf YADIA GPIB</t>
  </si>
  <si>
    <t>Biaya pembuatan portal</t>
  </si>
  <si>
    <t>Penerimaan YADIA GPIB dari Kontribusi Jemaat Sinodal</t>
  </si>
  <si>
    <t>Melakukan evaluasi, koordinasi dan pelaporan internal atas penerimaan dana YADIA GPIB dari kontribusi jemaat-jemaat sinodal untuk menunjang pelaksanaan program kerja dari masing-masing pembidangan.</t>
  </si>
  <si>
    <t>Biaya untuk petugas yang akan melakukan updating portal (@ Rp 500,000/ bulan)</t>
  </si>
  <si>
    <t>Biaya Operasional dan Remunerasi Karyawan Kantor Sekretariat YADIA GPIB</t>
  </si>
  <si>
    <t>Menjalankan kegiatan penerimaan, pencatatan, dan pendokumentasian dokumen administrasi dan koordinasi kegiatan-kegiatan Yayasan sesuai program kerja. Biaya Operasional termasuk ATK, internet, dll</t>
  </si>
  <si>
    <t>Biaya operasional bulanan @ Rp 1,000,000 dan 13 bulan remunerasi karyawan (sudah termasuk THR).</t>
  </si>
  <si>
    <t>Semua tugas kantor sekretariat dan program kerja terlaksana dengan baik dan berhasil</t>
  </si>
  <si>
    <t>Laporan daftar tugas dan pelaksanaan tugas</t>
  </si>
  <si>
    <t>YADIA memperkenalkan keberadaan RAAL Griya Asih di Lawang dengan mengundang seluruh jemaat GPIB (melalui MUPEL) untuk mengadakan perkunjungan diakonia dan membantu operasional serta program pengembangan yang ada.</t>
  </si>
  <si>
    <t>Meningkatnya kunjungan dan pemberian bantuan diakonia untuk menunjang operasional dan keberadaan RAAL Griya Asih.</t>
  </si>
  <si>
    <t>Setiap bulan YADIA akan secara bergilir menghubungi Mupel dan menjadwalkan perkunjungan jemaat (MUPEL) ke RAAL Griya Asih dan bantuan diakonia.</t>
  </si>
  <si>
    <t>Terbangunnya hubungan yang baik antara YADIA dan keberadaan para Pendeta Emeritus &amp; keluarganya terpantau.</t>
  </si>
  <si>
    <t>Terlaksananya perkunjungan secara daring kepada Pendeta Emeritus &amp; keluarga sebanyak 75% dari jumlah total.</t>
  </si>
  <si>
    <t>Hasil perkunjungan daring akan disampaikan ke bidang atau departemen sinodal lainnya jika memerlukan perhatian khusus.</t>
  </si>
  <si>
    <t>Tercapai peningkatan fasilitas dan pelayanan  RAAL Griya Asih Lawang yang mandiri dan efisien.</t>
  </si>
  <si>
    <t>Jumah asuhan meningkat 25% dan tercapai tingkat kepuasan para asuhan dan dapat menjadi percontohan bagi Pengembangan RAAL lainnya.</t>
  </si>
  <si>
    <t>Terciptanya koordinasi dan kerjasama yang baik antar anggota Pengurus YADIA.</t>
  </si>
  <si>
    <t>Terkoordinasi dan keikutsertaan dalam kegiatan dan program kerja Sinodal.</t>
  </si>
  <si>
    <t>Mensosialisasikan kegiatan dan program kerja YADIA GPIB untuk meningkatkan awareness dan mendapat dukungan partisipasi/ bantuan dari warga jemaat GPIB dan dari publik (perorangan &amp; badan usaha) dari dalam &amp; luar negeri</t>
  </si>
  <si>
    <t>Terdapat pemahaman dan dukungan dari lingkup jemaat GPIB dan dari mitra kerja dalam &amp; luar negeri terhadap peran  dan program kerja YADIA</t>
  </si>
  <si>
    <t>Semua pelaporan penerimaan dan pengeluaran dana dari kontribusi Jemaat Sinodal terlaksana baik</t>
  </si>
  <si>
    <t>YADIA akan melaporkan dan berkomunikasi secara teratur dengan menggunakan teknologi digital</t>
  </si>
  <si>
    <t>Ketersediaan keuangan selalu siap dan mencukupi</t>
  </si>
  <si>
    <t xml:space="preserve">YADIA menggunakan aplikasi akunting berbasis web (Zoho Books) sehinggamemudahkan akses </t>
  </si>
  <si>
    <t>Arsip manual (hard copy) dan berbasis digital (soft copy)</t>
  </si>
  <si>
    <t>Mupel-Mupel &amp; Departemen PEG</t>
  </si>
  <si>
    <t>Portal lowongan kerja online yang disediakan memfasilitasi para pencari kerja dengan informasi ketersediaan lowongan kerja dari perusahaan yang membutuhkan tenaga kerja dapat diakses dan dimanfaatkan 24 jam &amp; 365 hari</t>
  </si>
  <si>
    <t>Tersedianya platform portal bisnis direktori dengan yang dapat diakses melalui https://LAPAK.CLUB guna menyediakan informasi bisnis dari dan untuk anggota jemaat GPIB lintas jemaat untuk  meningkatkan penguatan ekonomi jemaat.</t>
  </si>
  <si>
    <t>Platform portal bisnis direktori yang disediakan memfasilitasi informasi bisnis dari dan untuk anggota jemaat GPIB lintas jemaat dapat diakses dan dimanfaatkan 24 jam &amp; 365 hari</t>
  </si>
  <si>
    <t>Ketersediaannya satu (1) mobil jenazah dan digunakan oleh Mupel untuk membantu jemaat yang berduka</t>
  </si>
  <si>
    <t>Pengadaan satu mobil jenazah untuk salah satu MUPEL oleh YADIA GPIB dan untuk penggunaan dan perawatan mobil jenazah menjadi tanggung jawab MUPEL. Program ini diharapkan bisa menjadi program berkelanjutan dengan penyediaan mobil berikutnya bagi MUPEL lainnya.</t>
  </si>
  <si>
    <t>Masih belum sepenuhnya terlaksana dan dimulai pada Triwulan III ini.</t>
  </si>
  <si>
    <t>Berlangsung sesuai jadwal Sinodal (Bulan Pelkes di Kalbar, Juni 2022 &amp; Dialog Karya Kebangsaan di Jatim, Agustus 2022)</t>
  </si>
  <si>
    <t>Terlaksana dengan baik sesuai jadwal</t>
  </si>
  <si>
    <t>Jemaat-Jemaat GPIB</t>
  </si>
  <si>
    <t>Para Pendeta Emeritus GPIB dan pasangannya mendapat akses pelayanan fasilitas kesehatan BPJS</t>
  </si>
  <si>
    <t>Terbayarkan secara tepat waktu untuk iuran bulanan BPJS Kesehatan</t>
  </si>
  <si>
    <t>Pengelolaan Rumah Asuh Anak &amp; Lansia (RAAL) “Griya Asih" di Lawang, Jawa Timur</t>
  </si>
  <si>
    <t>Mewujudnyata karya dan peran GPIB dalam misi Allah bagi dunia melalui tindakan nyata pelayanan Diakonia Karitatif dengan penyediaan fasilitas rumah asuh anak &amp; lansia bagi yang memerlukan pertolongan.</t>
  </si>
  <si>
    <t>RAAL Griya Asih di Lawang, Kabupaten Malang, Provinsi Jawa Timur</t>
  </si>
  <si>
    <t xml:space="preserve">Menampung dan mengasuh anak &amp; lansia yang membutuhkan bantuan karena kondisi ekonomi atau kehilangan orang tua atau orang yang menjadi tumpuan.  </t>
  </si>
  <si>
    <t>Menyediakan fasilitas penampungan dan pengasuhan bagi jumlah kapasitas untuk 20 anak-anak dan 50 lansia.</t>
  </si>
  <si>
    <t>Rapat Koordinasi Pengurus YADIA dan Dewan Pembina-Pengawas YADIA serta Laporan Evaluasi PKA MS GPIB</t>
  </si>
  <si>
    <t>Melakukan evaluasi, koordinasi dan pelaporan pelaksanaan PKA tahun berjalan dan laporan kepada Majelis Sinode GPIB</t>
  </si>
  <si>
    <t>Terciptanya rapat koordinasi dan kerjasama yang baik antar anggota Pengurus YADIA.</t>
  </si>
  <si>
    <t>Terlaksananya rapat pengurus Yayasan Diakonia GPIB serta laporan evaluasi sesuai jadwal.</t>
  </si>
  <si>
    <t>Operasional Kantor Sekretariat YADIA GPIB</t>
  </si>
  <si>
    <t>Menjalankan kegiatan administrasi, pencatatan dan laporan akuntansi &amp; keuangan, perpajakan sesuai PKA tahun berjalan.</t>
  </si>
  <si>
    <t>2023-2024</t>
  </si>
  <si>
    <t>Sekretariat YADIA GPIB</t>
  </si>
  <si>
    <t>Semua tugas kantor sekretariat dan program kerja terlaksana dengan baik dan berhasil.</t>
  </si>
  <si>
    <t>Pencatatan transaksi dilakukan secara lengkap dan tepat waktu sesuai jadwal</t>
  </si>
  <si>
    <t>Perayaan HUT ke-28 dan Ibadah Syukur HUT YADIA GPIB</t>
  </si>
  <si>
    <t>Belum sepenuhnya terlaksana karena tidak semua pendeta emeritus memerlukan bantuan dan jika perlu, data tergabung dalam KK sehingga harus membayar untuk semua anggota keluarga dalam KK tersebut</t>
  </si>
  <si>
    <t>Meringankan beban pembayaran iuran bulanan BPJS Kesehatan bagi pendeta emeritus berkategori khusus (tunjangan pensiun dengan jumlah dibawah Rp 2 juta/ bulan). Tercatat ada 13 Pendeta Emeritus dan 37 duda/ janda dari pendeta emeritus dengan kategori ini.</t>
  </si>
  <si>
    <t>Masih belum sepenuhnya terlaksana dikarenakan kondisi pandemi.</t>
  </si>
  <si>
    <t>Sudah dilaksanakan publikasi terbatas melalui fasilitas internet. Tidak ada pengeluaran dana.</t>
  </si>
  <si>
    <t>Tema Sentral</t>
  </si>
  <si>
    <t>Yesus Kristus Sumber Damai Sejahtera (Yoh. 14 : 27)</t>
  </si>
  <si>
    <t>Tema KUPPG Jangka Pendek IV 2021-2026</t>
  </si>
  <si>
    <t>Membangun sinergi dalam hubungan gereja dan masyarakat untuk mewujudkan Kasih Allah yang meliputi seluruh ciptaan-Nya (Mat. 22 ; 37 - 39; Ul, 6 : 5; Im. 19 : 18)</t>
  </si>
  <si>
    <t>Tema Tahunan 2022-2023</t>
  </si>
  <si>
    <t>PPSDI - PPK &amp; PEG</t>
  </si>
  <si>
    <t>Mengoptimalkan Sinergi Intergenerasional GPIB dengan mengembangkan Kepemimpinan Misioner dalam Konteks Budaya Digital (Ef. 4 : 11 - 16))</t>
  </si>
  <si>
    <t xml:space="preserve">Meningkatnya pemahaman jemaat dan mitra kerja terhadap peran penting Yadia dalam membantu Jemaat mengatasi kesulitan yang dihadapi. </t>
  </si>
  <si>
    <t>NAMA KEGIATAN</t>
  </si>
  <si>
    <t>ANGGARAN TRIWULAN I-III</t>
  </si>
  <si>
    <t>REALISASI TRIWULAN I-III</t>
  </si>
  <si>
    <t>BIDANG PRIORITAS</t>
  </si>
  <si>
    <t xml:space="preserve">Berlangsung sesuai jadwal &amp; kebutuhan. </t>
  </si>
  <si>
    <t>Program masih belum terlaksana berdasarkan skala prioritas.  Akan dilaksanakan pada tahun anggaran berikutnya.</t>
  </si>
  <si>
    <t>Pelaksanaan akan di sikronisasikan dengan PKA dari Departemen Germasa  GPIB dan Dewan PKP GPIB.  Pelaksanaan pada tahun anggaran berikutnya.</t>
  </si>
  <si>
    <t>Sudah dilakukan pendekatan kepada PT. Sanbe Farma di Bandung (Bpk Jahja Santoso selaku pemilik) dan sudah mendapat jawaban positif. Akan dilaksanakan pada tahun anggaran berikutnya.</t>
  </si>
  <si>
    <t>Sudah berkoordinasi dengan Ketua MUPEL SUMUT ACEH untuk memilih Kota Medan sebagai lokasi Rumah Asuh Anak &amp; Lansia (RAAL) berikutnya dari YADIA. Akan ditingak lanjuti pada tahun anggaran berikutnya (2023-2024).</t>
  </si>
  <si>
    <t>Masih belum sepenuhnya terlaksana dan perlu berkoordinasi dengan proses pendataan yang sedang dilakukan oleh Departemen PEG GPIB.</t>
  </si>
  <si>
    <t>Masih terpending dan perlu melibatkan Dewan GP, Departemen Inforkomlitbang, Dewan PKB dan PKP.  Secara teknis aplikasi sudah siap dan sedang persiapan materi sosialisasi</t>
  </si>
  <si>
    <t>Masih terpending dan perlu melibatkan Departemen Inforkomlitbang, Departemen PEG, Dewan PKB dan PKP.  Secara teknis aplikasi sudah siap dan sedang persiapan materi sosialisasi</t>
  </si>
  <si>
    <t>Sosialiasi dan Operasionalisasi Portal Bisnis Direktori Online Bagi Warga Jemaat GPIB - LAPAK.CLUB</t>
  </si>
  <si>
    <t>Penyediaan platform portal bisnis Direktori Online dengan nama LAPAK.CLUB bagi pelaku usaha (perorangan atau badan usaha) bagi jemaat GPIB untuk kemudahan mempertemukan antara para pencari dan penyedia jasa atau produk untuk saling membantu satu sama lainnya guna pembangunan ekonomi jemaat dari dan oleh sesama jemaat GPIB. Pengelolaan portal bisnis ini bekerja sama dengan Dewan Pelkat PKB.  https://lapak.club/</t>
  </si>
  <si>
    <t>Sosialisasi dan Operasionalisasi Portal Lowongan Kerja Diakonia Bagi Warga Jemaat GPIB - LOKERDIA.ID</t>
  </si>
  <si>
    <t>Penyediaan platform portal internet Lowongan Kerja dengan nama LOKERDIA untuk mempertemukan para pencari &amp; pemberi kerja dari komunitas GPIB yang dapat diakses melalui tautan: https://lokerdia.id/</t>
  </si>
  <si>
    <t>Penerimaan YADIA GPIB dari Kontribusi Jemaat Sinodal &amp; Non-Jemaat/ Donatur Luar</t>
  </si>
  <si>
    <t>Perbaikan fasilitas kamar mandi &amp; toilet (belum tuntas dan masih berjalan di Triwulan IV) termasuk biaya induksi karyawan ke Jakarta</t>
  </si>
  <si>
    <t>Kontribusi aktif dari 55 jemaat GPIB dengan jumlah Rp 17 jt/ bln dan sisanya donatur non-jemaat.</t>
  </si>
  <si>
    <t>Biaya termasuk remunerasi staf kantor, pajak, ATK, lampu kantor, dll</t>
  </si>
  <si>
    <t>Sumber penerimaan dari sumbangan tetap &amp; tidak tetap berasal dari pemerintah, instansi pendidikan dan sosial, mupel, jemaat dan non-jemaat.  Rincian pengeluaran berdasarkan PKA RAAL Griya Asih. Jumlah pemberian bantuan diakonia bisa menutupi biaya operasional rata-rata bulanan RAAL Griya Asih sebesar Rp 123 juta</t>
  </si>
  <si>
    <t>SALDO AKHIR BANK MANDIRI TRIWULAN III (31 DESEMBER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</si>
</sst>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quot; &quot;* #,##0&quot; &quot;;&quot; &quot;* \(#,##0\);&quot; &quot;* &quot;-&quot;??&quot; &quot;"/>
    <numFmt numFmtId="165" formatCode="#,##0_ ;\-#,##0\ "/>
    <numFmt numFmtId="166" formatCode="&quot;Rp&quot;#,##0"/>
  </numFmts>
  <fonts count="18" x14ac:knownFonts="1">
    <font>
      <sz val="12"/>
      <color indexed="8"/>
      <name val="Calibri"/>
    </font>
    <font>
      <b/>
      <sz val="20"/>
      <color indexed="8"/>
      <name val="Calibri"/>
      <family val="2"/>
    </font>
    <font>
      <b/>
      <sz val="18"/>
      <color indexed="8"/>
      <name val="Calibri"/>
      <family val="2"/>
    </font>
    <font>
      <b/>
      <sz val="16"/>
      <color indexed="8"/>
      <name val="Calibri"/>
      <family val="2"/>
    </font>
    <font>
      <b/>
      <sz val="10"/>
      <color indexed="8"/>
      <name val="Calibri"/>
      <family val="2"/>
    </font>
    <font>
      <sz val="10"/>
      <color indexed="8"/>
      <name val="Calibri"/>
      <family val="2"/>
    </font>
    <font>
      <b/>
      <sz val="12"/>
      <color indexed="8"/>
      <name val="Calibri"/>
      <family val="2"/>
    </font>
    <font>
      <sz val="12"/>
      <color theme="1"/>
      <name val="Calibri"/>
      <family val="2"/>
    </font>
    <font>
      <sz val="12"/>
      <color indexed="8"/>
      <name val="Calibri"/>
      <family val="2"/>
    </font>
    <font>
      <sz val="12"/>
      <color indexed="8"/>
      <name val="Calibri"/>
    </font>
    <font>
      <b/>
      <sz val="12"/>
      <color theme="1"/>
      <name val="Calibri"/>
      <family val="2"/>
    </font>
    <font>
      <b/>
      <sz val="13"/>
      <color indexed="8"/>
      <name val="Calibri"/>
      <family val="2"/>
    </font>
    <font>
      <sz val="12"/>
      <name val="Calibri"/>
      <family val="2"/>
    </font>
    <font>
      <b/>
      <sz val="14"/>
      <color indexed="8"/>
      <name val="Calibri"/>
      <family val="2"/>
    </font>
    <font>
      <sz val="18"/>
      <color indexed="8"/>
      <name val="Monotype Corsiva"/>
      <family val="4"/>
    </font>
    <font>
      <b/>
      <sz val="24"/>
      <color indexed="8"/>
      <name val="Calibri"/>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9"/>
        <bgColor auto="1"/>
      </patternFill>
    </fill>
    <fill>
      <patternFill patternType="solid">
        <fgColor theme="0"/>
        <bgColor indexed="64"/>
      </patternFill>
    </fill>
  </fills>
  <borders count="2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style="thin">
        <color indexed="8"/>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2">
    <xf numFmtId="0" fontId="0" fillId="0" borderId="0" applyNumberFormat="0" applyFill="0" applyBorder="0" applyProtection="0"/>
    <xf numFmtId="41" fontId="9" fillId="0" borderId="0" applyFont="0" applyFill="0" applyBorder="0" applyAlignment="0" applyProtection="0"/>
  </cellStyleXfs>
  <cellXfs count="168">
    <xf numFmtId="0" fontId="0" fillId="0" borderId="0" xfId="0"/>
    <xf numFmtId="0" fontId="0" fillId="0" borderId="0" xfId="0" applyNumberFormat="1"/>
    <xf numFmtId="0" fontId="0" fillId="2" borderId="1" xfId="0" applyFill="1" applyBorder="1" applyAlignment="1">
      <alignment vertical="center"/>
    </xf>
    <xf numFmtId="0" fontId="4"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0" fillId="2" borderId="2" xfId="0" applyFill="1" applyBorder="1" applyAlignment="1">
      <alignment vertical="center"/>
    </xf>
    <xf numFmtId="0" fontId="0" fillId="2" borderId="3" xfId="0" applyFill="1" applyBorder="1" applyAlignment="1">
      <alignment vertical="center"/>
    </xf>
    <xf numFmtId="49" fontId="0" fillId="2" borderId="4" xfId="0" applyNumberFormat="1" applyFill="1" applyBorder="1" applyAlignment="1">
      <alignment horizontal="center" vertical="center"/>
    </xf>
    <xf numFmtId="0" fontId="0" fillId="2" borderId="4" xfId="0" applyFill="1" applyBorder="1" applyAlignment="1">
      <alignment vertical="center"/>
    </xf>
    <xf numFmtId="49" fontId="0" fillId="2" borderId="4" xfId="0" applyNumberFormat="1" applyFill="1" applyBorder="1" applyAlignment="1">
      <alignment vertical="center"/>
    </xf>
    <xf numFmtId="0" fontId="0" fillId="2" borderId="7"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xf>
    <xf numFmtId="49" fontId="0" fillId="2" borderId="4" xfId="0" applyNumberFormat="1" applyFill="1" applyBorder="1" applyAlignment="1">
      <alignment vertical="center" wrapText="1"/>
    </xf>
    <xf numFmtId="164" fontId="0" fillId="2" borderId="4" xfId="0" applyNumberFormat="1" applyFill="1" applyBorder="1" applyAlignment="1">
      <alignment vertical="center"/>
    </xf>
    <xf numFmtId="0" fontId="0" fillId="2" borderId="1" xfId="0" applyFill="1" applyBorder="1" applyAlignment="1">
      <alignment horizontal="center" vertical="center"/>
    </xf>
    <xf numFmtId="0" fontId="0" fillId="2" borderId="4" xfId="0" applyFill="1" applyBorder="1" applyAlignment="1">
      <alignment vertical="center" wrapText="1"/>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0" borderId="0" xfId="0" applyNumberFormat="1" applyAlignment="1">
      <alignment horizontal="center"/>
    </xf>
    <xf numFmtId="0" fontId="0" fillId="2" borderId="2" xfId="0" applyFill="1" applyBorder="1" applyAlignment="1">
      <alignment horizontal="center" vertical="center"/>
    </xf>
    <xf numFmtId="0" fontId="0" fillId="2" borderId="9" xfId="0" applyFill="1" applyBorder="1" applyAlignment="1">
      <alignment horizontal="center" vertical="center"/>
    </xf>
    <xf numFmtId="49" fontId="0" fillId="2" borderId="4" xfId="0" applyNumberFormat="1" applyFill="1" applyBorder="1" applyAlignment="1">
      <alignment horizontal="center" vertical="center" wrapText="1"/>
    </xf>
    <xf numFmtId="0" fontId="0" fillId="2" borderId="4" xfId="0" applyFill="1" applyBorder="1" applyAlignment="1">
      <alignment horizontal="center" vertical="center"/>
    </xf>
    <xf numFmtId="49" fontId="7" fillId="2" borderId="4" xfId="0" applyNumberFormat="1" applyFont="1" applyFill="1" applyBorder="1" applyAlignment="1">
      <alignment vertical="center" wrapText="1"/>
    </xf>
    <xf numFmtId="0" fontId="0" fillId="2" borderId="8" xfId="0" applyFill="1" applyBorder="1" applyAlignment="1">
      <alignment horizontal="center" vertical="center"/>
    </xf>
    <xf numFmtId="0" fontId="0" fillId="2" borderId="4" xfId="0" applyNumberFormat="1" applyFill="1" applyBorder="1" applyAlignment="1">
      <alignment horizontal="center" vertical="center"/>
    </xf>
    <xf numFmtId="0" fontId="0" fillId="2" borderId="4" xfId="0" applyFill="1" applyBorder="1" applyAlignment="1">
      <alignment horizontal="left" vertical="center" wrapText="1"/>
    </xf>
    <xf numFmtId="49" fontId="8" fillId="2" borderId="4" xfId="0" applyNumberFormat="1" applyFont="1" applyFill="1" applyBorder="1" applyAlignment="1">
      <alignment vertical="center" wrapText="1"/>
    </xf>
    <xf numFmtId="49" fontId="8" fillId="2" borderId="4" xfId="0" applyNumberFormat="1" applyFont="1" applyFill="1" applyBorder="1" applyAlignment="1">
      <alignment horizontal="center" vertical="center" wrapText="1"/>
    </xf>
    <xf numFmtId="0" fontId="8" fillId="2" borderId="4" xfId="0" applyFont="1" applyFill="1" applyBorder="1" applyAlignment="1">
      <alignment horizontal="center" vertical="center" wrapText="1"/>
    </xf>
    <xf numFmtId="0" fontId="0" fillId="2" borderId="11" xfId="0" applyNumberFormat="1" applyFill="1" applyBorder="1" applyAlignment="1">
      <alignment horizontal="center" vertical="center"/>
    </xf>
    <xf numFmtId="49" fontId="0" fillId="2" borderId="11" xfId="0" applyNumberFormat="1" applyFill="1" applyBorder="1" applyAlignment="1">
      <alignment horizontal="center" vertical="center"/>
    </xf>
    <xf numFmtId="164" fontId="0" fillId="2" borderId="11" xfId="0" applyNumberForma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applyAlignment="1">
      <alignment vertical="center" wrapText="1"/>
    </xf>
    <xf numFmtId="0" fontId="0" fillId="0" borderId="0" xfId="0" applyNumberFormat="1" applyBorder="1"/>
    <xf numFmtId="164" fontId="0" fillId="2" borderId="0" xfId="0" applyNumberFormat="1" applyFill="1" applyBorder="1" applyAlignment="1">
      <alignment vertical="center"/>
    </xf>
    <xf numFmtId="0" fontId="6"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49" fontId="8" fillId="2" borderId="11" xfId="0" applyNumberFormat="1" applyFont="1" applyFill="1" applyBorder="1" applyAlignment="1">
      <alignment vertical="center" wrapText="1"/>
    </xf>
    <xf numFmtId="49" fontId="8" fillId="2" borderId="11" xfId="0" applyNumberFormat="1" applyFont="1" applyFill="1" applyBorder="1" applyAlignment="1">
      <alignment horizontal="center" vertical="center"/>
    </xf>
    <xf numFmtId="49" fontId="0" fillId="2" borderId="11" xfId="0" applyNumberFormat="1" applyFill="1" applyBorder="1" applyAlignment="1">
      <alignment vertical="center"/>
    </xf>
    <xf numFmtId="0" fontId="0" fillId="2" borderId="12" xfId="0" applyNumberFormat="1" applyFill="1" applyBorder="1" applyAlignment="1">
      <alignment horizontal="center" vertical="center"/>
    </xf>
    <xf numFmtId="49" fontId="0" fillId="2" borderId="12" xfId="0" applyNumberFormat="1" applyFill="1" applyBorder="1" applyAlignment="1">
      <alignment vertical="center" wrapText="1"/>
    </xf>
    <xf numFmtId="49" fontId="0" fillId="2" borderId="12" xfId="0" applyNumberFormat="1"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164" fontId="0" fillId="2" borderId="12" xfId="0" applyNumberFormat="1" applyFill="1" applyBorder="1" applyAlignment="1">
      <alignment vertical="center"/>
    </xf>
    <xf numFmtId="0" fontId="0" fillId="2" borderId="12" xfId="0" applyFill="1" applyBorder="1" applyAlignment="1">
      <alignment vertical="center"/>
    </xf>
    <xf numFmtId="0" fontId="8" fillId="2" borderId="12" xfId="0" applyFont="1" applyFill="1" applyBorder="1" applyAlignment="1">
      <alignment horizontal="center" vertical="center"/>
    </xf>
    <xf numFmtId="164" fontId="0" fillId="2" borderId="12" xfId="0" applyNumberFormat="1" applyFill="1" applyBorder="1" applyAlignment="1">
      <alignment horizontal="center" vertical="center"/>
    </xf>
    <xf numFmtId="0" fontId="6" fillId="2" borderId="0" xfId="0" applyFont="1" applyFill="1" applyBorder="1" applyAlignment="1">
      <alignment horizontal="center" vertical="center"/>
    </xf>
    <xf numFmtId="0" fontId="0" fillId="2" borderId="0" xfId="0" applyFill="1" applyBorder="1" applyAlignment="1">
      <alignment horizontal="center" vertical="center"/>
    </xf>
    <xf numFmtId="49" fontId="3" fillId="2" borderId="4" xfId="0" applyNumberFormat="1" applyFont="1" applyFill="1" applyBorder="1" applyAlignment="1">
      <alignment horizontal="center" vertical="center"/>
    </xf>
    <xf numFmtId="0" fontId="3" fillId="2" borderId="4"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0" fillId="2" borderId="4" xfId="0" applyNumberFormat="1" applyFill="1" applyBorder="1" applyAlignment="1">
      <alignment horizontal="center" vertical="center"/>
    </xf>
    <xf numFmtId="0" fontId="0" fillId="2" borderId="4" xfId="0" applyFill="1" applyBorder="1" applyAlignment="1">
      <alignment horizontal="center" vertical="center" wrapText="1"/>
    </xf>
    <xf numFmtId="0" fontId="0" fillId="2" borderId="4" xfId="0" applyFill="1" applyBorder="1" applyAlignment="1">
      <alignment vertical="center"/>
    </xf>
    <xf numFmtId="0" fontId="0" fillId="2" borderId="4" xfId="0" applyFill="1" applyBorder="1" applyAlignment="1">
      <alignment vertical="center" wrapText="1"/>
    </xf>
    <xf numFmtId="49" fontId="0" fillId="2" borderId="5" xfId="0" applyNumberFormat="1" applyFill="1" applyBorder="1" applyAlignment="1">
      <alignment horizontal="center" vertical="center"/>
    </xf>
    <xf numFmtId="0" fontId="0" fillId="2" borderId="6" xfId="0" applyFill="1" applyBorder="1" applyAlignment="1">
      <alignment horizontal="center" vertical="center"/>
    </xf>
    <xf numFmtId="49" fontId="0" fillId="2" borderId="4" xfId="0" applyNumberFormat="1" applyFill="1" applyBorder="1" applyAlignment="1">
      <alignment horizontal="center" vertical="center" wrapText="1"/>
    </xf>
    <xf numFmtId="0" fontId="0" fillId="2" borderId="4" xfId="0" applyFill="1" applyBorder="1" applyAlignment="1">
      <alignment horizontal="center" vertical="center"/>
    </xf>
    <xf numFmtId="0" fontId="0" fillId="3" borderId="0" xfId="0" applyNumberFormat="1" applyFill="1"/>
    <xf numFmtId="0" fontId="6" fillId="3" borderId="12" xfId="0" applyFont="1" applyFill="1" applyBorder="1" applyAlignment="1">
      <alignment horizontal="center" vertical="center"/>
    </xf>
    <xf numFmtId="0" fontId="0" fillId="3" borderId="0" xfId="0" applyNumberFormat="1" applyFill="1" applyAlignment="1">
      <alignment horizontal="center"/>
    </xf>
    <xf numFmtId="49" fontId="0" fillId="3" borderId="4" xfId="0" applyNumberFormat="1" applyFill="1" applyBorder="1" applyAlignment="1">
      <alignment horizontal="center" vertical="center"/>
    </xf>
    <xf numFmtId="0" fontId="0" fillId="3" borderId="4" xfId="0" applyNumberFormat="1" applyFill="1" applyBorder="1" applyAlignment="1">
      <alignment horizontal="center" vertical="center"/>
    </xf>
    <xf numFmtId="49" fontId="6" fillId="3" borderId="4" xfId="0" applyNumberFormat="1" applyFont="1" applyFill="1" applyBorder="1" applyAlignment="1">
      <alignment horizontal="center" vertical="center" wrapText="1"/>
    </xf>
    <xf numFmtId="49" fontId="0" fillId="3" borderId="4" xfId="0" applyNumberFormat="1" applyFill="1" applyBorder="1" applyAlignment="1">
      <alignment horizontal="center" vertical="center" wrapText="1"/>
    </xf>
    <xf numFmtId="49" fontId="8" fillId="3" borderId="4" xfId="0" applyNumberFormat="1" applyFont="1" applyFill="1" applyBorder="1" applyAlignment="1">
      <alignment horizontal="center" vertical="center" wrapText="1"/>
    </xf>
    <xf numFmtId="49" fontId="0" fillId="3" borderId="15" xfId="0" applyNumberForma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8" fillId="3" borderId="12" xfId="0" applyNumberFormat="1" applyFont="1" applyFill="1" applyBorder="1" applyAlignment="1">
      <alignment horizontal="center" vertical="center" wrapText="1"/>
    </xf>
    <xf numFmtId="49" fontId="0" fillId="3" borderId="12" xfId="0" applyNumberFormat="1" applyFill="1" applyBorder="1" applyAlignment="1">
      <alignment horizontal="center" vertical="center"/>
    </xf>
    <xf numFmtId="49" fontId="12" fillId="3" borderId="12" xfId="0" applyNumberFormat="1" applyFont="1" applyFill="1" applyBorder="1" applyAlignment="1">
      <alignment horizontal="center" vertical="center" wrapText="1"/>
    </xf>
    <xf numFmtId="164" fontId="0" fillId="3" borderId="12" xfId="0" applyNumberFormat="1" applyFill="1" applyBorder="1" applyAlignment="1">
      <alignment horizontal="center" vertical="center"/>
    </xf>
    <xf numFmtId="164" fontId="0" fillId="3" borderId="17" xfId="0" applyNumberFormat="1" applyFill="1" applyBorder="1" applyAlignment="1">
      <alignment horizontal="center" vertical="center"/>
    </xf>
    <xf numFmtId="0" fontId="0" fillId="3" borderId="12" xfId="0" applyNumberFormat="1" applyFill="1" applyBorder="1" applyAlignment="1">
      <alignment horizontal="center" vertical="center"/>
    </xf>
    <xf numFmtId="49" fontId="6" fillId="3" borderId="12" xfId="0" applyNumberFormat="1" applyFont="1" applyFill="1" applyBorder="1" applyAlignment="1">
      <alignment horizontal="center" vertical="center" wrapText="1"/>
    </xf>
    <xf numFmtId="49" fontId="0" fillId="3" borderId="12" xfId="0" applyNumberFormat="1" applyFill="1" applyBorder="1" applyAlignment="1">
      <alignment horizontal="center" vertical="center" wrapText="1"/>
    </xf>
    <xf numFmtId="0" fontId="0" fillId="3" borderId="12" xfId="0" applyFill="1" applyBorder="1" applyAlignment="1">
      <alignment horizontal="center" vertical="center" wrapText="1"/>
    </xf>
    <xf numFmtId="0" fontId="0" fillId="3" borderId="12" xfId="0" applyFill="1" applyBorder="1" applyAlignment="1">
      <alignment horizontal="center" vertical="center"/>
    </xf>
    <xf numFmtId="0" fontId="8" fillId="3" borderId="4" xfId="0" applyFont="1" applyFill="1" applyBorder="1" applyAlignment="1">
      <alignment horizontal="center" vertical="center" wrapText="1"/>
    </xf>
    <xf numFmtId="0" fontId="0" fillId="3" borderId="4" xfId="0" applyFill="1" applyBorder="1" applyAlignment="1">
      <alignment horizontal="center" vertical="center"/>
    </xf>
    <xf numFmtId="0" fontId="6" fillId="3" borderId="0" xfId="0" applyNumberFormat="1" applyFont="1" applyFill="1"/>
    <xf numFmtId="0" fontId="0" fillId="3" borderId="0" xfId="0" applyFill="1" applyBorder="1" applyAlignment="1">
      <alignment vertical="center"/>
    </xf>
    <xf numFmtId="164" fontId="0" fillId="3" borderId="0" xfId="0" applyNumberFormat="1" applyFill="1" applyBorder="1" applyAlignment="1">
      <alignment vertical="center"/>
    </xf>
    <xf numFmtId="49" fontId="6" fillId="3" borderId="19" xfId="0" applyNumberFormat="1" applyFont="1" applyFill="1" applyBorder="1" applyAlignment="1">
      <alignment horizontal="center" vertical="center"/>
    </xf>
    <xf numFmtId="49" fontId="6" fillId="3" borderId="20" xfId="0" applyNumberFormat="1" applyFont="1" applyFill="1" applyBorder="1" applyAlignment="1">
      <alignment horizontal="center" vertical="center"/>
    </xf>
    <xf numFmtId="49" fontId="6" fillId="3" borderId="21" xfId="0" applyNumberFormat="1" applyFont="1" applyFill="1" applyBorder="1" applyAlignment="1">
      <alignment horizontal="center" vertical="center"/>
    </xf>
    <xf numFmtId="49" fontId="6" fillId="3" borderId="22" xfId="0" applyNumberFormat="1" applyFont="1" applyFill="1" applyBorder="1" applyAlignment="1">
      <alignment horizontal="center" vertical="center"/>
    </xf>
    <xf numFmtId="49" fontId="6" fillId="3" borderId="23" xfId="0" applyNumberFormat="1" applyFont="1" applyFill="1" applyBorder="1" applyAlignment="1">
      <alignment horizontal="center" vertical="center"/>
    </xf>
    <xf numFmtId="49" fontId="6" fillId="3" borderId="24"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6" fillId="3" borderId="12" xfId="0" applyFont="1" applyFill="1" applyBorder="1" applyAlignment="1">
      <alignment horizontal="center" vertical="center"/>
    </xf>
    <xf numFmtId="41" fontId="0" fillId="3" borderId="0" xfId="1" applyFont="1" applyFill="1" applyAlignment="1">
      <alignment horizontal="center" vertical="center"/>
    </xf>
    <xf numFmtId="41" fontId="0" fillId="3" borderId="0" xfId="1" applyFont="1" applyFill="1"/>
    <xf numFmtId="41" fontId="6" fillId="3" borderId="12" xfId="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4" fillId="0" borderId="0" xfId="0" applyNumberFormat="1" applyFont="1" applyFill="1" applyBorder="1" applyAlignment="1">
      <alignment horizontal="center" vertical="center"/>
    </xf>
    <xf numFmtId="49"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0" fillId="3" borderId="0" xfId="0" applyFill="1" applyBorder="1" applyAlignment="1">
      <alignment horizontal="center" vertical="center"/>
    </xf>
    <xf numFmtId="0" fontId="14" fillId="3" borderId="0" xfId="0" applyFont="1" applyFill="1" applyBorder="1" applyAlignment="1">
      <alignment horizontal="center" vertical="center" wrapText="1"/>
    </xf>
    <xf numFmtId="0" fontId="8" fillId="3" borderId="12" xfId="0" applyFont="1" applyFill="1" applyBorder="1" applyAlignment="1">
      <alignment horizontal="center" vertical="center" wrapText="1"/>
    </xf>
    <xf numFmtId="49" fontId="6" fillId="3" borderId="15" xfId="0" applyNumberFormat="1" applyFont="1" applyFill="1" applyBorder="1" applyAlignment="1">
      <alignment horizontal="center" vertical="center" wrapText="1"/>
    </xf>
    <xf numFmtId="49" fontId="0" fillId="3" borderId="27" xfId="0" applyNumberFormat="1" applyFill="1" applyBorder="1" applyAlignment="1">
      <alignment horizontal="center" vertical="center" wrapText="1"/>
    </xf>
    <xf numFmtId="49" fontId="0" fillId="3" borderId="27" xfId="0" applyNumberFormat="1" applyFill="1" applyBorder="1" applyAlignment="1">
      <alignment horizontal="center" vertical="center"/>
    </xf>
    <xf numFmtId="164" fontId="0" fillId="3" borderId="27" xfId="0" applyNumberFormat="1" applyFill="1" applyBorder="1" applyAlignment="1">
      <alignment horizontal="center" vertical="center"/>
    </xf>
    <xf numFmtId="49" fontId="8" fillId="3" borderId="15" xfId="0" applyNumberFormat="1" applyFont="1" applyFill="1" applyBorder="1" applyAlignment="1">
      <alignment horizontal="center" vertical="center" wrapText="1"/>
    </xf>
    <xf numFmtId="164" fontId="0" fillId="3" borderId="28" xfId="0" applyNumberFormat="1" applyFill="1" applyBorder="1" applyAlignment="1">
      <alignment horizontal="center" vertical="center"/>
    </xf>
    <xf numFmtId="164" fontId="0" fillId="3" borderId="15" xfId="0" applyNumberFormat="1" applyFill="1" applyBorder="1" applyAlignment="1">
      <alignment horizontal="center" vertical="center"/>
    </xf>
    <xf numFmtId="0" fontId="0" fillId="3" borderId="0" xfId="0" applyFill="1" applyBorder="1" applyAlignment="1">
      <alignment horizontal="center" vertical="center"/>
    </xf>
    <xf numFmtId="0" fontId="0" fillId="3" borderId="27" xfId="0" applyNumberFormat="1" applyFill="1" applyBorder="1" applyAlignment="1">
      <alignment horizontal="center" vertical="center"/>
    </xf>
    <xf numFmtId="49" fontId="6" fillId="3" borderId="27" xfId="0" applyNumberFormat="1" applyFont="1" applyFill="1" applyBorder="1" applyAlignment="1">
      <alignment horizontal="center" vertical="center" wrapText="1"/>
    </xf>
    <xf numFmtId="41" fontId="0" fillId="3" borderId="0" xfId="1" applyFont="1" applyFill="1" applyBorder="1"/>
    <xf numFmtId="0" fontId="0" fillId="3" borderId="0" xfId="0" applyNumberFormat="1" applyFill="1" applyBorder="1" applyAlignment="1"/>
    <xf numFmtId="0" fontId="0" fillId="3" borderId="0" xfId="0" applyNumberFormat="1" applyFill="1" applyBorder="1"/>
    <xf numFmtId="0" fontId="6" fillId="3" borderId="0" xfId="0" applyFont="1" applyFill="1" applyBorder="1" applyAlignment="1">
      <alignment vertical="center"/>
    </xf>
    <xf numFmtId="41" fontId="0" fillId="3" borderId="0" xfId="1" applyFont="1" applyFill="1" applyBorder="1" applyAlignment="1">
      <alignment vertical="center"/>
    </xf>
    <xf numFmtId="49" fontId="1" fillId="3" borderId="0" xfId="0" applyNumberFormat="1" applyFont="1" applyFill="1" applyBorder="1" applyAlignment="1">
      <alignment horizontal="center" vertical="center"/>
    </xf>
    <xf numFmtId="49" fontId="15" fillId="3" borderId="0" xfId="0" applyNumberFormat="1" applyFont="1" applyFill="1" applyBorder="1" applyAlignment="1">
      <alignment horizontal="center" vertical="center"/>
    </xf>
    <xf numFmtId="0" fontId="4" fillId="3" borderId="0" xfId="0" applyFont="1" applyFill="1" applyBorder="1" applyAlignment="1">
      <alignment horizontal="center" vertical="center"/>
    </xf>
    <xf numFmtId="164" fontId="5" fillId="3" borderId="0" xfId="0" applyNumberFormat="1" applyFont="1" applyFill="1" applyBorder="1" applyAlignment="1">
      <alignment horizontal="center" vertical="center"/>
    </xf>
    <xf numFmtId="49" fontId="13" fillId="3" borderId="0" xfId="0" applyNumberFormat="1" applyFont="1" applyFill="1" applyBorder="1" applyAlignment="1">
      <alignment horizontal="center" vertical="center"/>
    </xf>
    <xf numFmtId="49" fontId="14" fillId="3" borderId="0" xfId="0" applyNumberFormat="1" applyFont="1" applyFill="1" applyBorder="1" applyAlignment="1">
      <alignment horizontal="center" vertical="center"/>
    </xf>
    <xf numFmtId="49" fontId="6" fillId="3" borderId="15" xfId="0" applyNumberFormat="1" applyFont="1" applyFill="1" applyBorder="1" applyAlignment="1">
      <alignment horizontal="center" vertical="center" wrapText="1"/>
    </xf>
    <xf numFmtId="0" fontId="6" fillId="3" borderId="15" xfId="0" applyFont="1" applyFill="1" applyBorder="1" applyAlignment="1">
      <alignment horizontal="center" vertical="center" wrapText="1"/>
    </xf>
    <xf numFmtId="49" fontId="6" fillId="3" borderId="12" xfId="0" applyNumberFormat="1" applyFont="1" applyFill="1" applyBorder="1" applyAlignment="1">
      <alignment horizontal="center" vertical="center"/>
    </xf>
    <xf numFmtId="49" fontId="6" fillId="3" borderId="12" xfId="0" applyNumberFormat="1" applyFont="1" applyFill="1" applyBorder="1" applyAlignment="1">
      <alignment horizontal="center" vertical="center"/>
    </xf>
    <xf numFmtId="49" fontId="0" fillId="3" borderId="28" xfId="0" applyNumberFormat="1" applyFill="1" applyBorder="1" applyAlignment="1">
      <alignment horizontal="center" vertical="center" wrapText="1"/>
    </xf>
    <xf numFmtId="49" fontId="8" fillId="3" borderId="28" xfId="0" applyNumberFormat="1" applyFont="1" applyFill="1" applyBorder="1" applyAlignment="1">
      <alignment horizontal="center" vertical="center"/>
    </xf>
    <xf numFmtId="49" fontId="0" fillId="3" borderId="28" xfId="0" applyNumberFormat="1" applyFill="1" applyBorder="1" applyAlignment="1">
      <alignment horizontal="center" vertical="center"/>
    </xf>
    <xf numFmtId="41" fontId="0" fillId="3" borderId="18" xfId="1" applyFont="1" applyFill="1" applyBorder="1" applyAlignment="1">
      <alignment horizontal="center" vertical="center"/>
    </xf>
    <xf numFmtId="0" fontId="8" fillId="3" borderId="18" xfId="0" applyFont="1" applyFill="1" applyBorder="1" applyAlignment="1">
      <alignment horizontal="center" vertical="center" wrapText="1"/>
    </xf>
    <xf numFmtId="49" fontId="2" fillId="3" borderId="0" xfId="0" applyNumberFormat="1" applyFont="1" applyFill="1" applyBorder="1" applyAlignment="1">
      <alignment horizontal="center" vertical="center"/>
    </xf>
    <xf numFmtId="0" fontId="2" fillId="3" borderId="0" xfId="0" applyFont="1" applyFill="1" applyBorder="1" applyAlignment="1">
      <alignment horizontal="center" vertical="center"/>
    </xf>
    <xf numFmtId="0" fontId="0" fillId="3" borderId="28" xfId="0" applyNumberFormat="1" applyFill="1" applyBorder="1" applyAlignment="1">
      <alignment horizontal="center" vertical="center"/>
    </xf>
    <xf numFmtId="164" fontId="0" fillId="3" borderId="16" xfId="0" applyNumberFormat="1" applyFill="1" applyBorder="1" applyAlignment="1">
      <alignment horizontal="center" vertical="center"/>
    </xf>
    <xf numFmtId="49" fontId="8" fillId="3" borderId="12" xfId="0" applyNumberFormat="1" applyFont="1" applyFill="1" applyBorder="1" applyAlignment="1">
      <alignment horizontal="center" vertical="center"/>
    </xf>
    <xf numFmtId="49" fontId="10" fillId="3" borderId="28" xfId="0" applyNumberFormat="1" applyFont="1" applyFill="1" applyBorder="1" applyAlignment="1">
      <alignment horizontal="center" vertical="center" wrapText="1"/>
    </xf>
    <xf numFmtId="0" fontId="8" fillId="3" borderId="18" xfId="0" applyNumberFormat="1" applyFont="1" applyFill="1" applyBorder="1" applyAlignment="1">
      <alignment horizontal="center" vertical="center" wrapText="1"/>
    </xf>
    <xf numFmtId="165" fontId="8" fillId="3" borderId="12" xfId="1" applyNumberFormat="1" applyFont="1" applyFill="1" applyBorder="1" applyAlignment="1">
      <alignment horizontal="center" vertical="center"/>
    </xf>
    <xf numFmtId="49" fontId="1" fillId="3" borderId="0" xfId="0" applyNumberFormat="1" applyFont="1" applyFill="1" applyBorder="1" applyAlignment="1">
      <alignment horizontal="center" vertical="center"/>
    </xf>
    <xf numFmtId="49" fontId="15" fillId="3" borderId="0" xfId="0" applyNumberFormat="1" applyFont="1" applyFill="1" applyBorder="1" applyAlignment="1">
      <alignment horizontal="center" vertical="center"/>
    </xf>
    <xf numFmtId="164" fontId="6" fillId="3" borderId="12" xfId="0" applyNumberFormat="1" applyFont="1" applyFill="1" applyBorder="1" applyAlignment="1">
      <alignment horizontal="center" vertical="center"/>
    </xf>
    <xf numFmtId="0" fontId="6" fillId="3" borderId="12" xfId="0" applyNumberFormat="1" applyFont="1" applyFill="1" applyBorder="1" applyAlignment="1">
      <alignment horizontal="center"/>
    </xf>
    <xf numFmtId="166" fontId="6" fillId="3" borderId="12" xfId="0" applyNumberFormat="1" applyFont="1" applyFill="1" applyBorder="1" applyAlignment="1">
      <alignment horizontal="center"/>
    </xf>
  </cellXfs>
  <cellStyles count="2">
    <cellStyle name="Comma [0]" xfId="1" builtinId="6"/>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51A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228600</xdr:colOff>
      <xdr:row>0</xdr:row>
      <xdr:rowOff>88900</xdr:rowOff>
    </xdr:from>
    <xdr:to>
      <xdr:col>2</xdr:col>
      <xdr:colOff>1562100</xdr:colOff>
      <xdr:row>6</xdr:row>
      <xdr:rowOff>2857</xdr:rowOff>
    </xdr:to>
    <xdr:pic>
      <xdr:nvPicPr>
        <xdr:cNvPr id="2" name="Picture 6" descr="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rcRect b="7"/>
        <a:stretch>
          <a:fillRect/>
        </a:stretch>
      </xdr:blipFill>
      <xdr:spPr>
        <a:xfrm>
          <a:off x="774700" y="88900"/>
          <a:ext cx="1333500" cy="1306513"/>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2054678</xdr:colOff>
      <xdr:row>1</xdr:row>
      <xdr:rowOff>68036</xdr:rowOff>
    </xdr:from>
    <xdr:to>
      <xdr:col>2</xdr:col>
      <xdr:colOff>946642</xdr:colOff>
      <xdr:row>7</xdr:row>
      <xdr:rowOff>18542</xdr:rowOff>
    </xdr:to>
    <xdr:pic>
      <xdr:nvPicPr>
        <xdr:cNvPr id="4" name="Picture 6">
          <a:extLst>
            <a:ext uri="{FF2B5EF4-FFF2-40B4-BE49-F238E27FC236}">
              <a16:creationId xmlns:a16="http://schemas.microsoft.com/office/drawing/2014/main" id="{A3E734F5-2DCE-4A71-AC50-60BA17FBAA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952" b="1952"/>
        <a:stretch/>
      </xdr:blipFill>
      <xdr:spPr>
        <a:xfrm>
          <a:off x="2354035" y="476250"/>
          <a:ext cx="1667821" cy="161057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opLeftCell="A2" zoomScale="70" zoomScaleNormal="70" workbookViewId="0">
      <selection activeCell="L55" sqref="L55"/>
    </sheetView>
  </sheetViews>
  <sheetFormatPr defaultColWidth="10.875" defaultRowHeight="15.6" customHeight="1" x14ac:dyDescent="0.25"/>
  <cols>
    <col min="1" max="1" width="1.875" style="1" customWidth="1"/>
    <col min="2" max="2" width="5.375" style="20" customWidth="1"/>
    <col min="3" max="3" width="36.375" style="1" customWidth="1"/>
    <col min="4" max="4" width="32.125" style="1" customWidth="1"/>
    <col min="5" max="9" width="14.875" style="20" customWidth="1"/>
    <col min="10" max="11" width="20.625" style="1" customWidth="1"/>
    <col min="12" max="13" width="15.875" style="1" customWidth="1"/>
    <col min="14" max="14" width="28.875" style="1" customWidth="1"/>
    <col min="15" max="16" width="10.875" style="1" customWidth="1"/>
    <col min="17" max="16384" width="10.875" style="1"/>
  </cols>
  <sheetData>
    <row r="1" spans="1:15" ht="8.1" customHeight="1" x14ac:dyDescent="0.25">
      <c r="A1" s="2"/>
      <c r="B1" s="16"/>
      <c r="C1" s="2"/>
      <c r="D1" s="2"/>
      <c r="E1" s="16"/>
      <c r="F1" s="16"/>
      <c r="G1" s="16"/>
      <c r="H1" s="16"/>
      <c r="I1" s="16"/>
      <c r="J1" s="2"/>
      <c r="K1" s="2"/>
      <c r="L1" s="2"/>
      <c r="M1" s="2"/>
      <c r="N1" s="2"/>
      <c r="O1" s="2"/>
    </row>
    <row r="2" spans="1:15" ht="26.1" customHeight="1" x14ac:dyDescent="0.25">
      <c r="A2" s="2"/>
      <c r="B2" s="61" t="s">
        <v>0</v>
      </c>
      <c r="C2" s="62"/>
      <c r="D2" s="62"/>
      <c r="E2" s="62"/>
      <c r="F2" s="62"/>
      <c r="G2" s="62"/>
      <c r="H2" s="62"/>
      <c r="I2" s="62"/>
      <c r="J2" s="62"/>
      <c r="K2" s="62"/>
      <c r="L2" s="62"/>
      <c r="M2" s="62"/>
      <c r="N2" s="62"/>
      <c r="O2" s="2"/>
    </row>
    <row r="3" spans="1:15" ht="23.45" customHeight="1" x14ac:dyDescent="0.25">
      <c r="A3" s="2"/>
      <c r="B3" s="63" t="s">
        <v>1</v>
      </c>
      <c r="C3" s="64"/>
      <c r="D3" s="64"/>
      <c r="E3" s="64"/>
      <c r="F3" s="64"/>
      <c r="G3" s="64"/>
      <c r="H3" s="64"/>
      <c r="I3" s="64"/>
      <c r="J3" s="64"/>
      <c r="K3" s="64"/>
      <c r="L3" s="64"/>
      <c r="M3" s="64"/>
      <c r="N3" s="64"/>
      <c r="O3" s="2"/>
    </row>
    <row r="4" spans="1:15" ht="15.6" customHeight="1" x14ac:dyDescent="0.25">
      <c r="A4" s="2"/>
      <c r="B4" s="16"/>
      <c r="C4" s="2"/>
      <c r="D4" s="2"/>
      <c r="E4" s="16"/>
      <c r="F4" s="16"/>
      <c r="G4" s="16"/>
      <c r="H4" s="16"/>
      <c r="I4" s="16"/>
      <c r="J4" s="2"/>
      <c r="K4" s="2"/>
      <c r="L4" s="2"/>
      <c r="M4" s="2"/>
      <c r="N4" s="2"/>
      <c r="O4" s="2"/>
    </row>
    <row r="5" spans="1:15" ht="21" customHeight="1" x14ac:dyDescent="0.25">
      <c r="A5" s="2"/>
      <c r="B5" s="65" t="s">
        <v>2</v>
      </c>
      <c r="C5" s="66"/>
      <c r="D5" s="66"/>
      <c r="E5" s="66"/>
      <c r="F5" s="66"/>
      <c r="G5" s="66"/>
      <c r="H5" s="66"/>
      <c r="I5" s="66"/>
      <c r="J5" s="66"/>
      <c r="K5" s="66"/>
      <c r="L5" s="66"/>
      <c r="M5" s="66"/>
      <c r="N5" s="66"/>
      <c r="O5" s="66"/>
    </row>
    <row r="6" spans="1:15" ht="15.6" customHeight="1" x14ac:dyDescent="0.25">
      <c r="A6" s="2"/>
      <c r="B6" s="16"/>
      <c r="C6" s="2"/>
      <c r="D6" s="2"/>
      <c r="E6" s="16"/>
      <c r="F6" s="16"/>
      <c r="G6" s="16"/>
      <c r="H6" s="16"/>
      <c r="I6" s="16"/>
      <c r="J6" s="2"/>
      <c r="K6" s="2"/>
      <c r="L6" s="2"/>
      <c r="M6" s="2"/>
      <c r="N6" s="2"/>
      <c r="O6" s="2"/>
    </row>
    <row r="7" spans="1:15" ht="15.6" customHeight="1" x14ac:dyDescent="0.25">
      <c r="A7" s="2"/>
      <c r="B7" s="59" t="s">
        <v>3</v>
      </c>
      <c r="C7" s="60"/>
      <c r="D7" s="60"/>
      <c r="E7" s="60"/>
      <c r="F7" s="60"/>
      <c r="G7" s="60"/>
      <c r="H7" s="60"/>
      <c r="I7" s="60"/>
      <c r="J7" s="60"/>
      <c r="K7" s="60"/>
      <c r="L7" s="60"/>
      <c r="M7" s="60"/>
      <c r="N7" s="60"/>
      <c r="O7" s="2"/>
    </row>
    <row r="8" spans="1:15" ht="23.45" customHeight="1" x14ac:dyDescent="0.25">
      <c r="A8" s="2"/>
      <c r="B8" s="63" t="s">
        <v>4</v>
      </c>
      <c r="C8" s="64"/>
      <c r="D8" s="64"/>
      <c r="E8" s="64"/>
      <c r="F8" s="64"/>
      <c r="G8" s="64"/>
      <c r="H8" s="64"/>
      <c r="I8" s="64"/>
      <c r="J8" s="64"/>
      <c r="K8" s="64"/>
      <c r="L8" s="64"/>
      <c r="M8" s="64"/>
      <c r="N8" s="64"/>
      <c r="O8" s="2"/>
    </row>
    <row r="9" spans="1:15" ht="15.6" customHeight="1" x14ac:dyDescent="0.25">
      <c r="A9" s="2"/>
      <c r="B9" s="59" t="s">
        <v>5</v>
      </c>
      <c r="C9" s="60"/>
      <c r="D9" s="60"/>
      <c r="E9" s="60"/>
      <c r="F9" s="60"/>
      <c r="G9" s="60"/>
      <c r="H9" s="60"/>
      <c r="I9" s="60"/>
      <c r="J9" s="60"/>
      <c r="K9" s="60"/>
      <c r="L9" s="60"/>
      <c r="M9" s="60"/>
      <c r="N9" s="60"/>
      <c r="O9" s="2"/>
    </row>
    <row r="10" spans="1:15" ht="15.6" customHeight="1" x14ac:dyDescent="0.25">
      <c r="A10" s="2"/>
      <c r="B10" s="16"/>
      <c r="C10" s="3"/>
      <c r="D10" s="3"/>
      <c r="E10" s="3"/>
      <c r="F10" s="3"/>
      <c r="G10" s="3"/>
      <c r="H10" s="3"/>
      <c r="I10" s="3"/>
      <c r="J10" s="3"/>
      <c r="K10" s="3"/>
      <c r="L10" s="4"/>
      <c r="M10" s="4"/>
      <c r="N10" s="3"/>
      <c r="O10" s="2"/>
    </row>
    <row r="11" spans="1:15" ht="15.6" hidden="1" customHeight="1" x14ac:dyDescent="0.25">
      <c r="A11" s="2"/>
      <c r="B11" s="59" t="s">
        <v>6</v>
      </c>
      <c r="C11" s="60"/>
      <c r="D11" s="60"/>
      <c r="E11" s="60"/>
      <c r="F11" s="60"/>
      <c r="G11" s="60"/>
      <c r="H11" s="60"/>
      <c r="I11" s="60"/>
      <c r="J11" s="60"/>
      <c r="K11" s="60"/>
      <c r="L11" s="60"/>
      <c r="M11" s="60"/>
      <c r="N11" s="60"/>
      <c r="O11" s="2"/>
    </row>
    <row r="12" spans="1:15" ht="23.45" hidden="1" customHeight="1" x14ac:dyDescent="0.25">
      <c r="A12" s="2"/>
      <c r="B12" s="63" t="s">
        <v>7</v>
      </c>
      <c r="C12" s="64"/>
      <c r="D12" s="64"/>
      <c r="E12" s="64"/>
      <c r="F12" s="64"/>
      <c r="G12" s="64"/>
      <c r="H12" s="64"/>
      <c r="I12" s="64"/>
      <c r="J12" s="64"/>
      <c r="K12" s="64"/>
      <c r="L12" s="64"/>
      <c r="M12" s="64"/>
      <c r="N12" s="64"/>
      <c r="O12" s="2"/>
    </row>
    <row r="13" spans="1:15" ht="15.6" hidden="1" customHeight="1" x14ac:dyDescent="0.25">
      <c r="A13" s="2"/>
      <c r="B13" s="59" t="s">
        <v>8</v>
      </c>
      <c r="C13" s="60"/>
      <c r="D13" s="60"/>
      <c r="E13" s="60"/>
      <c r="F13" s="60"/>
      <c r="G13" s="60"/>
      <c r="H13" s="60"/>
      <c r="I13" s="60"/>
      <c r="J13" s="60"/>
      <c r="K13" s="60"/>
      <c r="L13" s="60"/>
      <c r="M13" s="60"/>
      <c r="N13" s="60"/>
      <c r="O13" s="2"/>
    </row>
    <row r="14" spans="1:15" ht="15.6" hidden="1" customHeight="1" x14ac:dyDescent="0.25">
      <c r="A14" s="2"/>
      <c r="B14" s="16"/>
      <c r="C14" s="3"/>
      <c r="D14" s="3"/>
      <c r="E14" s="3"/>
      <c r="F14" s="3"/>
      <c r="G14" s="3"/>
      <c r="H14" s="3"/>
      <c r="I14" s="3"/>
      <c r="J14" s="3"/>
      <c r="K14" s="3"/>
      <c r="L14" s="4"/>
      <c r="M14" s="4"/>
      <c r="N14" s="3"/>
      <c r="O14" s="2"/>
    </row>
    <row r="15" spans="1:15" ht="15.6" hidden="1" customHeight="1" x14ac:dyDescent="0.25">
      <c r="A15" s="2"/>
      <c r="B15" s="59" t="s">
        <v>9</v>
      </c>
      <c r="C15" s="60"/>
      <c r="D15" s="60"/>
      <c r="E15" s="60"/>
      <c r="F15" s="60"/>
      <c r="G15" s="60"/>
      <c r="H15" s="60"/>
      <c r="I15" s="60"/>
      <c r="J15" s="60"/>
      <c r="K15" s="60"/>
      <c r="L15" s="60"/>
      <c r="M15" s="60"/>
      <c r="N15" s="60"/>
      <c r="O15" s="2"/>
    </row>
    <row r="16" spans="1:15" ht="23.45" hidden="1" customHeight="1" x14ac:dyDescent="0.25">
      <c r="A16" s="2"/>
      <c r="B16" s="63" t="s">
        <v>10</v>
      </c>
      <c r="C16" s="64"/>
      <c r="D16" s="64"/>
      <c r="E16" s="64"/>
      <c r="F16" s="64"/>
      <c r="G16" s="64"/>
      <c r="H16" s="64"/>
      <c r="I16" s="64"/>
      <c r="J16" s="64"/>
      <c r="K16" s="64"/>
      <c r="L16" s="64"/>
      <c r="M16" s="64"/>
      <c r="N16" s="64"/>
      <c r="O16" s="2"/>
    </row>
    <row r="17" spans="1:15" ht="15.6" hidden="1" customHeight="1" x14ac:dyDescent="0.25">
      <c r="A17" s="2"/>
      <c r="B17" s="59" t="s">
        <v>11</v>
      </c>
      <c r="C17" s="60"/>
      <c r="D17" s="60"/>
      <c r="E17" s="60"/>
      <c r="F17" s="60"/>
      <c r="G17" s="60"/>
      <c r="H17" s="60"/>
      <c r="I17" s="60"/>
      <c r="J17" s="60"/>
      <c r="K17" s="60"/>
      <c r="L17" s="60"/>
      <c r="M17" s="60"/>
      <c r="N17" s="60"/>
      <c r="O17" s="2"/>
    </row>
    <row r="18" spans="1:15" ht="15.6" hidden="1" customHeight="1" x14ac:dyDescent="0.25">
      <c r="A18" s="2"/>
      <c r="B18" s="16"/>
      <c r="C18" s="3"/>
      <c r="D18" s="3"/>
      <c r="E18" s="3"/>
      <c r="F18" s="3"/>
      <c r="G18" s="3"/>
      <c r="H18" s="3"/>
      <c r="I18" s="3"/>
      <c r="J18" s="3"/>
      <c r="K18" s="3"/>
      <c r="L18" s="4"/>
      <c r="M18" s="4"/>
      <c r="N18" s="3"/>
      <c r="O18" s="2"/>
    </row>
    <row r="19" spans="1:15" ht="15.6" hidden="1" customHeight="1" x14ac:dyDescent="0.25">
      <c r="A19" s="2"/>
      <c r="B19" s="59" t="s">
        <v>12</v>
      </c>
      <c r="C19" s="60"/>
      <c r="D19" s="60"/>
      <c r="E19" s="60"/>
      <c r="F19" s="60"/>
      <c r="G19" s="60"/>
      <c r="H19" s="60"/>
      <c r="I19" s="60"/>
      <c r="J19" s="60"/>
      <c r="K19" s="60"/>
      <c r="L19" s="60"/>
      <c r="M19" s="60"/>
      <c r="N19" s="60"/>
      <c r="O19" s="2"/>
    </row>
    <row r="20" spans="1:15" ht="21" customHeight="1" x14ac:dyDescent="0.25">
      <c r="A20" s="2"/>
      <c r="B20" s="65" t="s">
        <v>13</v>
      </c>
      <c r="C20" s="66"/>
      <c r="D20" s="66"/>
      <c r="E20" s="66"/>
      <c r="F20" s="66"/>
      <c r="G20" s="66"/>
      <c r="H20" s="66"/>
      <c r="I20" s="66"/>
      <c r="J20" s="66"/>
      <c r="K20" s="66"/>
      <c r="L20" s="66"/>
      <c r="M20" s="66"/>
      <c r="N20" s="66"/>
      <c r="O20" s="2"/>
    </row>
    <row r="21" spans="1:15" ht="15.6" customHeight="1" x14ac:dyDescent="0.25">
      <c r="A21" s="2"/>
      <c r="B21" s="21"/>
      <c r="C21" s="5"/>
      <c r="D21" s="5"/>
      <c r="E21" s="21"/>
      <c r="F21" s="21"/>
      <c r="G21" s="21"/>
      <c r="H21" s="21"/>
      <c r="I21" s="21"/>
      <c r="J21" s="5"/>
      <c r="K21" s="5"/>
      <c r="L21" s="5"/>
      <c r="M21" s="5"/>
      <c r="N21" s="5"/>
      <c r="O21" s="2"/>
    </row>
    <row r="22" spans="1:15" s="20" customFormat="1" ht="24" customHeight="1" x14ac:dyDescent="0.25">
      <c r="A22" s="18"/>
      <c r="B22" s="67" t="s">
        <v>14</v>
      </c>
      <c r="C22" s="69"/>
      <c r="D22" s="67" t="s">
        <v>15</v>
      </c>
      <c r="E22" s="73" t="s">
        <v>16</v>
      </c>
      <c r="F22" s="73" t="s">
        <v>17</v>
      </c>
      <c r="G22" s="67" t="s">
        <v>18</v>
      </c>
      <c r="H22" s="74"/>
      <c r="I22" s="74"/>
      <c r="J22" s="71" t="s">
        <v>19</v>
      </c>
      <c r="K22" s="72"/>
      <c r="L22" s="71" t="s">
        <v>20</v>
      </c>
      <c r="M22" s="72"/>
      <c r="N22" s="67" t="s">
        <v>21</v>
      </c>
      <c r="O22" s="19"/>
    </row>
    <row r="23" spans="1:15" s="20" customFormat="1" ht="24" customHeight="1" x14ac:dyDescent="0.25">
      <c r="A23" s="18"/>
      <c r="B23" s="68"/>
      <c r="C23" s="70"/>
      <c r="D23" s="68"/>
      <c r="E23" s="68"/>
      <c r="F23" s="68"/>
      <c r="G23" s="7" t="s">
        <v>22</v>
      </c>
      <c r="H23" s="7" t="s">
        <v>23</v>
      </c>
      <c r="I23" s="7" t="s">
        <v>24</v>
      </c>
      <c r="J23" s="7" t="s">
        <v>25</v>
      </c>
      <c r="K23" s="7" t="s">
        <v>26</v>
      </c>
      <c r="L23" s="7" t="s">
        <v>27</v>
      </c>
      <c r="M23" s="7" t="s">
        <v>28</v>
      </c>
      <c r="N23" s="68"/>
      <c r="O23" s="19"/>
    </row>
    <row r="24" spans="1:15" ht="15.6" customHeight="1" x14ac:dyDescent="0.25">
      <c r="A24" s="2"/>
      <c r="B24" s="26"/>
      <c r="C24" s="11"/>
      <c r="D24" s="12"/>
      <c r="E24" s="22"/>
      <c r="F24" s="22"/>
      <c r="G24" s="22"/>
      <c r="H24" s="22"/>
      <c r="I24" s="22"/>
      <c r="J24" s="12"/>
      <c r="K24" s="12"/>
      <c r="L24" s="12"/>
      <c r="M24" s="12"/>
      <c r="N24" s="12"/>
      <c r="O24" s="2"/>
    </row>
    <row r="25" spans="1:15" ht="21" customHeight="1" x14ac:dyDescent="0.25">
      <c r="A25" s="6"/>
      <c r="B25" s="57" t="s">
        <v>29</v>
      </c>
      <c r="C25" s="58"/>
      <c r="D25" s="13"/>
      <c r="E25" s="21"/>
      <c r="F25" s="21"/>
      <c r="G25" s="21"/>
      <c r="H25" s="21"/>
      <c r="I25" s="21"/>
      <c r="J25" s="5"/>
      <c r="K25" s="5"/>
      <c r="L25" s="5"/>
      <c r="M25" s="5"/>
      <c r="N25" s="5"/>
      <c r="O25" s="2"/>
    </row>
    <row r="26" spans="1:15" ht="105" customHeight="1" x14ac:dyDescent="0.25">
      <c r="A26" s="6"/>
      <c r="B26" s="27">
        <v>1</v>
      </c>
      <c r="C26" s="14" t="s">
        <v>30</v>
      </c>
      <c r="D26" s="14" t="s">
        <v>31</v>
      </c>
      <c r="E26" s="7" t="s">
        <v>32</v>
      </c>
      <c r="F26" s="23" t="s">
        <v>135</v>
      </c>
      <c r="G26" s="23" t="s">
        <v>33</v>
      </c>
      <c r="H26" s="7" t="s">
        <v>34</v>
      </c>
      <c r="I26" s="7" t="s">
        <v>35</v>
      </c>
      <c r="J26" s="14" t="s">
        <v>36</v>
      </c>
      <c r="K26" s="14" t="s">
        <v>36</v>
      </c>
      <c r="L26" s="15">
        <v>0</v>
      </c>
      <c r="M26" s="15">
        <f>750000*12</f>
        <v>9000000</v>
      </c>
      <c r="N26" s="17" t="s">
        <v>145</v>
      </c>
      <c r="O26" s="10"/>
    </row>
    <row r="27" spans="1:15" ht="136.5" customHeight="1" x14ac:dyDescent="0.25">
      <c r="A27" s="6"/>
      <c r="B27" s="27">
        <v>2</v>
      </c>
      <c r="C27" s="14" t="s">
        <v>37</v>
      </c>
      <c r="D27" s="14" t="s">
        <v>157</v>
      </c>
      <c r="E27" s="7" t="s">
        <v>38</v>
      </c>
      <c r="F27" s="23" t="s">
        <v>134</v>
      </c>
      <c r="G27" s="23" t="s">
        <v>33</v>
      </c>
      <c r="H27" s="7" t="s">
        <v>34</v>
      </c>
      <c r="I27" s="7" t="s">
        <v>35</v>
      </c>
      <c r="J27" s="14" t="s">
        <v>39</v>
      </c>
      <c r="K27" s="14" t="s">
        <v>158</v>
      </c>
      <c r="L27" s="15">
        <v>0</v>
      </c>
      <c r="M27" s="15">
        <f t="shared" ref="M27:M28" si="0">500000*12</f>
        <v>6000000</v>
      </c>
      <c r="N27" s="17" t="s">
        <v>159</v>
      </c>
      <c r="O27" s="10"/>
    </row>
    <row r="28" spans="1:15" ht="139.5" customHeight="1" x14ac:dyDescent="0.25">
      <c r="A28" s="6"/>
      <c r="B28" s="27">
        <v>3</v>
      </c>
      <c r="C28" s="14" t="s">
        <v>40</v>
      </c>
      <c r="D28" s="14" t="s">
        <v>41</v>
      </c>
      <c r="E28" s="7" t="s">
        <v>38</v>
      </c>
      <c r="F28" s="7" t="s">
        <v>38</v>
      </c>
      <c r="G28" s="23" t="s">
        <v>33</v>
      </c>
      <c r="H28" s="7" t="s">
        <v>34</v>
      </c>
      <c r="I28" s="7" t="s">
        <v>35</v>
      </c>
      <c r="J28" s="14" t="s">
        <v>160</v>
      </c>
      <c r="K28" s="14" t="s">
        <v>161</v>
      </c>
      <c r="L28" s="15">
        <v>0</v>
      </c>
      <c r="M28" s="15">
        <f t="shared" si="0"/>
        <v>6000000</v>
      </c>
      <c r="N28" s="17" t="s">
        <v>162</v>
      </c>
      <c r="O28" s="10"/>
    </row>
    <row r="29" spans="1:15" ht="126" x14ac:dyDescent="0.25">
      <c r="A29" s="6"/>
      <c r="B29" s="27">
        <v>4</v>
      </c>
      <c r="C29" s="14" t="s">
        <v>42</v>
      </c>
      <c r="D29" s="14" t="s">
        <v>43</v>
      </c>
      <c r="E29" s="23" t="s">
        <v>44</v>
      </c>
      <c r="F29" s="23" t="s">
        <v>136</v>
      </c>
      <c r="G29" s="7" t="s">
        <v>33</v>
      </c>
      <c r="H29" s="23" t="s">
        <v>45</v>
      </c>
      <c r="I29" s="23" t="s">
        <v>46</v>
      </c>
      <c r="J29" s="14" t="s">
        <v>163</v>
      </c>
      <c r="K29" s="14" t="s">
        <v>164</v>
      </c>
      <c r="L29" s="15">
        <f t="shared" ref="L29" si="1">M29</f>
        <v>383500000</v>
      </c>
      <c r="M29" s="15">
        <f>100000000+283500000</f>
        <v>383500000</v>
      </c>
      <c r="N29" s="14" t="s">
        <v>146</v>
      </c>
      <c r="O29" s="10"/>
    </row>
    <row r="30" spans="1:15" ht="106.7" customHeight="1" x14ac:dyDescent="0.25">
      <c r="A30" s="6"/>
      <c r="B30" s="27">
        <v>5</v>
      </c>
      <c r="C30" s="14" t="s">
        <v>47</v>
      </c>
      <c r="D30" s="14" t="s">
        <v>48</v>
      </c>
      <c r="E30" s="7" t="s">
        <v>38</v>
      </c>
      <c r="F30" s="23" t="s">
        <v>38</v>
      </c>
      <c r="G30" s="7" t="s">
        <v>33</v>
      </c>
      <c r="H30" s="7" t="s">
        <v>34</v>
      </c>
      <c r="I30" s="23" t="s">
        <v>49</v>
      </c>
      <c r="J30" s="14" t="s">
        <v>165</v>
      </c>
      <c r="K30" s="14" t="s">
        <v>50</v>
      </c>
      <c r="L30" s="15">
        <v>0</v>
      </c>
      <c r="M30" s="15">
        <f>((19*50000)+(18*100000))*4</f>
        <v>11000000</v>
      </c>
      <c r="N30" s="14" t="s">
        <v>51</v>
      </c>
      <c r="O30" s="10"/>
    </row>
    <row r="31" spans="1:15" ht="79.5" customHeight="1" x14ac:dyDescent="0.25">
      <c r="A31" s="6"/>
      <c r="B31" s="27">
        <v>6</v>
      </c>
      <c r="C31" s="14" t="s">
        <v>52</v>
      </c>
      <c r="D31" s="14" t="s">
        <v>53</v>
      </c>
      <c r="E31" s="7" t="s">
        <v>38</v>
      </c>
      <c r="F31" s="23" t="s">
        <v>54</v>
      </c>
      <c r="G31" s="7" t="s">
        <v>33</v>
      </c>
      <c r="H31" s="23" t="s">
        <v>55</v>
      </c>
      <c r="I31" s="23" t="s">
        <v>55</v>
      </c>
      <c r="J31" s="14" t="s">
        <v>166</v>
      </c>
      <c r="K31" s="14" t="s">
        <v>56</v>
      </c>
      <c r="L31" s="15">
        <v>0</v>
      </c>
      <c r="M31" s="15">
        <f>((150000*12)+(15000000))</f>
        <v>16800000</v>
      </c>
      <c r="N31" s="14" t="s">
        <v>57</v>
      </c>
      <c r="O31" s="10"/>
    </row>
    <row r="32" spans="1:15" ht="150" customHeight="1" x14ac:dyDescent="0.25">
      <c r="A32" s="6"/>
      <c r="B32" s="27">
        <v>7</v>
      </c>
      <c r="C32" s="14" t="s">
        <v>58</v>
      </c>
      <c r="D32" s="14" t="s">
        <v>167</v>
      </c>
      <c r="E32" s="7" t="s">
        <v>38</v>
      </c>
      <c r="F32" s="23" t="s">
        <v>137</v>
      </c>
      <c r="G32" s="7" t="s">
        <v>33</v>
      </c>
      <c r="H32" s="7" t="s">
        <v>34</v>
      </c>
      <c r="I32" s="23" t="s">
        <v>46</v>
      </c>
      <c r="J32" s="14" t="s">
        <v>168</v>
      </c>
      <c r="K32" s="14" t="s">
        <v>59</v>
      </c>
      <c r="L32" s="15">
        <v>0</v>
      </c>
      <c r="M32" s="15">
        <f>4*500000</f>
        <v>2000000</v>
      </c>
      <c r="N32" s="9" t="s">
        <v>60</v>
      </c>
      <c r="O32" s="10"/>
    </row>
    <row r="33" spans="1:15" ht="118.5" customHeight="1" x14ac:dyDescent="0.25">
      <c r="A33" s="6"/>
      <c r="B33" s="27">
        <v>8</v>
      </c>
      <c r="C33" s="14" t="s">
        <v>149</v>
      </c>
      <c r="D33" s="14" t="s">
        <v>150</v>
      </c>
      <c r="E33" s="7" t="s">
        <v>38</v>
      </c>
      <c r="F33" s="23" t="s">
        <v>138</v>
      </c>
      <c r="G33" s="7" t="s">
        <v>33</v>
      </c>
      <c r="H33" s="7" t="s">
        <v>34</v>
      </c>
      <c r="I33" s="7" t="s">
        <v>33</v>
      </c>
      <c r="J33" s="14" t="s">
        <v>61</v>
      </c>
      <c r="K33" s="14" t="s">
        <v>169</v>
      </c>
      <c r="L33" s="15">
        <v>246300000</v>
      </c>
      <c r="M33" s="15">
        <v>0</v>
      </c>
      <c r="N33" s="17" t="s">
        <v>170</v>
      </c>
      <c r="O33" s="10"/>
    </row>
    <row r="34" spans="1:15" ht="74.25" customHeight="1" x14ac:dyDescent="0.25">
      <c r="A34" s="6"/>
      <c r="B34" s="27">
        <v>9</v>
      </c>
      <c r="C34" s="14" t="s">
        <v>62</v>
      </c>
      <c r="D34" s="14" t="s">
        <v>63</v>
      </c>
      <c r="E34" s="7" t="s">
        <v>38</v>
      </c>
      <c r="F34" s="23" t="s">
        <v>138</v>
      </c>
      <c r="G34" s="7" t="s">
        <v>33</v>
      </c>
      <c r="H34" s="7" t="s">
        <v>34</v>
      </c>
      <c r="I34" s="7" t="s">
        <v>33</v>
      </c>
      <c r="J34" s="14" t="s">
        <v>64</v>
      </c>
      <c r="K34" s="14" t="s">
        <v>171</v>
      </c>
      <c r="L34" s="15">
        <v>0</v>
      </c>
      <c r="M34" s="15">
        <v>0</v>
      </c>
      <c r="N34" s="17" t="s">
        <v>147</v>
      </c>
    </row>
    <row r="35" spans="1:15" ht="79.5" customHeight="1" x14ac:dyDescent="0.25">
      <c r="A35" s="6"/>
      <c r="B35" s="27">
        <v>10</v>
      </c>
      <c r="C35" s="14" t="s">
        <v>65</v>
      </c>
      <c r="D35" s="14" t="s">
        <v>66</v>
      </c>
      <c r="E35" s="7" t="s">
        <v>38</v>
      </c>
      <c r="F35" s="24" t="s">
        <v>133</v>
      </c>
      <c r="G35" s="7" t="s">
        <v>33</v>
      </c>
      <c r="H35" s="7" t="s">
        <v>34</v>
      </c>
      <c r="I35" s="7" t="s">
        <v>33</v>
      </c>
      <c r="J35" s="14" t="s">
        <v>67</v>
      </c>
      <c r="K35" s="14" t="s">
        <v>68</v>
      </c>
      <c r="L35" s="15">
        <v>0</v>
      </c>
      <c r="M35" s="15">
        <v>0</v>
      </c>
      <c r="N35" s="17" t="s">
        <v>172</v>
      </c>
      <c r="O35" s="10"/>
    </row>
    <row r="36" spans="1:15" ht="57" customHeight="1" x14ac:dyDescent="0.25">
      <c r="A36" s="6"/>
      <c r="B36" s="27">
        <v>11</v>
      </c>
      <c r="C36" s="14" t="s">
        <v>69</v>
      </c>
      <c r="D36" s="14" t="s">
        <v>70</v>
      </c>
      <c r="E36" s="7" t="s">
        <v>38</v>
      </c>
      <c r="F36" s="24" t="s">
        <v>133</v>
      </c>
      <c r="G36" s="7" t="s">
        <v>33</v>
      </c>
      <c r="H36" s="7" t="s">
        <v>34</v>
      </c>
      <c r="I36" s="7" t="s">
        <v>71</v>
      </c>
      <c r="J36" s="14" t="s">
        <v>72</v>
      </c>
      <c r="K36" s="14" t="s">
        <v>73</v>
      </c>
      <c r="L36" s="15">
        <v>0</v>
      </c>
      <c r="M36" s="15">
        <v>2000000</v>
      </c>
      <c r="N36" s="14" t="s">
        <v>74</v>
      </c>
      <c r="O36" s="10"/>
    </row>
    <row r="37" spans="1:15" ht="111" customHeight="1" x14ac:dyDescent="0.25">
      <c r="A37" s="6"/>
      <c r="B37" s="27">
        <v>12</v>
      </c>
      <c r="C37" s="14" t="s">
        <v>75</v>
      </c>
      <c r="D37" s="14" t="s">
        <v>76</v>
      </c>
      <c r="E37" s="7" t="s">
        <v>38</v>
      </c>
      <c r="F37" s="23" t="s">
        <v>138</v>
      </c>
      <c r="G37" s="7" t="s">
        <v>33</v>
      </c>
      <c r="H37" s="7" t="s">
        <v>34</v>
      </c>
      <c r="I37" s="7" t="s">
        <v>77</v>
      </c>
      <c r="J37" s="14" t="s">
        <v>78</v>
      </c>
      <c r="K37" s="14" t="s">
        <v>79</v>
      </c>
      <c r="L37" s="15">
        <v>0</v>
      </c>
      <c r="M37" s="15">
        <v>0</v>
      </c>
      <c r="N37" s="17" t="s">
        <v>172</v>
      </c>
      <c r="O37" s="10"/>
    </row>
    <row r="38" spans="1:15" ht="105.75" customHeight="1" x14ac:dyDescent="0.25">
      <c r="A38" s="6"/>
      <c r="B38" s="27">
        <v>13</v>
      </c>
      <c r="C38" s="14" t="s">
        <v>80</v>
      </c>
      <c r="D38" s="14" t="s">
        <v>81</v>
      </c>
      <c r="E38" s="7" t="s">
        <v>38</v>
      </c>
      <c r="F38" s="24" t="s">
        <v>133</v>
      </c>
      <c r="G38" s="7" t="s">
        <v>33</v>
      </c>
      <c r="H38" s="7" t="s">
        <v>34</v>
      </c>
      <c r="I38" s="7" t="s">
        <v>33</v>
      </c>
      <c r="J38" s="14" t="s">
        <v>82</v>
      </c>
      <c r="K38" s="14" t="s">
        <v>83</v>
      </c>
      <c r="L38" s="15">
        <v>0</v>
      </c>
      <c r="M38" s="15">
        <v>0</v>
      </c>
      <c r="N38" s="17" t="s">
        <v>173</v>
      </c>
      <c r="O38" s="10"/>
    </row>
    <row r="39" spans="1:15" ht="94.5" x14ac:dyDescent="0.25">
      <c r="A39" s="6"/>
      <c r="B39" s="27">
        <v>14</v>
      </c>
      <c r="C39" s="14" t="s">
        <v>152</v>
      </c>
      <c r="D39" s="14" t="s">
        <v>153</v>
      </c>
      <c r="E39" s="7" t="s">
        <v>38</v>
      </c>
      <c r="F39" s="24" t="s">
        <v>38</v>
      </c>
      <c r="G39" s="7" t="s">
        <v>33</v>
      </c>
      <c r="H39" s="7" t="s">
        <v>34</v>
      </c>
      <c r="I39" s="7" t="s">
        <v>33</v>
      </c>
      <c r="J39" s="14" t="s">
        <v>155</v>
      </c>
      <c r="K39" s="14" t="s">
        <v>156</v>
      </c>
      <c r="L39" s="15">
        <v>0</v>
      </c>
      <c r="M39" s="15">
        <f>(13*5000000)+(12*1000000)</f>
        <v>77000000</v>
      </c>
      <c r="N39" s="28" t="s">
        <v>154</v>
      </c>
      <c r="O39" s="10"/>
    </row>
    <row r="40" spans="1:15" ht="15.6" customHeight="1" x14ac:dyDescent="0.25">
      <c r="A40" s="2"/>
      <c r="B40" s="26"/>
      <c r="C40" s="11"/>
      <c r="D40" s="12"/>
      <c r="E40" s="22"/>
      <c r="F40" s="22"/>
      <c r="G40" s="22"/>
      <c r="H40" s="22"/>
      <c r="I40" s="22"/>
      <c r="J40" s="12"/>
      <c r="K40" s="12"/>
      <c r="L40" s="12"/>
      <c r="M40" s="12"/>
      <c r="N40" s="12"/>
      <c r="O40" s="2"/>
    </row>
    <row r="41" spans="1:15" ht="21" customHeight="1" x14ac:dyDescent="0.25">
      <c r="A41" s="6"/>
      <c r="B41" s="57" t="s">
        <v>84</v>
      </c>
      <c r="C41" s="58"/>
      <c r="D41" s="13"/>
      <c r="E41" s="21"/>
      <c r="F41" s="21"/>
      <c r="G41" s="21"/>
      <c r="H41" s="21"/>
      <c r="I41" s="21"/>
      <c r="J41" s="5"/>
      <c r="K41" s="5"/>
      <c r="L41" s="5"/>
      <c r="M41" s="5"/>
      <c r="N41" s="5"/>
      <c r="O41" s="2"/>
    </row>
    <row r="42" spans="1:15" ht="138" customHeight="1" x14ac:dyDescent="0.25">
      <c r="A42" s="6"/>
      <c r="B42" s="27">
        <v>1</v>
      </c>
      <c r="C42" s="29" t="s">
        <v>85</v>
      </c>
      <c r="D42" s="29" t="s">
        <v>86</v>
      </c>
      <c r="E42" s="7" t="s">
        <v>38</v>
      </c>
      <c r="F42" s="7" t="s">
        <v>129</v>
      </c>
      <c r="G42" s="7" t="s">
        <v>33</v>
      </c>
      <c r="H42" s="7" t="s">
        <v>87</v>
      </c>
      <c r="I42" s="23" t="s">
        <v>46</v>
      </c>
      <c r="J42" s="14" t="s">
        <v>88</v>
      </c>
      <c r="K42" s="29" t="s">
        <v>89</v>
      </c>
      <c r="L42" s="15">
        <v>0</v>
      </c>
      <c r="M42" s="15">
        <v>1500000</v>
      </c>
      <c r="N42" s="14" t="s">
        <v>90</v>
      </c>
      <c r="O42" s="10"/>
    </row>
    <row r="43" spans="1:15" ht="118.5" customHeight="1" x14ac:dyDescent="0.25">
      <c r="A43" s="6"/>
      <c r="B43" s="27">
        <v>2</v>
      </c>
      <c r="C43" s="29" t="s">
        <v>91</v>
      </c>
      <c r="D43" s="29" t="s">
        <v>92</v>
      </c>
      <c r="E43" s="7" t="s">
        <v>38</v>
      </c>
      <c r="F43" s="30" t="s">
        <v>93</v>
      </c>
      <c r="G43" s="7" t="s">
        <v>33</v>
      </c>
      <c r="H43" s="7" t="s">
        <v>94</v>
      </c>
      <c r="I43" s="7" t="s">
        <v>95</v>
      </c>
      <c r="J43" s="29" t="s">
        <v>96</v>
      </c>
      <c r="K43" s="29" t="s">
        <v>97</v>
      </c>
      <c r="L43" s="15">
        <v>0</v>
      </c>
      <c r="M43" s="15">
        <v>14000000</v>
      </c>
      <c r="N43" s="14" t="s">
        <v>98</v>
      </c>
      <c r="O43" s="10"/>
    </row>
    <row r="44" spans="1:15" ht="140.25" customHeight="1" x14ac:dyDescent="0.25">
      <c r="A44" s="6"/>
      <c r="B44" s="27">
        <v>3</v>
      </c>
      <c r="C44" s="14" t="s">
        <v>99</v>
      </c>
      <c r="D44" s="14" t="s">
        <v>100</v>
      </c>
      <c r="E44" s="7" t="s">
        <v>38</v>
      </c>
      <c r="F44" s="23" t="s">
        <v>174</v>
      </c>
      <c r="G44" s="7" t="s">
        <v>33</v>
      </c>
      <c r="H44" s="7" t="s">
        <v>34</v>
      </c>
      <c r="I44" s="7" t="s">
        <v>71</v>
      </c>
      <c r="J44" s="14" t="s">
        <v>101</v>
      </c>
      <c r="K44" s="14" t="s">
        <v>102</v>
      </c>
      <c r="L44" s="15">
        <v>0</v>
      </c>
      <c r="M44" s="15">
        <v>0</v>
      </c>
      <c r="N44" s="8"/>
      <c r="O44" s="10"/>
    </row>
    <row r="45" spans="1:15" ht="107.25" customHeight="1" x14ac:dyDescent="0.25">
      <c r="A45" s="6"/>
      <c r="B45" s="27">
        <v>4</v>
      </c>
      <c r="C45" s="14" t="s">
        <v>103</v>
      </c>
      <c r="D45" s="14" t="s">
        <v>104</v>
      </c>
      <c r="E45" s="7" t="s">
        <v>38</v>
      </c>
      <c r="F45" s="23" t="s">
        <v>130</v>
      </c>
      <c r="G45" s="7" t="s">
        <v>33</v>
      </c>
      <c r="H45" s="7" t="s">
        <v>34</v>
      </c>
      <c r="I45" s="7" t="s">
        <v>71</v>
      </c>
      <c r="J45" s="14" t="s">
        <v>105</v>
      </c>
      <c r="K45" s="29" t="s">
        <v>106</v>
      </c>
      <c r="L45" s="15">
        <v>0</v>
      </c>
      <c r="M45" s="15">
        <v>0</v>
      </c>
      <c r="N45" s="8"/>
      <c r="O45" s="10"/>
    </row>
    <row r="46" spans="1:15" ht="178.5" customHeight="1" x14ac:dyDescent="0.25">
      <c r="A46" s="6"/>
      <c r="B46" s="27">
        <v>5</v>
      </c>
      <c r="C46" s="29" t="s">
        <v>107</v>
      </c>
      <c r="D46" s="29" t="s">
        <v>108</v>
      </c>
      <c r="E46" s="7" t="s">
        <v>38</v>
      </c>
      <c r="F46" s="31" t="s">
        <v>139</v>
      </c>
      <c r="G46" s="24" t="s">
        <v>33</v>
      </c>
      <c r="H46" s="7" t="s">
        <v>34</v>
      </c>
      <c r="I46" s="24" t="s">
        <v>35</v>
      </c>
      <c r="J46" s="29" t="s">
        <v>109</v>
      </c>
      <c r="K46" s="29" t="s">
        <v>175</v>
      </c>
      <c r="L46" s="15">
        <v>0</v>
      </c>
      <c r="M46" s="15">
        <v>6000000</v>
      </c>
      <c r="N46" s="17" t="s">
        <v>151</v>
      </c>
      <c r="O46" s="10"/>
    </row>
    <row r="47" spans="1:15" ht="248.25" customHeight="1" x14ac:dyDescent="0.25">
      <c r="A47" s="6"/>
      <c r="B47" s="27">
        <v>6</v>
      </c>
      <c r="C47" s="29" t="s">
        <v>110</v>
      </c>
      <c r="D47" s="29" t="s">
        <v>111</v>
      </c>
      <c r="E47" s="7" t="s">
        <v>38</v>
      </c>
      <c r="F47" s="31" t="s">
        <v>140</v>
      </c>
      <c r="G47" s="7" t="s">
        <v>33</v>
      </c>
      <c r="H47" s="7" t="s">
        <v>34</v>
      </c>
      <c r="I47" s="24" t="s">
        <v>35</v>
      </c>
      <c r="J47" s="29" t="s">
        <v>176</v>
      </c>
      <c r="K47" s="29" t="s">
        <v>177</v>
      </c>
      <c r="L47" s="15">
        <v>0</v>
      </c>
      <c r="M47" s="15">
        <v>15000000</v>
      </c>
      <c r="N47" s="8" t="s">
        <v>148</v>
      </c>
      <c r="O47" s="10"/>
    </row>
    <row r="48" spans="1:15" ht="83.25" customHeight="1" x14ac:dyDescent="0.25">
      <c r="A48" s="6"/>
      <c r="B48" s="27">
        <v>7</v>
      </c>
      <c r="C48" s="25" t="s">
        <v>141</v>
      </c>
      <c r="D48" s="14" t="s">
        <v>112</v>
      </c>
      <c r="E48" s="7" t="s">
        <v>38</v>
      </c>
      <c r="F48" s="23" t="s">
        <v>131</v>
      </c>
      <c r="G48" s="7" t="s">
        <v>113</v>
      </c>
      <c r="H48" s="23" t="s">
        <v>114</v>
      </c>
      <c r="I48" s="7" t="s">
        <v>115</v>
      </c>
      <c r="J48" s="14" t="s">
        <v>116</v>
      </c>
      <c r="K48" s="14" t="s">
        <v>117</v>
      </c>
      <c r="L48" s="15">
        <v>0</v>
      </c>
      <c r="M48" s="15">
        <v>75000000</v>
      </c>
      <c r="N48" s="14" t="s">
        <v>118</v>
      </c>
      <c r="O48" s="10"/>
    </row>
    <row r="49" spans="1:15" ht="15.6" customHeight="1" x14ac:dyDescent="0.25">
      <c r="A49" s="2"/>
      <c r="B49" s="26"/>
      <c r="C49" s="11"/>
      <c r="D49" s="12"/>
      <c r="E49" s="22"/>
      <c r="F49" s="22"/>
      <c r="G49" s="22"/>
      <c r="H49" s="22"/>
      <c r="I49" s="22"/>
      <c r="J49" s="12"/>
      <c r="K49" s="12"/>
      <c r="L49" s="12"/>
      <c r="M49" s="12"/>
      <c r="N49" s="12"/>
      <c r="O49" s="2"/>
    </row>
    <row r="50" spans="1:15" ht="21" customHeight="1" x14ac:dyDescent="0.25">
      <c r="A50" s="6"/>
      <c r="B50" s="57" t="s">
        <v>119</v>
      </c>
      <c r="C50" s="58"/>
      <c r="D50" s="13"/>
      <c r="E50" s="21"/>
      <c r="F50" s="21"/>
      <c r="G50" s="21"/>
      <c r="H50" s="21"/>
      <c r="I50" s="21"/>
      <c r="J50" s="5"/>
      <c r="K50" s="5"/>
      <c r="L50" s="5"/>
      <c r="M50" s="5"/>
      <c r="N50" s="5"/>
      <c r="O50" s="2"/>
    </row>
    <row r="51" spans="1:15" ht="156" customHeight="1" x14ac:dyDescent="0.25">
      <c r="A51" s="6"/>
      <c r="B51" s="32">
        <v>1</v>
      </c>
      <c r="C51" s="43" t="s">
        <v>120</v>
      </c>
      <c r="D51" s="43" t="s">
        <v>179</v>
      </c>
      <c r="E51" s="33" t="s">
        <v>38</v>
      </c>
      <c r="F51" s="44" t="s">
        <v>121</v>
      </c>
      <c r="G51" s="33" t="s">
        <v>33</v>
      </c>
      <c r="H51" s="33" t="s">
        <v>122</v>
      </c>
      <c r="I51" s="33" t="s">
        <v>115</v>
      </c>
      <c r="J51" s="43" t="s">
        <v>123</v>
      </c>
      <c r="K51" s="43" t="s">
        <v>178</v>
      </c>
      <c r="L51" s="34">
        <f>M51</f>
        <v>250000000</v>
      </c>
      <c r="M51" s="34">
        <v>250000000</v>
      </c>
      <c r="N51" s="45" t="s">
        <v>124</v>
      </c>
      <c r="O51" s="10"/>
    </row>
    <row r="52" spans="1:15" ht="154.5" customHeight="1" x14ac:dyDescent="0.25">
      <c r="A52" s="41"/>
      <c r="B52" s="46">
        <v>2</v>
      </c>
      <c r="C52" s="47" t="s">
        <v>125</v>
      </c>
      <c r="D52" s="47" t="s">
        <v>144</v>
      </c>
      <c r="E52" s="48" t="s">
        <v>38</v>
      </c>
      <c r="F52" s="49" t="s">
        <v>132</v>
      </c>
      <c r="G52" s="48" t="s">
        <v>33</v>
      </c>
      <c r="H52" s="48" t="s">
        <v>126</v>
      </c>
      <c r="I52" s="50"/>
      <c r="J52" s="47" t="s">
        <v>127</v>
      </c>
      <c r="K52" s="47" t="s">
        <v>128</v>
      </c>
      <c r="L52" s="51">
        <v>0</v>
      </c>
      <c r="M52" s="51">
        <v>5000000</v>
      </c>
      <c r="N52" s="52"/>
      <c r="O52" s="42"/>
    </row>
    <row r="53" spans="1:15" s="38" customFormat="1" ht="15.6" customHeight="1" x14ac:dyDescent="0.25">
      <c r="A53" s="35"/>
      <c r="B53" s="36"/>
      <c r="C53" s="37"/>
      <c r="D53" s="37"/>
      <c r="E53" s="36"/>
      <c r="F53" s="36"/>
      <c r="G53" s="36"/>
      <c r="H53" s="36"/>
      <c r="I53" s="36"/>
      <c r="J53" s="35"/>
      <c r="K53" s="35"/>
      <c r="L53" s="53" t="s">
        <v>142</v>
      </c>
      <c r="M53" s="53" t="s">
        <v>143</v>
      </c>
      <c r="N53" s="35"/>
      <c r="O53" s="35"/>
    </row>
    <row r="54" spans="1:15" s="38" customFormat="1" ht="15.6" customHeight="1" x14ac:dyDescent="0.25">
      <c r="A54" s="35"/>
      <c r="B54" s="36"/>
      <c r="C54" s="35"/>
      <c r="D54" s="35"/>
      <c r="E54" s="36"/>
      <c r="F54" s="36"/>
      <c r="G54" s="56"/>
      <c r="H54" s="56"/>
      <c r="I54" s="56"/>
      <c r="J54" s="35"/>
      <c r="K54" s="35"/>
      <c r="L54" s="54">
        <f>SUM(L26:L52)</f>
        <v>879800000</v>
      </c>
      <c r="M54" s="54">
        <f>SUM(M26:M52)</f>
        <v>879800000</v>
      </c>
      <c r="N54" s="35"/>
      <c r="O54" s="35"/>
    </row>
    <row r="55" spans="1:15" s="38" customFormat="1" ht="15.6" customHeight="1" x14ac:dyDescent="0.25">
      <c r="A55" s="35"/>
      <c r="B55" s="36"/>
      <c r="C55" s="35"/>
      <c r="D55" s="35"/>
      <c r="E55" s="36"/>
      <c r="F55" s="36"/>
      <c r="G55" s="36"/>
      <c r="H55" s="36"/>
      <c r="I55" s="36"/>
      <c r="J55" s="35"/>
      <c r="K55" s="35"/>
      <c r="L55" s="35"/>
      <c r="M55" s="39">
        <f>L54-M54</f>
        <v>0</v>
      </c>
      <c r="N55" s="35"/>
      <c r="O55" s="35"/>
    </row>
    <row r="56" spans="1:15" s="38" customFormat="1" ht="15.6" customHeight="1" x14ac:dyDescent="0.25">
      <c r="A56" s="35"/>
      <c r="B56" s="36"/>
      <c r="C56" s="35"/>
      <c r="D56" s="35"/>
      <c r="E56" s="36"/>
      <c r="F56" s="36"/>
      <c r="G56" s="55"/>
      <c r="H56" s="55"/>
      <c r="I56" s="55"/>
      <c r="J56" s="40"/>
      <c r="K56" s="40"/>
      <c r="L56" s="55"/>
      <c r="M56" s="55"/>
      <c r="N56" s="55"/>
      <c r="O56" s="35"/>
    </row>
  </sheetData>
  <mergeCells count="29">
    <mergeCell ref="B16:N16"/>
    <mergeCell ref="B25:C25"/>
    <mergeCell ref="B41:C41"/>
    <mergeCell ref="D22:D23"/>
    <mergeCell ref="C22:C23"/>
    <mergeCell ref="B19:N19"/>
    <mergeCell ref="B20:N20"/>
    <mergeCell ref="L22:M22"/>
    <mergeCell ref="E22:E23"/>
    <mergeCell ref="F22:F23"/>
    <mergeCell ref="G22:I22"/>
    <mergeCell ref="N22:N23"/>
    <mergeCell ref="J22:K22"/>
    <mergeCell ref="B22:B23"/>
    <mergeCell ref="B9:N9"/>
    <mergeCell ref="B11:N11"/>
    <mergeCell ref="B12:N12"/>
    <mergeCell ref="B13:N13"/>
    <mergeCell ref="B15:N15"/>
    <mergeCell ref="B2:N2"/>
    <mergeCell ref="B3:N3"/>
    <mergeCell ref="B5:O5"/>
    <mergeCell ref="B7:N7"/>
    <mergeCell ref="B8:N8"/>
    <mergeCell ref="L56:N56"/>
    <mergeCell ref="G54:I54"/>
    <mergeCell ref="G56:I56"/>
    <mergeCell ref="B50:C50"/>
    <mergeCell ref="B17:N17"/>
  </mergeCells>
  <pageMargins left="0.25" right="0.25" top="0.75" bottom="0.75" header="0.3" footer="0.3"/>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BCEF0-B66D-4F1B-992A-0B86F1A27789}">
  <sheetPr>
    <pageSetUpPr fitToPage="1"/>
  </sheetPr>
  <dimension ref="A1:Q51"/>
  <sheetViews>
    <sheetView showGridLines="0" tabSelected="1" topLeftCell="A42" zoomScale="85" zoomScaleNormal="85" workbookViewId="0">
      <selection activeCell="A17" sqref="A17:Q17"/>
    </sheetView>
  </sheetViews>
  <sheetFormatPr defaultColWidth="10.875" defaultRowHeight="15.6" customHeight="1" x14ac:dyDescent="0.25"/>
  <cols>
    <col min="1" max="1" width="4" style="77" customWidth="1"/>
    <col min="2" max="2" width="36.375" style="97" customWidth="1"/>
    <col min="3" max="3" width="32.125" style="75" customWidth="1"/>
    <col min="4" max="7" width="14.875" style="77" customWidth="1"/>
    <col min="8" max="8" width="12" style="77" customWidth="1"/>
    <col min="9" max="10" width="20.625" style="75" customWidth="1"/>
    <col min="11" max="12" width="15.875" style="75" customWidth="1"/>
    <col min="13" max="13" width="14.375" style="116" customWidth="1"/>
    <col min="14" max="14" width="15.125" style="116" bestFit="1" customWidth="1"/>
    <col min="15" max="16384" width="10.875" style="75"/>
  </cols>
  <sheetData>
    <row r="1" spans="1:17" s="137" customFormat="1" ht="32.25" customHeight="1" x14ac:dyDescent="0.25">
      <c r="A1" s="132"/>
      <c r="B1" s="132"/>
      <c r="C1" s="132"/>
      <c r="D1" s="132"/>
      <c r="E1" s="132"/>
      <c r="F1" s="132"/>
      <c r="G1" s="132"/>
      <c r="H1" s="132"/>
      <c r="I1" s="132"/>
      <c r="J1" s="132"/>
      <c r="K1" s="132"/>
      <c r="L1" s="132"/>
      <c r="M1" s="132"/>
      <c r="N1" s="132"/>
      <c r="O1" s="132"/>
      <c r="P1" s="132"/>
      <c r="Q1" s="132"/>
    </row>
    <row r="2" spans="1:17" s="137" customFormat="1" ht="26.1" customHeight="1" x14ac:dyDescent="0.25">
      <c r="A2" s="140" t="s">
        <v>0</v>
      </c>
      <c r="B2" s="140"/>
      <c r="C2" s="140"/>
      <c r="D2" s="140"/>
      <c r="E2" s="140"/>
      <c r="F2" s="140"/>
      <c r="G2" s="140"/>
      <c r="H2" s="140"/>
      <c r="I2" s="140"/>
      <c r="J2" s="140"/>
      <c r="K2" s="140"/>
      <c r="L2" s="140"/>
      <c r="M2" s="140"/>
      <c r="N2" s="140"/>
      <c r="O2" s="140"/>
      <c r="P2" s="140"/>
      <c r="Q2" s="140"/>
    </row>
    <row r="3" spans="1:17" s="137" customFormat="1" ht="23.45" customHeight="1" x14ac:dyDescent="0.25">
      <c r="A3" s="141" t="s">
        <v>1</v>
      </c>
      <c r="B3" s="141"/>
      <c r="C3" s="141"/>
      <c r="D3" s="141"/>
      <c r="E3" s="141"/>
      <c r="F3" s="141"/>
      <c r="G3" s="141"/>
      <c r="H3" s="141"/>
      <c r="I3" s="141"/>
      <c r="J3" s="141"/>
      <c r="K3" s="141"/>
      <c r="L3" s="141"/>
      <c r="M3" s="141"/>
      <c r="N3" s="141"/>
      <c r="O3" s="141"/>
      <c r="P3" s="141"/>
      <c r="Q3" s="141"/>
    </row>
    <row r="4" spans="1:17" s="137" customFormat="1" ht="23.45" customHeight="1" x14ac:dyDescent="0.25">
      <c r="A4" s="164"/>
      <c r="B4" s="164"/>
      <c r="C4" s="164"/>
      <c r="D4" s="164"/>
      <c r="E4" s="164"/>
      <c r="F4" s="164"/>
      <c r="G4" s="164"/>
      <c r="H4" s="164"/>
      <c r="I4" s="164"/>
      <c r="J4" s="164"/>
      <c r="K4" s="164"/>
      <c r="L4" s="164"/>
      <c r="M4" s="164"/>
      <c r="N4" s="164"/>
      <c r="O4" s="164"/>
      <c r="P4" s="164"/>
      <c r="Q4" s="164"/>
    </row>
    <row r="5" spans="1:17" s="137" customFormat="1" ht="21" customHeight="1" x14ac:dyDescent="0.25">
      <c r="A5" s="140" t="s">
        <v>2</v>
      </c>
      <c r="B5" s="140"/>
      <c r="C5" s="140"/>
      <c r="D5" s="140"/>
      <c r="E5" s="140"/>
      <c r="F5" s="140"/>
      <c r="G5" s="140"/>
      <c r="H5" s="140"/>
      <c r="I5" s="140"/>
      <c r="J5" s="140"/>
      <c r="K5" s="140"/>
      <c r="L5" s="140"/>
      <c r="M5" s="140"/>
      <c r="N5" s="140"/>
      <c r="O5" s="140"/>
      <c r="P5" s="140"/>
      <c r="Q5" s="140"/>
    </row>
    <row r="6" spans="1:17" s="137" customFormat="1" ht="21" customHeight="1" x14ac:dyDescent="0.25">
      <c r="A6" s="163"/>
      <c r="B6" s="163"/>
      <c r="C6" s="163"/>
      <c r="D6" s="163"/>
      <c r="E6" s="163"/>
      <c r="F6" s="163"/>
      <c r="G6" s="163"/>
      <c r="H6" s="163"/>
      <c r="I6" s="163"/>
      <c r="J6" s="163"/>
      <c r="K6" s="163"/>
      <c r="L6" s="163"/>
      <c r="M6" s="163"/>
      <c r="N6" s="163"/>
      <c r="O6" s="163"/>
      <c r="P6" s="163"/>
      <c r="Q6" s="163"/>
    </row>
    <row r="7" spans="1:17" s="137" customFormat="1" ht="15.6" customHeight="1" x14ac:dyDescent="0.25">
      <c r="A7" s="118" t="s">
        <v>206</v>
      </c>
      <c r="B7" s="118"/>
      <c r="C7" s="118"/>
      <c r="D7" s="118"/>
      <c r="E7" s="118"/>
      <c r="F7" s="118"/>
      <c r="G7" s="118"/>
      <c r="H7" s="118"/>
      <c r="I7" s="118"/>
      <c r="J7" s="118"/>
      <c r="K7" s="118"/>
      <c r="L7" s="118"/>
      <c r="M7" s="118"/>
      <c r="N7" s="118"/>
      <c r="O7" s="118"/>
      <c r="P7" s="118"/>
      <c r="Q7" s="118"/>
    </row>
    <row r="8" spans="1:17" s="137" customFormat="1" ht="23.25" x14ac:dyDescent="0.25">
      <c r="A8" s="119" t="s">
        <v>207</v>
      </c>
      <c r="B8" s="119"/>
      <c r="C8" s="119"/>
      <c r="D8" s="119"/>
      <c r="E8" s="119"/>
      <c r="F8" s="119"/>
      <c r="G8" s="119"/>
      <c r="H8" s="119"/>
      <c r="I8" s="119"/>
      <c r="J8" s="119"/>
      <c r="K8" s="119"/>
      <c r="L8" s="119"/>
      <c r="M8" s="119"/>
      <c r="N8" s="119"/>
      <c r="O8" s="119"/>
      <c r="P8" s="119"/>
      <c r="Q8" s="119"/>
    </row>
    <row r="9" spans="1:17" s="137" customFormat="1" ht="16.5" customHeight="1" x14ac:dyDescent="0.25">
      <c r="A9" s="120"/>
      <c r="B9" s="121"/>
      <c r="C9" s="121"/>
      <c r="D9" s="121"/>
      <c r="E9" s="121"/>
      <c r="F9" s="121"/>
      <c r="G9" s="121"/>
      <c r="H9" s="121"/>
      <c r="I9" s="121"/>
      <c r="J9" s="121"/>
      <c r="K9" s="121"/>
      <c r="L9" s="121"/>
      <c r="M9" s="139"/>
      <c r="N9" s="135"/>
    </row>
    <row r="10" spans="1:17" s="137" customFormat="1" ht="18.75" x14ac:dyDescent="0.25">
      <c r="A10" s="118" t="s">
        <v>208</v>
      </c>
      <c r="B10" s="118"/>
      <c r="C10" s="118"/>
      <c r="D10" s="118"/>
      <c r="E10" s="118"/>
      <c r="F10" s="118"/>
      <c r="G10" s="118"/>
      <c r="H10" s="118"/>
      <c r="I10" s="118"/>
      <c r="J10" s="118"/>
      <c r="K10" s="118"/>
      <c r="L10" s="118"/>
      <c r="M10" s="118"/>
      <c r="N10" s="118"/>
      <c r="O10" s="118"/>
      <c r="P10" s="118"/>
      <c r="Q10" s="118"/>
    </row>
    <row r="11" spans="1:17" s="137" customFormat="1" ht="23.25" x14ac:dyDescent="0.25">
      <c r="A11" s="119" t="s">
        <v>209</v>
      </c>
      <c r="B11" s="119"/>
      <c r="C11" s="119"/>
      <c r="D11" s="119"/>
      <c r="E11" s="119"/>
      <c r="F11" s="119"/>
      <c r="G11" s="119"/>
      <c r="H11" s="119"/>
      <c r="I11" s="119"/>
      <c r="J11" s="119"/>
      <c r="K11" s="119"/>
      <c r="L11" s="119"/>
      <c r="M11" s="119"/>
      <c r="N11" s="119"/>
      <c r="O11" s="119"/>
      <c r="P11" s="119"/>
      <c r="Q11" s="119"/>
    </row>
    <row r="12" spans="1:17" s="137" customFormat="1" ht="17.25" customHeight="1" x14ac:dyDescent="0.25">
      <c r="A12" s="119"/>
      <c r="B12" s="119"/>
      <c r="C12" s="119"/>
      <c r="D12" s="119"/>
      <c r="E12" s="119"/>
      <c r="F12" s="119"/>
      <c r="G12" s="119"/>
      <c r="H12" s="119"/>
      <c r="I12" s="119"/>
      <c r="J12" s="119"/>
      <c r="K12" s="119"/>
      <c r="L12" s="119"/>
      <c r="M12" s="119"/>
      <c r="N12" s="135"/>
    </row>
    <row r="13" spans="1:17" s="137" customFormat="1" ht="18.75" x14ac:dyDescent="0.25">
      <c r="A13" s="118" t="s">
        <v>210</v>
      </c>
      <c r="B13" s="118"/>
      <c r="C13" s="118"/>
      <c r="D13" s="118"/>
      <c r="E13" s="118"/>
      <c r="F13" s="118"/>
      <c r="G13" s="118"/>
      <c r="H13" s="118"/>
      <c r="I13" s="118"/>
      <c r="J13" s="118"/>
      <c r="K13" s="118"/>
      <c r="L13" s="118"/>
      <c r="M13" s="118"/>
      <c r="N13" s="118"/>
      <c r="O13" s="118"/>
      <c r="P13" s="118"/>
      <c r="Q13" s="118"/>
    </row>
    <row r="14" spans="1:17" s="137" customFormat="1" ht="23.25" customHeight="1" x14ac:dyDescent="0.25">
      <c r="A14" s="123" t="s">
        <v>212</v>
      </c>
      <c r="B14" s="123"/>
      <c r="C14" s="123"/>
      <c r="D14" s="123"/>
      <c r="E14" s="123"/>
      <c r="F14" s="123"/>
      <c r="G14" s="123"/>
      <c r="H14" s="123"/>
      <c r="I14" s="123"/>
      <c r="J14" s="123"/>
      <c r="K14" s="123"/>
      <c r="L14" s="123"/>
      <c r="M14" s="123"/>
      <c r="N14" s="123"/>
      <c r="O14" s="123"/>
      <c r="P14" s="123"/>
      <c r="Q14" s="123"/>
    </row>
    <row r="15" spans="1:17" s="137" customFormat="1" ht="15.6" customHeight="1" x14ac:dyDescent="0.25">
      <c r="A15" s="122"/>
      <c r="B15" s="142"/>
      <c r="C15" s="142"/>
      <c r="D15" s="142"/>
      <c r="E15" s="142"/>
      <c r="F15" s="142"/>
      <c r="G15" s="142"/>
      <c r="H15" s="142"/>
      <c r="I15" s="142"/>
      <c r="J15" s="142"/>
      <c r="K15" s="143"/>
      <c r="L15" s="143"/>
      <c r="M15" s="139"/>
      <c r="N15" s="135"/>
    </row>
    <row r="16" spans="1:17" s="137" customFormat="1" ht="15.6" customHeight="1" x14ac:dyDescent="0.25">
      <c r="A16" s="144" t="s">
        <v>217</v>
      </c>
      <c r="B16" s="144"/>
      <c r="C16" s="144"/>
      <c r="D16" s="144"/>
      <c r="E16" s="144"/>
      <c r="F16" s="144"/>
      <c r="G16" s="144"/>
      <c r="H16" s="144"/>
      <c r="I16" s="144"/>
      <c r="J16" s="144"/>
      <c r="K16" s="144"/>
      <c r="L16" s="144"/>
      <c r="M16" s="144"/>
      <c r="N16" s="144"/>
      <c r="O16" s="144"/>
      <c r="P16" s="144"/>
      <c r="Q16" s="144"/>
    </row>
    <row r="17" spans="1:17" s="137" customFormat="1" ht="21" customHeight="1" x14ac:dyDescent="0.25">
      <c r="A17" s="145" t="s">
        <v>211</v>
      </c>
      <c r="B17" s="145"/>
      <c r="C17" s="145"/>
      <c r="D17" s="145"/>
      <c r="E17" s="145"/>
      <c r="F17" s="145"/>
      <c r="G17" s="145"/>
      <c r="H17" s="145"/>
      <c r="I17" s="145"/>
      <c r="J17" s="145"/>
      <c r="K17" s="145"/>
      <c r="L17" s="145"/>
      <c r="M17" s="145"/>
      <c r="N17" s="145"/>
      <c r="O17" s="145"/>
      <c r="P17" s="145"/>
      <c r="Q17" s="145"/>
    </row>
    <row r="18" spans="1:17" s="137" customFormat="1" ht="15.6" customHeight="1" x14ac:dyDescent="0.25">
      <c r="A18" s="122"/>
      <c r="B18" s="138"/>
      <c r="C18" s="98"/>
      <c r="D18" s="122"/>
      <c r="E18" s="122"/>
      <c r="F18" s="122"/>
      <c r="G18" s="122"/>
      <c r="H18" s="122"/>
      <c r="I18" s="98"/>
      <c r="J18" s="98"/>
      <c r="K18" s="98"/>
      <c r="L18" s="98"/>
      <c r="M18" s="139"/>
      <c r="N18" s="135"/>
    </row>
    <row r="19" spans="1:17" s="109" customFormat="1" ht="24" customHeight="1" x14ac:dyDescent="0.25">
      <c r="A19" s="106" t="s">
        <v>14</v>
      </c>
      <c r="B19" s="108" t="s">
        <v>214</v>
      </c>
      <c r="C19" s="106" t="s">
        <v>15</v>
      </c>
      <c r="D19" s="107" t="s">
        <v>16</v>
      </c>
      <c r="E19" s="146" t="s">
        <v>17</v>
      </c>
      <c r="F19" s="148" t="s">
        <v>18</v>
      </c>
      <c r="G19" s="114"/>
      <c r="H19" s="114"/>
      <c r="I19" s="148" t="s">
        <v>19</v>
      </c>
      <c r="J19" s="114"/>
      <c r="K19" s="148" t="s">
        <v>215</v>
      </c>
      <c r="L19" s="114"/>
      <c r="M19" s="114" t="s">
        <v>216</v>
      </c>
      <c r="N19" s="114"/>
      <c r="O19" s="100" t="s">
        <v>21</v>
      </c>
      <c r="P19" s="101"/>
      <c r="Q19" s="102"/>
    </row>
    <row r="20" spans="1:17" s="109" customFormat="1" ht="24" customHeight="1" x14ac:dyDescent="0.25">
      <c r="A20" s="110"/>
      <c r="B20" s="110"/>
      <c r="C20" s="110"/>
      <c r="D20" s="110"/>
      <c r="E20" s="147"/>
      <c r="F20" s="149" t="s">
        <v>22</v>
      </c>
      <c r="G20" s="149" t="s">
        <v>23</v>
      </c>
      <c r="H20" s="149" t="s">
        <v>24</v>
      </c>
      <c r="I20" s="149" t="s">
        <v>25</v>
      </c>
      <c r="J20" s="149" t="s">
        <v>26</v>
      </c>
      <c r="K20" s="149" t="s">
        <v>27</v>
      </c>
      <c r="L20" s="149" t="s">
        <v>28</v>
      </c>
      <c r="M20" s="117" t="s">
        <v>27</v>
      </c>
      <c r="N20" s="117" t="s">
        <v>28</v>
      </c>
      <c r="O20" s="103"/>
      <c r="P20" s="104"/>
      <c r="Q20" s="105"/>
    </row>
    <row r="21" spans="1:17" s="137" customFormat="1" ht="15.6" customHeight="1" x14ac:dyDescent="0.25">
      <c r="A21" s="122"/>
      <c r="B21" s="138"/>
      <c r="C21" s="98"/>
      <c r="D21" s="122"/>
      <c r="E21" s="122"/>
      <c r="F21" s="122"/>
      <c r="G21" s="122"/>
      <c r="H21" s="122"/>
      <c r="I21" s="98"/>
      <c r="J21" s="98"/>
      <c r="K21" s="98"/>
      <c r="L21" s="98"/>
      <c r="M21" s="139"/>
      <c r="N21" s="135"/>
    </row>
    <row r="22" spans="1:17" s="137" customFormat="1" ht="21" customHeight="1" x14ac:dyDescent="0.25">
      <c r="A22" s="155" t="s">
        <v>29</v>
      </c>
      <c r="B22" s="156"/>
      <c r="C22" s="98"/>
      <c r="D22" s="122"/>
      <c r="E22" s="122"/>
      <c r="F22" s="122"/>
      <c r="G22" s="122"/>
      <c r="H22" s="122"/>
      <c r="I22" s="98"/>
      <c r="J22" s="98"/>
      <c r="K22" s="98"/>
      <c r="L22" s="98"/>
      <c r="M22" s="139"/>
      <c r="N22" s="135"/>
    </row>
    <row r="23" spans="1:17" s="77" customFormat="1" ht="126" x14ac:dyDescent="0.25">
      <c r="A23" s="90">
        <v>1</v>
      </c>
      <c r="B23" s="91" t="s">
        <v>30</v>
      </c>
      <c r="C23" s="92" t="s">
        <v>203</v>
      </c>
      <c r="D23" s="86" t="s">
        <v>32</v>
      </c>
      <c r="E23" s="86" t="s">
        <v>32</v>
      </c>
      <c r="F23" s="92" t="s">
        <v>33</v>
      </c>
      <c r="G23" s="86" t="s">
        <v>34</v>
      </c>
      <c r="H23" s="86" t="s">
        <v>35</v>
      </c>
      <c r="I23" s="85" t="s">
        <v>184</v>
      </c>
      <c r="J23" s="85" t="s">
        <v>185</v>
      </c>
      <c r="K23" s="162">
        <v>0</v>
      </c>
      <c r="L23" s="88">
        <f>750000*12</f>
        <v>9000000</v>
      </c>
      <c r="M23" s="162">
        <v>0</v>
      </c>
      <c r="N23" s="162">
        <v>648000</v>
      </c>
      <c r="O23" s="124" t="s">
        <v>202</v>
      </c>
      <c r="P23" s="124"/>
      <c r="Q23" s="124"/>
    </row>
    <row r="24" spans="1:17" s="77" customFormat="1" ht="155.25" customHeight="1" x14ac:dyDescent="0.25">
      <c r="A24" s="133">
        <v>2</v>
      </c>
      <c r="B24" s="134" t="s">
        <v>186</v>
      </c>
      <c r="C24" s="150" t="s">
        <v>187</v>
      </c>
      <c r="D24" s="151" t="s">
        <v>38</v>
      </c>
      <c r="E24" s="152" t="s">
        <v>38</v>
      </c>
      <c r="F24" s="150" t="s">
        <v>33</v>
      </c>
      <c r="G24" s="150" t="s">
        <v>188</v>
      </c>
      <c r="H24" s="152" t="s">
        <v>35</v>
      </c>
      <c r="I24" s="150" t="s">
        <v>189</v>
      </c>
      <c r="J24" s="150" t="s">
        <v>190</v>
      </c>
      <c r="K24" s="130">
        <v>1114810000</v>
      </c>
      <c r="L24" s="130">
        <f>K24</f>
        <v>1114810000</v>
      </c>
      <c r="M24" s="153">
        <v>1122577935</v>
      </c>
      <c r="N24" s="153">
        <v>1114580397</v>
      </c>
      <c r="O24" s="154" t="s">
        <v>234</v>
      </c>
      <c r="P24" s="154"/>
      <c r="Q24" s="154"/>
    </row>
    <row r="25" spans="1:17" s="77" customFormat="1" ht="110.25" x14ac:dyDescent="0.25">
      <c r="A25" s="79">
        <v>3</v>
      </c>
      <c r="B25" s="125" t="s">
        <v>40</v>
      </c>
      <c r="C25" s="92" t="s">
        <v>41</v>
      </c>
      <c r="D25" s="86" t="s">
        <v>38</v>
      </c>
      <c r="E25" s="86" t="s">
        <v>38</v>
      </c>
      <c r="F25" s="92" t="s">
        <v>33</v>
      </c>
      <c r="G25" s="86" t="s">
        <v>34</v>
      </c>
      <c r="H25" s="86" t="s">
        <v>35</v>
      </c>
      <c r="I25" s="92" t="s">
        <v>160</v>
      </c>
      <c r="J25" s="92" t="s">
        <v>161</v>
      </c>
      <c r="K25" s="162">
        <v>0</v>
      </c>
      <c r="L25" s="88">
        <f t="shared" ref="L25" si="0">500000*12</f>
        <v>6000000</v>
      </c>
      <c r="M25" s="162">
        <v>0</v>
      </c>
      <c r="N25" s="162">
        <v>0</v>
      </c>
      <c r="O25" s="124" t="s">
        <v>204</v>
      </c>
      <c r="P25" s="124"/>
      <c r="Q25" s="124"/>
    </row>
    <row r="26" spans="1:17" s="77" customFormat="1" ht="126" x14ac:dyDescent="0.25">
      <c r="A26" s="79">
        <v>4</v>
      </c>
      <c r="B26" s="80" t="s">
        <v>42</v>
      </c>
      <c r="C26" s="126" t="s">
        <v>43</v>
      </c>
      <c r="D26" s="126" t="s">
        <v>44</v>
      </c>
      <c r="E26" s="86" t="s">
        <v>38</v>
      </c>
      <c r="F26" s="127" t="s">
        <v>33</v>
      </c>
      <c r="G26" s="126" t="s">
        <v>45</v>
      </c>
      <c r="H26" s="126" t="s">
        <v>46</v>
      </c>
      <c r="I26" s="126" t="s">
        <v>163</v>
      </c>
      <c r="J26" s="126" t="s">
        <v>164</v>
      </c>
      <c r="K26" s="130">
        <f t="shared" ref="K26" si="1">L26</f>
        <v>383500000</v>
      </c>
      <c r="L26" s="130">
        <f>100000000+283500000</f>
        <v>383500000</v>
      </c>
      <c r="M26" s="162">
        <v>0</v>
      </c>
      <c r="N26" s="115">
        <v>29139042</v>
      </c>
      <c r="O26" s="124" t="s">
        <v>231</v>
      </c>
      <c r="P26" s="124"/>
      <c r="Q26" s="124"/>
    </row>
    <row r="27" spans="1:17" s="77" customFormat="1" ht="78.75" x14ac:dyDescent="0.25">
      <c r="A27" s="79">
        <v>5</v>
      </c>
      <c r="B27" s="80" t="s">
        <v>191</v>
      </c>
      <c r="C27" s="81" t="s">
        <v>192</v>
      </c>
      <c r="D27" s="78" t="s">
        <v>38</v>
      </c>
      <c r="E27" s="81" t="s">
        <v>38</v>
      </c>
      <c r="F27" s="78" t="s">
        <v>33</v>
      </c>
      <c r="G27" s="78" t="s">
        <v>34</v>
      </c>
      <c r="H27" s="81" t="s">
        <v>49</v>
      </c>
      <c r="I27" s="81" t="s">
        <v>193</v>
      </c>
      <c r="J27" s="83" t="s">
        <v>194</v>
      </c>
      <c r="K27" s="162">
        <v>0</v>
      </c>
      <c r="L27" s="88">
        <f>((19*50000)+(18*100000))*4</f>
        <v>11000000</v>
      </c>
      <c r="M27" s="162">
        <v>0</v>
      </c>
      <c r="N27" s="162">
        <v>1921500</v>
      </c>
      <c r="O27" s="124" t="s">
        <v>218</v>
      </c>
      <c r="P27" s="124"/>
      <c r="Q27" s="124"/>
    </row>
    <row r="28" spans="1:17" s="77" customFormat="1" ht="126" x14ac:dyDescent="0.25">
      <c r="A28" s="79">
        <v>6</v>
      </c>
      <c r="B28" s="80" t="s">
        <v>58</v>
      </c>
      <c r="C28" s="81" t="s">
        <v>167</v>
      </c>
      <c r="D28" s="78" t="s">
        <v>38</v>
      </c>
      <c r="E28" s="81" t="s">
        <v>137</v>
      </c>
      <c r="F28" s="78" t="s">
        <v>33</v>
      </c>
      <c r="G28" s="78" t="s">
        <v>34</v>
      </c>
      <c r="H28" s="81" t="s">
        <v>46</v>
      </c>
      <c r="I28" s="81" t="s">
        <v>168</v>
      </c>
      <c r="J28" s="129" t="s">
        <v>213</v>
      </c>
      <c r="K28" s="162">
        <v>0</v>
      </c>
      <c r="L28" s="88">
        <f>4*500000</f>
        <v>2000000</v>
      </c>
      <c r="M28" s="162">
        <v>0</v>
      </c>
      <c r="N28" s="162">
        <v>0</v>
      </c>
      <c r="O28" s="124" t="s">
        <v>205</v>
      </c>
      <c r="P28" s="124"/>
      <c r="Q28" s="124"/>
    </row>
    <row r="29" spans="1:17" s="77" customFormat="1" ht="118.5" customHeight="1" x14ac:dyDescent="0.25">
      <c r="A29" s="79">
        <v>7</v>
      </c>
      <c r="B29" s="80" t="s">
        <v>230</v>
      </c>
      <c r="C29" s="81" t="s">
        <v>150</v>
      </c>
      <c r="D29" s="78" t="s">
        <v>38</v>
      </c>
      <c r="E29" s="82" t="s">
        <v>183</v>
      </c>
      <c r="F29" s="78" t="s">
        <v>33</v>
      </c>
      <c r="G29" s="78" t="s">
        <v>34</v>
      </c>
      <c r="H29" s="78" t="s">
        <v>33</v>
      </c>
      <c r="I29" s="81" t="s">
        <v>61</v>
      </c>
      <c r="J29" s="81" t="s">
        <v>169</v>
      </c>
      <c r="K29" s="128">
        <v>246300000</v>
      </c>
      <c r="L29" s="162">
        <v>0</v>
      </c>
      <c r="M29" s="162">
        <v>231453259</v>
      </c>
      <c r="N29" s="162">
        <v>0</v>
      </c>
      <c r="O29" s="124" t="s">
        <v>232</v>
      </c>
      <c r="P29" s="124"/>
      <c r="Q29" s="124"/>
    </row>
    <row r="30" spans="1:17" s="77" customFormat="1" ht="78.75" customHeight="1" x14ac:dyDescent="0.25">
      <c r="A30" s="90">
        <v>9</v>
      </c>
      <c r="B30" s="84" t="s">
        <v>195</v>
      </c>
      <c r="C30" s="85" t="s">
        <v>196</v>
      </c>
      <c r="D30" s="86" t="s">
        <v>38</v>
      </c>
      <c r="E30" s="86" t="s">
        <v>38</v>
      </c>
      <c r="F30" s="87" t="s">
        <v>197</v>
      </c>
      <c r="G30" s="87" t="s">
        <v>198</v>
      </c>
      <c r="H30" s="87" t="s">
        <v>197</v>
      </c>
      <c r="I30" s="85" t="s">
        <v>199</v>
      </c>
      <c r="J30" s="85" t="s">
        <v>200</v>
      </c>
      <c r="K30" s="162">
        <v>0</v>
      </c>
      <c r="L30" s="88">
        <v>79000000</v>
      </c>
      <c r="M30" s="162">
        <v>0</v>
      </c>
      <c r="N30" s="162">
        <f>50000000+2315000</f>
        <v>52315000</v>
      </c>
      <c r="O30" s="111" t="s">
        <v>233</v>
      </c>
      <c r="P30" s="112"/>
      <c r="Q30" s="113"/>
    </row>
    <row r="31" spans="1:17" s="137" customFormat="1" ht="21" customHeight="1" x14ac:dyDescent="0.25">
      <c r="A31" s="122"/>
      <c r="B31" s="138"/>
      <c r="C31" s="98"/>
      <c r="D31" s="122"/>
      <c r="E31" s="122"/>
      <c r="F31" s="122"/>
      <c r="G31" s="122"/>
      <c r="H31" s="122"/>
      <c r="I31" s="98"/>
      <c r="J31" s="98"/>
      <c r="K31" s="98"/>
      <c r="L31" s="98"/>
      <c r="M31" s="135"/>
      <c r="N31" s="135"/>
      <c r="O31" s="98"/>
    </row>
    <row r="32" spans="1:17" s="137" customFormat="1" ht="21" customHeight="1" x14ac:dyDescent="0.25">
      <c r="A32" s="155" t="s">
        <v>84</v>
      </c>
      <c r="B32" s="156"/>
      <c r="C32" s="98"/>
      <c r="D32" s="122"/>
      <c r="E32" s="122"/>
      <c r="F32" s="122"/>
      <c r="G32" s="122"/>
      <c r="H32" s="122"/>
      <c r="I32" s="98"/>
      <c r="J32" s="98"/>
      <c r="K32" s="98"/>
      <c r="L32" s="98"/>
      <c r="M32" s="135"/>
      <c r="N32" s="135"/>
      <c r="O32" s="98"/>
      <c r="P32" s="136"/>
    </row>
    <row r="33" spans="1:17" s="77" customFormat="1" ht="88.5" customHeight="1" x14ac:dyDescent="0.25">
      <c r="A33" s="90">
        <v>10</v>
      </c>
      <c r="B33" s="91" t="s">
        <v>91</v>
      </c>
      <c r="C33" s="85" t="s">
        <v>92</v>
      </c>
      <c r="D33" s="86" t="s">
        <v>38</v>
      </c>
      <c r="E33" s="85" t="s">
        <v>93</v>
      </c>
      <c r="F33" s="86" t="s">
        <v>33</v>
      </c>
      <c r="G33" s="86" t="s">
        <v>94</v>
      </c>
      <c r="H33" s="86" t="s">
        <v>95</v>
      </c>
      <c r="I33" s="85" t="s">
        <v>96</v>
      </c>
      <c r="J33" s="85" t="s">
        <v>97</v>
      </c>
      <c r="K33" s="162">
        <v>0</v>
      </c>
      <c r="L33" s="88">
        <v>14000000</v>
      </c>
      <c r="M33" s="162">
        <v>0</v>
      </c>
      <c r="N33" s="162">
        <v>0</v>
      </c>
      <c r="O33" s="124" t="s">
        <v>180</v>
      </c>
      <c r="P33" s="124"/>
      <c r="Q33" s="124"/>
    </row>
    <row r="34" spans="1:17" s="77" customFormat="1" ht="63" x14ac:dyDescent="0.25">
      <c r="A34" s="157">
        <v>11</v>
      </c>
      <c r="B34" s="160" t="s">
        <v>201</v>
      </c>
      <c r="C34" s="150" t="s">
        <v>112</v>
      </c>
      <c r="D34" s="152" t="s">
        <v>38</v>
      </c>
      <c r="E34" s="150" t="s">
        <v>131</v>
      </c>
      <c r="F34" s="152" t="s">
        <v>113</v>
      </c>
      <c r="G34" s="150" t="s">
        <v>114</v>
      </c>
      <c r="H34" s="152" t="s">
        <v>115</v>
      </c>
      <c r="I34" s="150" t="s">
        <v>116</v>
      </c>
      <c r="J34" s="150" t="s">
        <v>117</v>
      </c>
      <c r="K34" s="162">
        <v>0</v>
      </c>
      <c r="L34" s="158">
        <v>75000000</v>
      </c>
      <c r="M34" s="162">
        <v>0</v>
      </c>
      <c r="N34" s="162">
        <v>0</v>
      </c>
      <c r="O34" s="161" t="s">
        <v>182</v>
      </c>
      <c r="P34" s="161"/>
      <c r="Q34" s="161"/>
    </row>
    <row r="35" spans="1:17" s="77" customFormat="1" ht="63" x14ac:dyDescent="0.25">
      <c r="A35" s="90">
        <v>12</v>
      </c>
      <c r="B35" s="91" t="s">
        <v>52</v>
      </c>
      <c r="C35" s="92" t="s">
        <v>53</v>
      </c>
      <c r="D35" s="86" t="s">
        <v>38</v>
      </c>
      <c r="E35" s="92" t="s">
        <v>54</v>
      </c>
      <c r="F35" s="86" t="s">
        <v>33</v>
      </c>
      <c r="G35" s="92" t="s">
        <v>55</v>
      </c>
      <c r="H35" s="92" t="s">
        <v>55</v>
      </c>
      <c r="I35" s="92" t="s">
        <v>166</v>
      </c>
      <c r="J35" s="92" t="s">
        <v>56</v>
      </c>
      <c r="K35" s="162">
        <v>0</v>
      </c>
      <c r="L35" s="88">
        <f>((150000*12)+(15000000))</f>
        <v>16800000</v>
      </c>
      <c r="M35" s="162">
        <v>0</v>
      </c>
      <c r="N35" s="162">
        <v>7815833</v>
      </c>
      <c r="O35" s="124" t="s">
        <v>181</v>
      </c>
      <c r="P35" s="124"/>
      <c r="Q35" s="124"/>
    </row>
    <row r="36" spans="1:17" s="137" customFormat="1" ht="23.25" customHeight="1" x14ac:dyDescent="0.25">
      <c r="A36" s="122"/>
      <c r="B36" s="138"/>
      <c r="C36" s="98"/>
      <c r="D36" s="122"/>
      <c r="E36" s="122"/>
      <c r="F36" s="122"/>
      <c r="G36" s="122"/>
      <c r="H36" s="122"/>
      <c r="I36" s="98"/>
      <c r="J36" s="98"/>
      <c r="K36" s="98"/>
      <c r="L36" s="98"/>
      <c r="M36" s="135"/>
      <c r="N36" s="135"/>
      <c r="O36" s="98"/>
      <c r="P36" s="136"/>
    </row>
    <row r="37" spans="1:17" s="137" customFormat="1" ht="21" customHeight="1" x14ac:dyDescent="0.25">
      <c r="A37" s="155" t="s">
        <v>119</v>
      </c>
      <c r="B37" s="156"/>
      <c r="C37" s="98"/>
      <c r="D37" s="122"/>
      <c r="E37" s="122"/>
      <c r="F37" s="122"/>
      <c r="G37" s="122"/>
      <c r="H37" s="122"/>
      <c r="I37" s="98"/>
      <c r="J37" s="98"/>
      <c r="K37" s="98"/>
      <c r="L37" s="98"/>
      <c r="M37" s="135"/>
      <c r="N37" s="135"/>
      <c r="O37" s="98"/>
    </row>
    <row r="38" spans="1:17" s="77" customFormat="1" ht="135.75" customHeight="1" x14ac:dyDescent="0.25">
      <c r="A38" s="90">
        <v>13</v>
      </c>
      <c r="B38" s="91" t="s">
        <v>120</v>
      </c>
      <c r="C38" s="85" t="s">
        <v>179</v>
      </c>
      <c r="D38" s="86" t="s">
        <v>38</v>
      </c>
      <c r="E38" s="159" t="s">
        <v>121</v>
      </c>
      <c r="F38" s="86" t="s">
        <v>33</v>
      </c>
      <c r="G38" s="86" t="s">
        <v>122</v>
      </c>
      <c r="H38" s="86" t="s">
        <v>115</v>
      </c>
      <c r="I38" s="85" t="s">
        <v>123</v>
      </c>
      <c r="J38" s="85" t="s">
        <v>178</v>
      </c>
      <c r="K38" s="88">
        <f>L38</f>
        <v>250000000</v>
      </c>
      <c r="L38" s="88">
        <v>250000000</v>
      </c>
      <c r="M38" s="162">
        <v>0</v>
      </c>
      <c r="N38" s="162">
        <v>0</v>
      </c>
      <c r="O38" s="124" t="s">
        <v>219</v>
      </c>
      <c r="P38" s="124"/>
      <c r="Q38" s="124"/>
    </row>
    <row r="39" spans="1:17" s="77" customFormat="1" ht="94.5" x14ac:dyDescent="0.25">
      <c r="A39" s="90">
        <v>14</v>
      </c>
      <c r="B39" s="91" t="s">
        <v>125</v>
      </c>
      <c r="C39" s="92" t="s">
        <v>144</v>
      </c>
      <c r="D39" s="86" t="s">
        <v>38</v>
      </c>
      <c r="E39" s="93" t="s">
        <v>132</v>
      </c>
      <c r="F39" s="86" t="s">
        <v>33</v>
      </c>
      <c r="G39" s="86" t="s">
        <v>126</v>
      </c>
      <c r="H39" s="94"/>
      <c r="I39" s="92" t="s">
        <v>127</v>
      </c>
      <c r="J39" s="92" t="s">
        <v>128</v>
      </c>
      <c r="K39" s="162">
        <v>0</v>
      </c>
      <c r="L39" s="89">
        <v>5000000</v>
      </c>
      <c r="M39" s="162">
        <v>0</v>
      </c>
      <c r="N39" s="162">
        <v>0</v>
      </c>
      <c r="O39" s="124" t="s">
        <v>220</v>
      </c>
      <c r="P39" s="124"/>
      <c r="Q39" s="124"/>
    </row>
    <row r="40" spans="1:17" s="77" customFormat="1" ht="134.25" customHeight="1" x14ac:dyDescent="0.25">
      <c r="A40" s="79">
        <v>15</v>
      </c>
      <c r="B40" s="80" t="s">
        <v>85</v>
      </c>
      <c r="C40" s="82" t="s">
        <v>86</v>
      </c>
      <c r="D40" s="78" t="s">
        <v>38</v>
      </c>
      <c r="E40" s="78" t="s">
        <v>129</v>
      </c>
      <c r="F40" s="78" t="s">
        <v>33</v>
      </c>
      <c r="G40" s="78" t="s">
        <v>87</v>
      </c>
      <c r="H40" s="81" t="s">
        <v>46</v>
      </c>
      <c r="I40" s="81" t="s">
        <v>88</v>
      </c>
      <c r="J40" s="82" t="s">
        <v>89</v>
      </c>
      <c r="K40" s="162">
        <v>0</v>
      </c>
      <c r="L40" s="131">
        <v>1500000</v>
      </c>
      <c r="M40" s="162">
        <v>0</v>
      </c>
      <c r="N40" s="162">
        <v>0</v>
      </c>
      <c r="O40" s="124" t="s">
        <v>221</v>
      </c>
      <c r="P40" s="124"/>
      <c r="Q40" s="124"/>
    </row>
    <row r="41" spans="1:17" s="77" customFormat="1" ht="126" x14ac:dyDescent="0.25">
      <c r="A41" s="79">
        <v>16</v>
      </c>
      <c r="B41" s="80" t="s">
        <v>99</v>
      </c>
      <c r="C41" s="81" t="s">
        <v>100</v>
      </c>
      <c r="D41" s="78" t="s">
        <v>38</v>
      </c>
      <c r="E41" s="81" t="s">
        <v>174</v>
      </c>
      <c r="F41" s="78" t="s">
        <v>33</v>
      </c>
      <c r="G41" s="78" t="s">
        <v>34</v>
      </c>
      <c r="H41" s="78" t="s">
        <v>71</v>
      </c>
      <c r="I41" s="81" t="s">
        <v>101</v>
      </c>
      <c r="J41" s="81" t="s">
        <v>102</v>
      </c>
      <c r="K41" s="162">
        <v>0</v>
      </c>
      <c r="L41" s="162">
        <v>0</v>
      </c>
      <c r="M41" s="162">
        <v>0</v>
      </c>
      <c r="N41" s="162">
        <v>0</v>
      </c>
      <c r="O41" s="124" t="s">
        <v>222</v>
      </c>
      <c r="P41" s="124"/>
      <c r="Q41" s="124"/>
    </row>
    <row r="42" spans="1:17" s="77" customFormat="1" ht="94.5" x14ac:dyDescent="0.25">
      <c r="A42" s="79">
        <v>17</v>
      </c>
      <c r="B42" s="80" t="s">
        <v>103</v>
      </c>
      <c r="C42" s="81" t="s">
        <v>104</v>
      </c>
      <c r="D42" s="78" t="s">
        <v>38</v>
      </c>
      <c r="E42" s="81" t="s">
        <v>130</v>
      </c>
      <c r="F42" s="78" t="s">
        <v>33</v>
      </c>
      <c r="G42" s="78" t="s">
        <v>34</v>
      </c>
      <c r="H42" s="78" t="s">
        <v>71</v>
      </c>
      <c r="I42" s="81" t="s">
        <v>105</v>
      </c>
      <c r="J42" s="82" t="s">
        <v>106</v>
      </c>
      <c r="K42" s="162">
        <v>0</v>
      </c>
      <c r="L42" s="162">
        <v>0</v>
      </c>
      <c r="M42" s="162">
        <v>0</v>
      </c>
      <c r="N42" s="162">
        <v>0</v>
      </c>
      <c r="O42" s="124" t="s">
        <v>223</v>
      </c>
      <c r="P42" s="124"/>
      <c r="Q42" s="124"/>
    </row>
    <row r="43" spans="1:17" s="77" customFormat="1" ht="173.25" x14ac:dyDescent="0.25">
      <c r="A43" s="79">
        <v>18</v>
      </c>
      <c r="B43" s="80" t="s">
        <v>228</v>
      </c>
      <c r="C43" s="82" t="s">
        <v>229</v>
      </c>
      <c r="D43" s="78" t="s">
        <v>38</v>
      </c>
      <c r="E43" s="95" t="s">
        <v>139</v>
      </c>
      <c r="F43" s="96" t="s">
        <v>33</v>
      </c>
      <c r="G43" s="78" t="s">
        <v>34</v>
      </c>
      <c r="H43" s="96" t="s">
        <v>35</v>
      </c>
      <c r="I43" s="82" t="s">
        <v>109</v>
      </c>
      <c r="J43" s="82" t="s">
        <v>175</v>
      </c>
      <c r="K43" s="162">
        <v>0</v>
      </c>
      <c r="L43" s="131">
        <v>6000000</v>
      </c>
      <c r="M43" s="162">
        <v>0</v>
      </c>
      <c r="N43" s="162">
        <v>0</v>
      </c>
      <c r="O43" s="124" t="s">
        <v>224</v>
      </c>
      <c r="P43" s="124"/>
      <c r="Q43" s="124"/>
    </row>
    <row r="44" spans="1:17" s="77" customFormat="1" ht="204.75" x14ac:dyDescent="0.25">
      <c r="A44" s="79">
        <v>19</v>
      </c>
      <c r="B44" s="80" t="s">
        <v>226</v>
      </c>
      <c r="C44" s="82" t="s">
        <v>227</v>
      </c>
      <c r="D44" s="78" t="s">
        <v>38</v>
      </c>
      <c r="E44" s="95" t="s">
        <v>140</v>
      </c>
      <c r="F44" s="78" t="s">
        <v>33</v>
      </c>
      <c r="G44" s="78" t="s">
        <v>34</v>
      </c>
      <c r="H44" s="96" t="s">
        <v>35</v>
      </c>
      <c r="I44" s="82" t="s">
        <v>176</v>
      </c>
      <c r="J44" s="82" t="s">
        <v>177</v>
      </c>
      <c r="K44" s="162">
        <v>0</v>
      </c>
      <c r="L44" s="131">
        <v>15000000</v>
      </c>
      <c r="M44" s="162">
        <v>0</v>
      </c>
      <c r="N44" s="162">
        <v>0</v>
      </c>
      <c r="O44" s="124" t="s">
        <v>225</v>
      </c>
      <c r="P44" s="124"/>
      <c r="Q44" s="124"/>
    </row>
    <row r="46" spans="1:17" ht="15.6" customHeight="1" x14ac:dyDescent="0.25">
      <c r="K46" s="148" t="s">
        <v>215</v>
      </c>
      <c r="L46" s="114"/>
      <c r="M46" s="114" t="s">
        <v>216</v>
      </c>
      <c r="N46" s="114"/>
    </row>
    <row r="47" spans="1:17" ht="15.6" customHeight="1" x14ac:dyDescent="0.25">
      <c r="K47" s="76" t="s">
        <v>142</v>
      </c>
      <c r="L47" s="76" t="s">
        <v>143</v>
      </c>
      <c r="M47" s="76" t="s">
        <v>142</v>
      </c>
      <c r="N47" s="76" t="s">
        <v>143</v>
      </c>
    </row>
    <row r="48" spans="1:17" ht="15.6" customHeight="1" x14ac:dyDescent="0.25">
      <c r="K48" s="165">
        <f>SUM(K23:K44)</f>
        <v>1994610000</v>
      </c>
      <c r="L48" s="165">
        <f>SUM(L23:L44)</f>
        <v>1988610000</v>
      </c>
      <c r="M48" s="165">
        <f>SUM(M23:M44)</f>
        <v>1354031194</v>
      </c>
      <c r="N48" s="165">
        <f>SUM(N23:N44)</f>
        <v>1206419772</v>
      </c>
    </row>
    <row r="49" spans="11:14" ht="15.6" customHeight="1" x14ac:dyDescent="0.25">
      <c r="K49" s="98"/>
      <c r="L49" s="99"/>
    </row>
    <row r="50" spans="11:14" ht="15.6" customHeight="1" x14ac:dyDescent="0.25">
      <c r="K50" s="166" t="s">
        <v>235</v>
      </c>
      <c r="L50" s="166"/>
      <c r="M50" s="166"/>
      <c r="N50" s="166"/>
    </row>
    <row r="51" spans="11:14" ht="15.6" customHeight="1" x14ac:dyDescent="0.25">
      <c r="K51" s="167">
        <v>214560085</v>
      </c>
      <c r="L51" s="167"/>
      <c r="M51" s="167"/>
      <c r="N51" s="167"/>
    </row>
  </sheetData>
  <mergeCells count="48">
    <mergeCell ref="K51:N51"/>
    <mergeCell ref="K50:N50"/>
    <mergeCell ref="A1:Q1"/>
    <mergeCell ref="A5:Q5"/>
    <mergeCell ref="A7:Q7"/>
    <mergeCell ref="A8:Q8"/>
    <mergeCell ref="A10:Q10"/>
    <mergeCell ref="A11:Q11"/>
    <mergeCell ref="M19:N19"/>
    <mergeCell ref="A12:M12"/>
    <mergeCell ref="A13:Q13"/>
    <mergeCell ref="A14:Q14"/>
    <mergeCell ref="A16:Q16"/>
    <mergeCell ref="A17:Q17"/>
    <mergeCell ref="O23:Q23"/>
    <mergeCell ref="O19:Q20"/>
    <mergeCell ref="O25:Q25"/>
    <mergeCell ref="O28:Q28"/>
    <mergeCell ref="O24:Q24"/>
    <mergeCell ref="O27:Q27"/>
    <mergeCell ref="O29:Q29"/>
    <mergeCell ref="O30:Q30"/>
    <mergeCell ref="O33:Q33"/>
    <mergeCell ref="O34:Q34"/>
    <mergeCell ref="O35:Q35"/>
    <mergeCell ref="O26:Q26"/>
    <mergeCell ref="A2:Q2"/>
    <mergeCell ref="A3:Q3"/>
    <mergeCell ref="A19:A20"/>
    <mergeCell ref="B19:B20"/>
    <mergeCell ref="C19:C20"/>
    <mergeCell ref="D19:D20"/>
    <mergeCell ref="E19:E20"/>
    <mergeCell ref="F19:H19"/>
    <mergeCell ref="I19:J19"/>
    <mergeCell ref="K19:L19"/>
    <mergeCell ref="K46:L46"/>
    <mergeCell ref="M46:N46"/>
    <mergeCell ref="A22:B22"/>
    <mergeCell ref="A32:B32"/>
    <mergeCell ref="A37:B37"/>
    <mergeCell ref="O38:Q38"/>
    <mergeCell ref="O39:Q39"/>
    <mergeCell ref="O40:Q40"/>
    <mergeCell ref="O41:Q41"/>
    <mergeCell ref="O42:Q42"/>
    <mergeCell ref="O43:Q43"/>
    <mergeCell ref="O44:Q44"/>
  </mergeCells>
  <printOptions horizontalCentered="1"/>
  <pageMargins left="0.70866141732283472" right="0.70866141732283472" top="0.74803149606299213" bottom="0.74803149606299213" header="0.31496062992125984" footer="0.31496062992125984"/>
  <pageSetup paperSize="9" scale="44"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PKA YADIA GPIB 2022-2023</vt:lpstr>
      <vt:lpstr>Laporan Triwl I-III YADIA GPIB</vt:lpstr>
      <vt:lpstr>'Laporan Triwl I-III YADIA GPIB'!Print_Area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Ayub Junus (BSM)</cp:lastModifiedBy>
  <cp:lastPrinted>2023-02-21T07:49:56Z</cp:lastPrinted>
  <dcterms:created xsi:type="dcterms:W3CDTF">2022-02-15T04:10:00Z</dcterms:created>
  <dcterms:modified xsi:type="dcterms:W3CDTF">2023-02-21T07:50:31Z</dcterms:modified>
</cp:coreProperties>
</file>