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za/Career/DMLab/GAN_SWANSF/"/>
    </mc:Choice>
  </mc:AlternateContent>
  <xr:revisionPtr revIDLastSave="0" documentId="13_ncr:1_{02916218-ECE3-2245-818E-1DA30BDAE7E1}" xr6:coauthVersionLast="47" xr6:coauthVersionMax="47" xr10:uidLastSave="{00000000-0000-0000-0000-000000000000}"/>
  <bookViews>
    <workbookView xWindow="0" yWindow="0" windowWidth="28800" windowHeight="18000" xr2:uid="{74521AEB-F0BC-7A4B-92C6-6C944CEC8A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J23" i="1"/>
  <c r="K22" i="1"/>
  <c r="J22" i="1"/>
  <c r="K18" i="1"/>
  <c r="J18" i="1"/>
  <c r="K17" i="1"/>
  <c r="J17" i="1"/>
  <c r="K13" i="1"/>
  <c r="J13" i="1"/>
  <c r="K12" i="1"/>
  <c r="J12" i="1"/>
  <c r="K8" i="1"/>
  <c r="J8" i="1"/>
  <c r="K7" i="1"/>
  <c r="J7" i="1"/>
</calcChain>
</file>

<file path=xl/sharedStrings.xml><?xml version="1.0" encoding="utf-8"?>
<sst xmlns="http://schemas.openxmlformats.org/spreadsheetml/2006/main" count="57" uniqueCount="15">
  <si>
    <t>TP</t>
  </si>
  <si>
    <t>FP</t>
  </si>
  <si>
    <t>TN</t>
  </si>
  <si>
    <t>FN</t>
  </si>
  <si>
    <t>FL</t>
  </si>
  <si>
    <t>NF</t>
  </si>
  <si>
    <t>FL_hat</t>
  </si>
  <si>
    <t>NF_hat</t>
  </si>
  <si>
    <t>P2</t>
  </si>
  <si>
    <t>P3</t>
  </si>
  <si>
    <t>hss</t>
  </si>
  <si>
    <t>tss</t>
  </si>
  <si>
    <t>P4</t>
  </si>
  <si>
    <t>P5</t>
  </si>
  <si>
    <t>partition 2
hss 0.09906649951192002
tss 0.7073611980653971
tp, fp, tn, fn 1277 17613 68670 124
(.venv) reza@Rezas-Air GAN_SWANSF % python test.py 3
100%|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| 664/664 [00:12&lt;00:00, 51.85it/s]
partition 3
hss 0.18239588864874526
tss 0.6996012697302418
tp, fp, tn, fn 1291 8499 32559 133
(.venv) reza@Rezas-Air GAN_SWANSF % python test.py 4
100%|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| 801/801 [00:14&lt;00:00, 54.52it/s]
partition 4
hss 0.12591005472564645
tss 0.6586805391807748
tp, fp, tn, fn 1006 10253 39801 159
(.venv) reza@Rezas-Air GAN_SWANSF % python test.py 5
100%|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█| 1177/1177 [00:23&lt;00:00, 49.67it/s]
partition 5
hss 0.08294959388265548
tss 0.7006265992269061
tp, fp, tn, fn 894 15039 59263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</si>
</sst>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2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1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9" fontId="1" fillId="0" borderId="10" xfId="0" applyNumberFormat="1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/>
    <xf numFmtId="169" fontId="1" fillId="0" borderId="5" xfId="0" applyNumberFormat="1" applyFont="1" applyBorder="1"/>
    <xf numFmtId="169" fontId="1" fillId="0" borderId="6" xfId="0" applyNumberFormat="1" applyFont="1" applyBorder="1"/>
    <xf numFmtId="0" fontId="1" fillId="0" borderId="11" xfId="0" applyFont="1" applyBorder="1"/>
    <xf numFmtId="169" fontId="1" fillId="0" borderId="12" xfId="0" applyNumberFormat="1" applyFont="1" applyBorder="1"/>
    <xf numFmtId="0" fontId="1" fillId="0" borderId="4" xfId="0" applyFont="1" applyBorder="1"/>
    <xf numFmtId="0" fontId="1" fillId="0" borderId="2" xfId="0" applyFont="1" applyBorder="1"/>
    <xf numFmtId="0" fontId="1" fillId="0" borderId="1" xfId="0" applyFont="1" applyBorder="1"/>
    <xf numFmtId="169" fontId="1" fillId="0" borderId="2" xfId="0" applyNumberFormat="1" applyFont="1" applyBorder="1"/>
    <xf numFmtId="16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(Sheet1!$N$6,Sheet1!$N$11,Sheet1!$N$16,Sheet1!$N$21)</c:f>
              <c:numCache>
                <c:formatCode>0.000</c:formatCode>
                <c:ptCount val="4"/>
                <c:pt idx="0">
                  <c:v>9.9066499511919995E-2</c:v>
                </c:pt>
                <c:pt idx="1">
                  <c:v>0.18239588864874501</c:v>
                </c:pt>
                <c:pt idx="2">
                  <c:v>0.12591005472564601</c:v>
                </c:pt>
                <c:pt idx="3">
                  <c:v>8.2949593882655395E-2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E-6242-B98C-88184CBDEF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5834895"/>
        <c:axId val="1395868303"/>
      </c:barChart>
      <c:catAx>
        <c:axId val="139583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868303"/>
        <c:crosses val="autoZero"/>
        <c:auto val="1"/>
        <c:lblAlgn val="ctr"/>
        <c:lblOffset val="100"/>
        <c:noMultiLvlLbl val="0"/>
      </c:catAx>
      <c:valAx>
        <c:axId val="139586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83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(Sheet1!$N$7,Sheet1!$N$12,Sheet1!$N$17,Sheet1!$N$22)</c:f>
              <c:numCache>
                <c:formatCode>0.000</c:formatCode>
                <c:ptCount val="4"/>
                <c:pt idx="0">
                  <c:v>0.70736119806539699</c:v>
                </c:pt>
                <c:pt idx="1">
                  <c:v>0.69960126973024095</c:v>
                </c:pt>
                <c:pt idx="2">
                  <c:v>0.65868053918077396</c:v>
                </c:pt>
                <c:pt idx="3">
                  <c:v>0.70062659922690596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0D-254E-9A5D-26C3D9EE5C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5834895"/>
        <c:axId val="1395868303"/>
      </c:barChart>
      <c:catAx>
        <c:axId val="139583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868303"/>
        <c:crosses val="autoZero"/>
        <c:auto val="1"/>
        <c:lblAlgn val="ctr"/>
        <c:lblOffset val="100"/>
        <c:noMultiLvlLbl val="0"/>
      </c:catAx>
      <c:valAx>
        <c:axId val="139586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83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7581</xdr:colOff>
      <xdr:row>4</xdr:row>
      <xdr:rowOff>310280</xdr:rowOff>
    </xdr:from>
    <xdr:to>
      <xdr:col>26</xdr:col>
      <xdr:colOff>58381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143B5-9C2D-F033-579A-69893A1FE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827702</xdr:colOff>
      <xdr:row>22</xdr:row>
      <xdr:rowOff>323449</xdr:rowOff>
    </xdr:from>
    <xdr:to>
      <xdr:col>26</xdr:col>
      <xdr:colOff>75314</xdr:colOff>
      <xdr:row>44</xdr:row>
      <xdr:rowOff>170597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3B0DA8-51E2-E681-BB85-E41762F65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752D-C208-034A-9B1E-0E5509114085}">
  <dimension ref="A1:O29"/>
  <sheetViews>
    <sheetView tabSelected="1" topLeftCell="A5" zoomScale="67" workbookViewId="0">
      <selection activeCell="J35" sqref="J35"/>
    </sheetView>
  </sheetViews>
  <sheetFormatPr baseColWidth="10" defaultRowHeight="16" x14ac:dyDescent="0.2"/>
  <cols>
    <col min="1" max="1" width="13.1640625" customWidth="1"/>
  </cols>
  <sheetData>
    <row r="1" spans="1:15" ht="41" customHeight="1" thickBot="1" x14ac:dyDescent="0.25">
      <c r="A1" s="9" t="s">
        <v>14</v>
      </c>
    </row>
    <row r="2" spans="1:15" ht="17" thickBot="1" x14ac:dyDescent="0.25">
      <c r="B2" s="7" t="s">
        <v>4</v>
      </c>
      <c r="C2" s="8" t="s">
        <v>5</v>
      </c>
    </row>
    <row r="3" spans="1:15" x14ac:dyDescent="0.2">
      <c r="A3" s="3" t="s">
        <v>6</v>
      </c>
      <c r="B3" s="5" t="s">
        <v>0</v>
      </c>
      <c r="C3" s="6" t="s">
        <v>1</v>
      </c>
    </row>
    <row r="4" spans="1:15" ht="17" thickBot="1" x14ac:dyDescent="0.25">
      <c r="A4" s="4" t="s">
        <v>7</v>
      </c>
      <c r="B4" s="2" t="s">
        <v>3</v>
      </c>
      <c r="C4" s="1" t="s">
        <v>2</v>
      </c>
    </row>
    <row r="5" spans="1:15" ht="28" thickBot="1" x14ac:dyDescent="0.4"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ht="28" thickBot="1" x14ac:dyDescent="0.4">
      <c r="D6" s="10"/>
      <c r="E6" s="10" t="s">
        <v>8</v>
      </c>
      <c r="F6" s="11" t="s">
        <v>4</v>
      </c>
      <c r="G6" s="12" t="s">
        <v>5</v>
      </c>
      <c r="H6" s="10"/>
      <c r="I6" s="10" t="s">
        <v>8</v>
      </c>
      <c r="J6" s="11" t="s">
        <v>4</v>
      </c>
      <c r="K6" s="12" t="s">
        <v>5</v>
      </c>
      <c r="L6" s="10"/>
      <c r="M6" s="13" t="s">
        <v>10</v>
      </c>
      <c r="N6" s="14">
        <v>9.9066499511919995E-2</v>
      </c>
      <c r="O6" s="10"/>
    </row>
    <row r="7" spans="1:15" ht="28" thickBot="1" x14ac:dyDescent="0.4">
      <c r="D7" s="10"/>
      <c r="E7" s="15" t="s">
        <v>6</v>
      </c>
      <c r="F7" s="16">
        <v>1277</v>
      </c>
      <c r="G7" s="17">
        <v>17613</v>
      </c>
      <c r="H7" s="10"/>
      <c r="I7" s="15" t="s">
        <v>6</v>
      </c>
      <c r="J7" s="18">
        <f xml:space="preserve"> 1277 / SUM(F7:G8)</f>
        <v>1.4563660416951781E-2</v>
      </c>
      <c r="K7" s="19">
        <f xml:space="preserve"> 17613 / SUM(F7:G8)</f>
        <v>0.2008690296975503</v>
      </c>
      <c r="L7" s="10"/>
      <c r="M7" s="20" t="s">
        <v>11</v>
      </c>
      <c r="N7" s="21">
        <v>0.70736119806539699</v>
      </c>
      <c r="O7" s="10"/>
    </row>
    <row r="8" spans="1:15" ht="28" thickBot="1" x14ac:dyDescent="0.4">
      <c r="D8" s="10"/>
      <c r="E8" s="22" t="s">
        <v>7</v>
      </c>
      <c r="F8" s="23">
        <v>124</v>
      </c>
      <c r="G8" s="24">
        <v>68670</v>
      </c>
      <c r="H8" s="10"/>
      <c r="I8" s="22" t="s">
        <v>7</v>
      </c>
      <c r="J8" s="25">
        <f xml:space="preserve"> 124 / SUM(F7:G8)</f>
        <v>1.4141690616304001E-3</v>
      </c>
      <c r="K8" s="26">
        <f xml:space="preserve"> 68670/ SUM(F7:G8)</f>
        <v>0.78315314082386756</v>
      </c>
      <c r="L8" s="10"/>
      <c r="M8" s="10"/>
      <c r="N8" s="10"/>
      <c r="O8" s="10"/>
    </row>
    <row r="9" spans="1:15" ht="27" x14ac:dyDescent="0.35"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 ht="28" thickBot="1" x14ac:dyDescent="0.4"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28" thickBot="1" x14ac:dyDescent="0.4">
      <c r="D11" s="10"/>
      <c r="E11" s="10" t="s">
        <v>9</v>
      </c>
      <c r="F11" s="11" t="s">
        <v>4</v>
      </c>
      <c r="G11" s="12" t="s">
        <v>5</v>
      </c>
      <c r="H11" s="10"/>
      <c r="I11" s="10" t="s">
        <v>9</v>
      </c>
      <c r="J11" s="11" t="s">
        <v>4</v>
      </c>
      <c r="K11" s="12" t="s">
        <v>5</v>
      </c>
      <c r="L11" s="10"/>
      <c r="M11" s="13" t="s">
        <v>10</v>
      </c>
      <c r="N11" s="14">
        <v>0.18239588864874501</v>
      </c>
      <c r="O11" s="10"/>
    </row>
    <row r="12" spans="1:15" ht="28" thickBot="1" x14ac:dyDescent="0.4">
      <c r="D12" s="10"/>
      <c r="E12" s="15" t="s">
        <v>6</v>
      </c>
      <c r="F12" s="16">
        <v>1291</v>
      </c>
      <c r="G12" s="17">
        <v>8499</v>
      </c>
      <c r="H12" s="10"/>
      <c r="I12" s="15" t="s">
        <v>6</v>
      </c>
      <c r="J12" s="18">
        <f xml:space="preserve"> 1291 / SUM(F12:G13)</f>
        <v>3.0389341368108846E-2</v>
      </c>
      <c r="K12" s="19">
        <f xml:space="preserve"> 8499 / SUM(F12:G13)</f>
        <v>0.20006120239160116</v>
      </c>
      <c r="L12" s="10"/>
      <c r="M12" s="20" t="s">
        <v>11</v>
      </c>
      <c r="N12" s="21">
        <v>0.69960126973024095</v>
      </c>
      <c r="O12" s="10"/>
    </row>
    <row r="13" spans="1:15" ht="28" thickBot="1" x14ac:dyDescent="0.4">
      <c r="D13" s="10"/>
      <c r="E13" s="22" t="s">
        <v>7</v>
      </c>
      <c r="F13" s="23">
        <v>133</v>
      </c>
      <c r="G13" s="24">
        <v>32559</v>
      </c>
      <c r="H13" s="10"/>
      <c r="I13" s="22" t="s">
        <v>7</v>
      </c>
      <c r="J13" s="25">
        <f xml:space="preserve"> 133 / SUM(F12:G13)</f>
        <v>3.1307377242126076E-3</v>
      </c>
      <c r="K13" s="26">
        <f xml:space="preserve"> 32559 / SUM(F12:G13)</f>
        <v>0.76641871851607735</v>
      </c>
      <c r="L13" s="10"/>
      <c r="M13" s="10"/>
      <c r="N13" s="10"/>
      <c r="O13" s="10"/>
    </row>
    <row r="14" spans="1:15" ht="27" x14ac:dyDescent="0.35"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5" ht="28" thickBot="1" x14ac:dyDescent="0.4"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 ht="28" thickBot="1" x14ac:dyDescent="0.4">
      <c r="D16" s="10"/>
      <c r="E16" s="10" t="s">
        <v>12</v>
      </c>
      <c r="F16" s="11" t="s">
        <v>4</v>
      </c>
      <c r="G16" s="12" t="s">
        <v>5</v>
      </c>
      <c r="H16" s="10"/>
      <c r="I16" s="10" t="s">
        <v>12</v>
      </c>
      <c r="J16" s="11" t="s">
        <v>4</v>
      </c>
      <c r="K16" s="12" t="s">
        <v>5</v>
      </c>
      <c r="L16" s="10"/>
      <c r="M16" s="13" t="s">
        <v>10</v>
      </c>
      <c r="N16" s="14">
        <v>0.12591005472564601</v>
      </c>
      <c r="O16" s="10"/>
    </row>
    <row r="17" spans="4:15" ht="28" thickBot="1" x14ac:dyDescent="0.4">
      <c r="D17" s="10"/>
      <c r="E17" s="15" t="s">
        <v>6</v>
      </c>
      <c r="F17" s="16">
        <v>1006</v>
      </c>
      <c r="G17" s="17">
        <v>10253</v>
      </c>
      <c r="H17" s="10"/>
      <c r="I17" s="15" t="s">
        <v>6</v>
      </c>
      <c r="J17" s="18">
        <f>1006/SUM(F17:G18)</f>
        <v>1.9641148792440305E-2</v>
      </c>
      <c r="K17" s="19">
        <f>10253/SUM(F17:G18)</f>
        <v>0.20017962084382748</v>
      </c>
      <c r="L17" s="10"/>
      <c r="M17" s="20" t="s">
        <v>11</v>
      </c>
      <c r="N17" s="21">
        <v>0.65868053918077396</v>
      </c>
      <c r="O17" s="10"/>
    </row>
    <row r="18" spans="4:15" ht="28" thickBot="1" x14ac:dyDescent="0.4">
      <c r="D18" s="10"/>
      <c r="E18" s="22" t="s">
        <v>7</v>
      </c>
      <c r="F18" s="23">
        <v>159</v>
      </c>
      <c r="G18" s="24">
        <v>39801</v>
      </c>
      <c r="H18" s="10"/>
      <c r="I18" s="22" t="s">
        <v>7</v>
      </c>
      <c r="J18" s="25">
        <f>159/SUM(F17:G18)</f>
        <v>3.1043167574532887E-3</v>
      </c>
      <c r="K18" s="26">
        <f>39801/SUM(F17:G18)</f>
        <v>0.77707491360627889</v>
      </c>
      <c r="L18" s="10"/>
      <c r="M18" s="10"/>
      <c r="N18" s="10"/>
      <c r="O18" s="10"/>
    </row>
    <row r="19" spans="4:15" ht="27" x14ac:dyDescent="0.35"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4:15" ht="28" thickBot="1" x14ac:dyDescent="0.4"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4:15" ht="28" thickBot="1" x14ac:dyDescent="0.4">
      <c r="D21" s="10"/>
      <c r="E21" s="10" t="s">
        <v>13</v>
      </c>
      <c r="F21" s="11" t="s">
        <v>4</v>
      </c>
      <c r="G21" s="12" t="s">
        <v>5</v>
      </c>
      <c r="H21" s="10"/>
      <c r="I21" s="10" t="s">
        <v>13</v>
      </c>
      <c r="J21" s="11" t="s">
        <v>4</v>
      </c>
      <c r="K21" s="12" t="s">
        <v>5</v>
      </c>
      <c r="L21" s="10"/>
      <c r="M21" s="13" t="s">
        <v>10</v>
      </c>
      <c r="N21" s="14">
        <v>8.2949593882655395E-2</v>
      </c>
      <c r="O21" s="10"/>
    </row>
    <row r="22" spans="4:15" ht="28" thickBot="1" x14ac:dyDescent="0.4">
      <c r="D22" s="10"/>
      <c r="E22" s="15" t="s">
        <v>6</v>
      </c>
      <c r="F22" s="16">
        <v>894</v>
      </c>
      <c r="G22" s="17">
        <v>15039</v>
      </c>
      <c r="H22" s="10"/>
      <c r="I22" s="15" t="s">
        <v>6</v>
      </c>
      <c r="J22" s="18">
        <f>894/SUM(F22:G23)</f>
        <v>1.1873771449822027E-2</v>
      </c>
      <c r="K22" s="19">
        <f>15039/SUM(F22:G23)</f>
        <v>0.19974233650321416</v>
      </c>
      <c r="L22" s="10"/>
      <c r="M22" s="20" t="s">
        <v>11</v>
      </c>
      <c r="N22" s="21">
        <v>0.70062659922690596</v>
      </c>
      <c r="O22" s="10"/>
    </row>
    <row r="23" spans="4:15" ht="28" thickBot="1" x14ac:dyDescent="0.4">
      <c r="D23" s="10"/>
      <c r="E23" s="22" t="s">
        <v>7</v>
      </c>
      <c r="F23" s="23">
        <v>96</v>
      </c>
      <c r="G23" s="24">
        <v>59263</v>
      </c>
      <c r="H23" s="10"/>
      <c r="I23" s="22" t="s">
        <v>7</v>
      </c>
      <c r="J23" s="25">
        <f>96/SUM(F22:G23)</f>
        <v>1.2750358603835733E-3</v>
      </c>
      <c r="K23" s="26">
        <f>59263/SUM(F22:G23)</f>
        <v>0.78710885618658022</v>
      </c>
      <c r="L23" s="10"/>
      <c r="M23" s="10"/>
      <c r="N23" s="10"/>
      <c r="O23" s="10"/>
    </row>
    <row r="24" spans="4:15" ht="27" x14ac:dyDescent="0.35"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4:15" ht="27" x14ac:dyDescent="0.35"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15" ht="27" x14ac:dyDescent="0.35"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4:15" ht="27" x14ac:dyDescent="0.35"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4:15" ht="27" x14ac:dyDescent="0.35"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4:15" ht="27" x14ac:dyDescent="0.35"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Mansouri</dc:creator>
  <cp:lastModifiedBy>Reza Mansouri</cp:lastModifiedBy>
  <dcterms:created xsi:type="dcterms:W3CDTF">2024-12-13T17:49:59Z</dcterms:created>
  <dcterms:modified xsi:type="dcterms:W3CDTF">2024-12-13T18:29:52Z</dcterms:modified>
</cp:coreProperties>
</file>