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Rezopia\Documents\Official_Personal_Documents\"/>
    </mc:Choice>
  </mc:AlternateContent>
  <bookViews>
    <workbookView xWindow="480" yWindow="480" windowWidth="25125" windowHeight="14355" tabRatio="899" firstSheet="4" activeTab="11"/>
  </bookViews>
  <sheets>
    <sheet name="Assumptions" sheetId="24" r:id="rId1"/>
    <sheet name="Summary" sheetId="23" r:id="rId2"/>
    <sheet name="Costing Details" sheetId="22" r:id="rId3"/>
    <sheet name="Impl-Effort-Detail" sheetId="21" r:id="rId4"/>
    <sheet name="1.Initiation" sheetId="17" r:id="rId5"/>
    <sheet name="2. Initial Server_Setup" sheetId="8" r:id="rId6"/>
    <sheet name="3.Implementation" sheetId="18" r:id="rId7"/>
    <sheet name="4.Training" sheetId="20" r:id="rId8"/>
    <sheet name="5. Pre-Golive" sheetId="4" r:id="rId9"/>
    <sheet name="6.Go-Live" sheetId="19" r:id="rId10"/>
    <sheet name="Public Cloud Pricing" sheetId="15" r:id="rId11"/>
    <sheet name="Private Cloud Pricing" sheetId="16" r:id="rId12"/>
  </sheets>
  <definedNames>
    <definedName name="_xlnm._FilterDatabase" localSheetId="8" hidden="1">'5. Pre-Golive'!$D$1:$D$75</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5" i="18" l="1"/>
  <c r="E15" i="18"/>
  <c r="D15" i="18"/>
  <c r="L22" i="22"/>
  <c r="I22" i="22"/>
  <c r="F22" i="22"/>
  <c r="Q33" i="21"/>
  <c r="Q34" i="21"/>
  <c r="Q35" i="21"/>
  <c r="Q36" i="21"/>
  <c r="J10" i="22"/>
  <c r="Q29" i="21"/>
  <c r="Q30" i="21"/>
  <c r="Q31" i="21"/>
  <c r="J8" i="22"/>
  <c r="Q25" i="21"/>
  <c r="Q26" i="21"/>
  <c r="J7" i="22"/>
  <c r="Q18" i="21"/>
  <c r="Q19" i="21"/>
  <c r="Q20" i="21"/>
  <c r="Q21" i="21"/>
  <c r="Q22" i="21"/>
  <c r="J6" i="22"/>
  <c r="Q11" i="21"/>
  <c r="Q12" i="21"/>
  <c r="Q13" i="21"/>
  <c r="Q15" i="21"/>
  <c r="J5" i="22"/>
  <c r="Q4" i="21"/>
  <c r="Q5" i="21"/>
  <c r="Q6" i="21"/>
  <c r="Q7" i="21"/>
  <c r="Q8" i="21"/>
  <c r="J4" i="22"/>
  <c r="Q39" i="21"/>
  <c r="Q40" i="21"/>
  <c r="Q41" i="21"/>
  <c r="Q42" i="21"/>
  <c r="Q43" i="21"/>
  <c r="J14" i="22"/>
  <c r="G39" i="21"/>
  <c r="G40" i="21"/>
  <c r="G41" i="21"/>
  <c r="G42" i="21"/>
  <c r="G43" i="21"/>
  <c r="D14" i="22"/>
  <c r="L39" i="21"/>
  <c r="L40" i="21"/>
  <c r="L41" i="21"/>
  <c r="L42" i="21"/>
  <c r="L43" i="21"/>
  <c r="G14" i="22"/>
  <c r="L33" i="21"/>
  <c r="L34" i="21"/>
  <c r="L35" i="21"/>
  <c r="L36" i="21"/>
  <c r="G10" i="22"/>
  <c r="L29" i="21"/>
  <c r="L30" i="21"/>
  <c r="L31" i="21"/>
  <c r="G8" i="22"/>
  <c r="L25" i="21"/>
  <c r="L26" i="21"/>
  <c r="G7" i="22"/>
  <c r="L18" i="21"/>
  <c r="L19" i="21"/>
  <c r="L20" i="21"/>
  <c r="L21" i="21"/>
  <c r="L22" i="21"/>
  <c r="G6" i="22"/>
  <c r="L11" i="21"/>
  <c r="L12" i="21"/>
  <c r="L13" i="21"/>
  <c r="L15" i="21"/>
  <c r="G5" i="22"/>
  <c r="L4" i="21"/>
  <c r="L5" i="21"/>
  <c r="L6" i="21"/>
  <c r="L7" i="21"/>
  <c r="L8" i="21"/>
  <c r="G4" i="22"/>
  <c r="G33" i="21"/>
  <c r="G34" i="21"/>
  <c r="G35" i="21"/>
  <c r="G36" i="21"/>
  <c r="D10" i="22"/>
  <c r="G29" i="21"/>
  <c r="G30" i="21"/>
  <c r="G31" i="21"/>
  <c r="D8" i="22"/>
  <c r="G25" i="21"/>
  <c r="G26" i="21"/>
  <c r="D7" i="22"/>
  <c r="G18" i="21"/>
  <c r="G19" i="21"/>
  <c r="G20" i="21"/>
  <c r="G21" i="21"/>
  <c r="G22" i="21"/>
  <c r="D6" i="22"/>
  <c r="G11" i="21"/>
  <c r="G12" i="21"/>
  <c r="G13" i="21"/>
  <c r="G15" i="21"/>
  <c r="D5" i="22"/>
  <c r="G4" i="21"/>
  <c r="G5" i="21"/>
  <c r="G6" i="21"/>
  <c r="G7" i="21"/>
  <c r="G8" i="21"/>
  <c r="D4" i="22"/>
  <c r="L14" i="22"/>
  <c r="L15" i="22"/>
  <c r="L16" i="22"/>
  <c r="F6" i="23"/>
  <c r="F10" i="23"/>
  <c r="F7" i="23"/>
  <c r="F8" i="23"/>
  <c r="F9" i="23"/>
  <c r="F11" i="23"/>
  <c r="I14" i="22"/>
  <c r="I15" i="22"/>
  <c r="I16" i="22"/>
  <c r="E6" i="23"/>
  <c r="E10" i="23"/>
  <c r="E7" i="23"/>
  <c r="E11" i="23"/>
  <c r="F14" i="22"/>
  <c r="F15" i="22"/>
  <c r="F16" i="22"/>
  <c r="F17" i="22"/>
  <c r="D6" i="23"/>
  <c r="D10" i="23"/>
  <c r="F19" i="22"/>
  <c r="D7" i="23"/>
  <c r="D11" i="23"/>
  <c r="L4" i="22"/>
  <c r="L5" i="22"/>
  <c r="L6" i="22"/>
  <c r="L7" i="22"/>
  <c r="L8" i="22"/>
  <c r="L10" i="22"/>
  <c r="L12" i="22"/>
  <c r="F4" i="23"/>
  <c r="I4" i="22"/>
  <c r="I5" i="22"/>
  <c r="I6" i="22"/>
  <c r="I7" i="22"/>
  <c r="I8" i="22"/>
  <c r="I10" i="22"/>
  <c r="I12" i="22"/>
  <c r="E4" i="23"/>
  <c r="F4" i="22"/>
  <c r="F5" i="22"/>
  <c r="F6" i="22"/>
  <c r="F7" i="22"/>
  <c r="F8" i="22"/>
  <c r="F10" i="22"/>
  <c r="F12" i="22"/>
  <c r="D4" i="23"/>
  <c r="R33" i="21"/>
  <c r="R34" i="21"/>
  <c r="R35" i="21"/>
  <c r="R36" i="21"/>
  <c r="P36" i="21"/>
  <c r="O36" i="21"/>
  <c r="M33" i="21"/>
  <c r="M34" i="21"/>
  <c r="M35" i="21"/>
  <c r="M36" i="21"/>
  <c r="K36" i="21"/>
  <c r="J36" i="21"/>
  <c r="H33" i="21"/>
  <c r="H34" i="21"/>
  <c r="H35" i="21"/>
  <c r="H36" i="21"/>
  <c r="F36" i="21"/>
  <c r="E36" i="21"/>
  <c r="G10" i="24"/>
  <c r="G9" i="24"/>
  <c r="G8" i="24"/>
  <c r="J12" i="22"/>
  <c r="G12" i="22"/>
  <c r="D12" i="22"/>
  <c r="R39" i="21"/>
  <c r="R40" i="21"/>
  <c r="R41" i="21"/>
  <c r="R42" i="21"/>
  <c r="R43" i="21"/>
  <c r="P43" i="21"/>
  <c r="O43" i="21"/>
  <c r="M39" i="21"/>
  <c r="M40" i="21"/>
  <c r="M41" i="21"/>
  <c r="M42" i="21"/>
  <c r="M43" i="21"/>
  <c r="K43" i="21"/>
  <c r="J43" i="21"/>
  <c r="H39" i="21"/>
  <c r="H40" i="21"/>
  <c r="H41" i="21"/>
  <c r="H42" i="21"/>
  <c r="H43" i="21"/>
  <c r="F43" i="21"/>
  <c r="E43" i="21"/>
  <c r="R29" i="21"/>
  <c r="R30" i="21"/>
  <c r="R31" i="21"/>
  <c r="P31" i="21"/>
  <c r="O31" i="21"/>
  <c r="M29" i="21"/>
  <c r="M30" i="21"/>
  <c r="M31" i="21"/>
  <c r="K31" i="21"/>
  <c r="J31" i="21"/>
  <c r="H29" i="21"/>
  <c r="H30" i="21"/>
  <c r="H31" i="21"/>
  <c r="F31" i="21"/>
  <c r="E31" i="21"/>
  <c r="R25" i="21"/>
  <c r="R26" i="21"/>
  <c r="P26" i="21"/>
  <c r="O26" i="21"/>
  <c r="M25" i="21"/>
  <c r="M26" i="21"/>
  <c r="K26" i="21"/>
  <c r="J26" i="21"/>
  <c r="H25" i="21"/>
  <c r="H26" i="21"/>
  <c r="F26" i="21"/>
  <c r="E26" i="21"/>
  <c r="R18" i="21"/>
  <c r="R19" i="21"/>
  <c r="R20" i="21"/>
  <c r="R21" i="21"/>
  <c r="R22" i="21"/>
  <c r="P22" i="21"/>
  <c r="O22" i="21"/>
  <c r="M18" i="21"/>
  <c r="M19" i="21"/>
  <c r="M20" i="21"/>
  <c r="M21" i="21"/>
  <c r="M22" i="21"/>
  <c r="K22" i="21"/>
  <c r="J22" i="21"/>
  <c r="H18" i="21"/>
  <c r="H19" i="21"/>
  <c r="H20" i="21"/>
  <c r="H21" i="21"/>
  <c r="H22" i="21"/>
  <c r="F22" i="21"/>
  <c r="E22" i="21"/>
  <c r="R11" i="21"/>
  <c r="R12" i="21"/>
  <c r="R13" i="21"/>
  <c r="R15" i="21"/>
  <c r="P15" i="21"/>
  <c r="O15" i="21"/>
  <c r="M11" i="21"/>
  <c r="M12" i="21"/>
  <c r="M13" i="21"/>
  <c r="M15" i="21"/>
  <c r="K15" i="21"/>
  <c r="J15" i="21"/>
  <c r="H11" i="21"/>
  <c r="H12" i="21"/>
  <c r="H13" i="21"/>
  <c r="H15" i="21"/>
  <c r="F15" i="21"/>
  <c r="E15" i="21"/>
  <c r="R4" i="21"/>
  <c r="R5" i="21"/>
  <c r="R6" i="21"/>
  <c r="R7" i="21"/>
  <c r="R8" i="21"/>
  <c r="P8" i="21"/>
  <c r="O8" i="21"/>
  <c r="M4" i="21"/>
  <c r="M5" i="21"/>
  <c r="M6" i="21"/>
  <c r="M7" i="21"/>
  <c r="M8" i="21"/>
  <c r="K8" i="21"/>
  <c r="J8" i="21"/>
  <c r="H4" i="21"/>
  <c r="H5" i="21"/>
  <c r="H6" i="21"/>
  <c r="H7" i="21"/>
  <c r="H8" i="21"/>
  <c r="F8" i="21"/>
  <c r="E8" i="21"/>
  <c r="F12" i="19"/>
  <c r="E12" i="19"/>
  <c r="D12" i="19"/>
  <c r="F23" i="20"/>
  <c r="E23" i="20"/>
  <c r="D23" i="20"/>
  <c r="F12" i="17"/>
  <c r="E12" i="17"/>
  <c r="D12" i="17"/>
  <c r="E22" i="15"/>
  <c r="D22" i="15"/>
  <c r="C22" i="15"/>
  <c r="B22" i="15"/>
  <c r="F21" i="8"/>
  <c r="E21" i="8"/>
  <c r="D21" i="8"/>
</calcChain>
</file>

<file path=xl/comments1.xml><?xml version="1.0" encoding="utf-8"?>
<comments xmlns="http://schemas.openxmlformats.org/spreadsheetml/2006/main">
  <authors>
    <author>Sivaraman V.</author>
  </authors>
  <commentList>
    <comment ref="E3" authorId="0" shapeId="0">
      <text>
        <r>
          <rPr>
            <b/>
            <sz val="9"/>
            <color indexed="81"/>
            <rFont val="Tahoma"/>
            <family val="2"/>
          </rPr>
          <t xml:space="preserve">Rezopia:
</t>
        </r>
        <r>
          <rPr>
            <sz val="9"/>
            <color indexed="81"/>
            <rFont val="Tahoma"/>
            <family val="2"/>
          </rPr>
          <t>Per Hour Cost for Sonata</t>
        </r>
      </text>
    </comment>
    <comment ref="H3" authorId="0" shapeId="0">
      <text>
        <r>
          <rPr>
            <b/>
            <sz val="9"/>
            <color indexed="81"/>
            <rFont val="Tahoma"/>
            <family val="2"/>
          </rPr>
          <t xml:space="preserve">Rezopia:
</t>
        </r>
        <r>
          <rPr>
            <sz val="9"/>
            <color indexed="81"/>
            <rFont val="Tahoma"/>
            <family val="2"/>
          </rPr>
          <t>Per Hour Cost for Sonata</t>
        </r>
      </text>
    </comment>
    <comment ref="K3" authorId="0" shapeId="0">
      <text>
        <r>
          <rPr>
            <b/>
            <sz val="9"/>
            <color indexed="81"/>
            <rFont val="Tahoma"/>
            <family val="2"/>
          </rPr>
          <t>Rezopia:</t>
        </r>
        <r>
          <rPr>
            <sz val="9"/>
            <color indexed="81"/>
            <rFont val="Tahoma"/>
            <family val="2"/>
          </rPr>
          <t xml:space="preserve">
Per Hour Cost for Sonata</t>
        </r>
      </text>
    </comment>
  </commentList>
</comments>
</file>

<file path=xl/sharedStrings.xml><?xml version="1.0" encoding="utf-8"?>
<sst xmlns="http://schemas.openxmlformats.org/spreadsheetml/2006/main" count="732" uniqueCount="404">
  <si>
    <t>Remarks</t>
  </si>
  <si>
    <t>Agency Site</t>
  </si>
  <si>
    <t>Payment Gateway</t>
  </si>
  <si>
    <t>Training</t>
  </si>
  <si>
    <t>&lt;Client&gt;</t>
  </si>
  <si>
    <t xml:space="preserve">Access Control </t>
  </si>
  <si>
    <t xml:space="preserve">Fare finder </t>
  </si>
  <si>
    <t>Marketing site to Rezopia site</t>
  </si>
  <si>
    <t xml:space="preserve">Remove "rezopia  from the address, it should be the actual email of Suppliers" Agency, Supplier and Product (hotel, activity etc) Email Address </t>
  </si>
  <si>
    <t xml:space="preserve">Remove all test data from - Consumer, Branch, Agency, Agency Group, Supplier, All Product Types, Albums, Queues, Passenger Types, Form of Payment, Categories, Commission Sheet, Markup Sheet, Tax Definition, Bookings, Invoices, Custom Reports </t>
  </si>
  <si>
    <t>Cancel &amp; remove all the test bookings</t>
  </si>
  <si>
    <t>Cleanup Process</t>
  </si>
  <si>
    <t>24-48 HRS Before GoLive</t>
  </si>
  <si>
    <t>SEO</t>
  </si>
  <si>
    <t>Check for LIVE payment gateway URL, LIVE login credentials</t>
  </si>
  <si>
    <t xml:space="preserve">Partner Products </t>
  </si>
  <si>
    <t>Products</t>
  </si>
  <si>
    <t>Product Types</t>
  </si>
  <si>
    <t>Verify Form of Payments</t>
  </si>
  <si>
    <t>Form of Payment</t>
  </si>
  <si>
    <t>Reset to Exec Travel Link teams preference</t>
  </si>
  <si>
    <t>Quote Number</t>
  </si>
  <si>
    <t>Reset to Rezopia default</t>
  </si>
  <si>
    <t>Invoice Number</t>
  </si>
  <si>
    <t>Booking Number</t>
  </si>
  <si>
    <t>Auto Generated / Manual</t>
  </si>
  <si>
    <t>Agency Code</t>
  </si>
  <si>
    <t>Consumer Code</t>
  </si>
  <si>
    <t>Series of Booking / Quote numbers preference - To be provided to Rezopia team</t>
  </si>
  <si>
    <t>Codes &amp; Numbers</t>
  </si>
  <si>
    <t>Voucher Templates</t>
  </si>
  <si>
    <t>Markups needs to be reverified for all the products/packages</t>
  </si>
  <si>
    <t>Markup</t>
  </si>
  <si>
    <t xml:space="preserve"> Notification History, Notification Queue - Remove all the notifications</t>
  </si>
  <si>
    <t>Notifications needs to be verified for correct keywords, to &amp; from email ids and message content.</t>
  </si>
  <si>
    <t>Notification</t>
  </si>
  <si>
    <t>SMTP Settings</t>
  </si>
  <si>
    <t>Supplier Billing relationship and commissions</t>
  </si>
  <si>
    <t>Supplier Contact Details</t>
  </si>
  <si>
    <t>Supplier</t>
  </si>
  <si>
    <t>Assign Supervisor</t>
  </si>
  <si>
    <t>Assign Branch</t>
  </si>
  <si>
    <t>Assign Access rights</t>
  </si>
  <si>
    <t>Create User</t>
  </si>
  <si>
    <t>User Creation</t>
  </si>
  <si>
    <t>Create Branches</t>
  </si>
  <si>
    <t>Branches</t>
  </si>
  <si>
    <t>Provide Notifications / Vouchers / Invoices Header and Footer preferences</t>
  </si>
  <si>
    <t>"Checkout as guest" to be turned ON - Preference</t>
  </si>
  <si>
    <t xml:space="preserve">Define Terms &amp; Conditions </t>
  </si>
  <si>
    <t>Provide Site Header and Footer preferences</t>
  </si>
  <si>
    <t>Provide Meta Tags, Site Description &amp; Page title</t>
  </si>
  <si>
    <t>SSL - Should have admin@domainname.com</t>
  </si>
  <si>
    <t>Provide Support Email</t>
  </si>
  <si>
    <t>Consumer Site</t>
  </si>
  <si>
    <t>Responsibility</t>
  </si>
  <si>
    <t>Component / Tasks</t>
  </si>
  <si>
    <t>Section</t>
  </si>
  <si>
    <t>#</t>
  </si>
  <si>
    <t>Project Stages</t>
  </si>
  <si>
    <t>Project Initiation Phase</t>
  </si>
  <si>
    <t>Deliverable</t>
  </si>
  <si>
    <t>Phases</t>
  </si>
  <si>
    <t>Phase 1</t>
  </si>
  <si>
    <t>Effort in Hours</t>
  </si>
  <si>
    <t>Task Breakdown Brief</t>
  </si>
  <si>
    <t>1 PM &amp; 1 BA</t>
  </si>
  <si>
    <t>Total Hours</t>
  </si>
  <si>
    <t>Res. Count</t>
  </si>
  <si>
    <t>Effort in P.Days</t>
  </si>
  <si>
    <t>Rezopia and Client team members are brought together to review detail project requirements, go over Rezopia product in detail and agree on the project deliverables, roles and communication plan</t>
  </si>
  <si>
    <t>Joint: 
Sonata &amp; Client</t>
  </si>
  <si>
    <t>Rezopia Project Checklist</t>
  </si>
  <si>
    <t>Sonata Team</t>
  </si>
  <si>
    <t>Project Checklist will be prepared &amp; agreed with the client</t>
  </si>
  <si>
    <t>Conduct gap analysis between Client Requirements and Rezopia product and identify customizations and priorities</t>
  </si>
  <si>
    <t>Project Plan</t>
  </si>
  <si>
    <t>Sonata</t>
  </si>
  <si>
    <t>Create a project plan to include key milestones and checkpoints</t>
  </si>
  <si>
    <t>Project Checklist</t>
  </si>
  <si>
    <t>Gap Analysis &amp; Requirement document</t>
  </si>
  <si>
    <t>(5 - 15 Person days)</t>
  </si>
  <si>
    <t>Phase 2</t>
  </si>
  <si>
    <t>Phase 3</t>
  </si>
  <si>
    <t>Phase 4</t>
  </si>
  <si>
    <t>Phase 5</t>
  </si>
  <si>
    <t>Phase 6</t>
  </si>
  <si>
    <t>Analysis &amp; Environment Creation</t>
  </si>
  <si>
    <t>Initial Server Setup</t>
  </si>
  <si>
    <t>Rezopia Software Installation &amp; Access provision</t>
  </si>
  <si>
    <t>Create Approach/FSD document for enhancements*</t>
  </si>
  <si>
    <t>The cost for these enhancements will be separate including FSD creation</t>
  </si>
  <si>
    <t>PM-Infra (0.25), Consultant(1),
PM (0.25)
QA(0.5)</t>
  </si>
  <si>
    <t>S.No</t>
  </si>
  <si>
    <t>Tasks</t>
  </si>
  <si>
    <t>Take the backup of the tenant database and the metadata insert scripts</t>
  </si>
  <si>
    <t>Solr configuration for the new tenant added</t>
  </si>
  <si>
    <t>Reset the IIS</t>
  </si>
  <si>
    <t>Run the required batchprocess</t>
  </si>
  <si>
    <t>Sanity check</t>
  </si>
  <si>
    <t>Total</t>
  </si>
  <si>
    <t>Generate the CSR file for the newly added sites and get the SSL installed</t>
  </si>
  <si>
    <t>Create the DNS names for microsites if any</t>
  </si>
  <si>
    <t>Create the DNS names for the B2B and B2C sites</t>
  </si>
  <si>
    <t>Restart the services</t>
  </si>
  <si>
    <t>Create the tenant folders in the media</t>
  </si>
  <si>
    <t>Tenant tenantsite table settings</t>
  </si>
  <si>
    <t>Tenant sites table settings</t>
  </si>
  <si>
    <t>Tenant Appsetting table settings</t>
  </si>
  <si>
    <t>Restore the tenant in the SQL instance</t>
  </si>
  <si>
    <t>Metadata tenant table settings</t>
  </si>
  <si>
    <t>Execute the metadata insert script</t>
  </si>
  <si>
    <t>Move the backup to the SAAS Cloud environment</t>
  </si>
  <si>
    <t>Initial Server Setup Tasks</t>
  </si>
  <si>
    <t>Effort hours for Private Cloud client</t>
  </si>
  <si>
    <t>Base Rezopia Product Install Ready</t>
  </si>
  <si>
    <t>Rezopia Implementation Effort</t>
  </si>
  <si>
    <t>Rezopia Implementation Effort &amp; Costing Summary</t>
  </si>
  <si>
    <t>Private Cloud</t>
  </si>
  <si>
    <t>Project Stage</t>
  </si>
  <si>
    <t>Total Effort in Person Hours</t>
  </si>
  <si>
    <t>Phase</t>
  </si>
  <si>
    <t>(15 - 20 Person days)</t>
  </si>
  <si>
    <t>(10 - 20 Person days)</t>
  </si>
  <si>
    <t>Sub-Total</t>
  </si>
  <si>
    <t>PM (0.25)
BA (1)
TS (0.50)</t>
  </si>
  <si>
    <t>Client team to get access to the server</t>
  </si>
  <si>
    <t>1) Update Master Project Plan
2) Approach &amp; FSD for enhancements</t>
  </si>
  <si>
    <t>Implementation</t>
  </si>
  <si>
    <t>Note: Based on the client size, these efforts might need to be updated/looked-at</t>
  </si>
  <si>
    <t>Client Size Defintion</t>
  </si>
  <si>
    <t>Rezopia System Configuration</t>
  </si>
  <si>
    <t>QA (0.5)
BA (0.5)</t>
  </si>
  <si>
    <t>(2 - 5 Person days)</t>
  </si>
  <si>
    <t>Products data loading</t>
  </si>
  <si>
    <t>Consultants 
(2-3)</t>
  </si>
  <si>
    <t>Client</t>
  </si>
  <si>
    <t>(10 - 25 Person days)</t>
  </si>
  <si>
    <t>Product data ready</t>
  </si>
  <si>
    <t>3rd Party Interface Certification</t>
  </si>
  <si>
    <t>Dev (2)
QA(1)
BA(1)
PM(0.25)
TS (0.75)</t>
  </si>
  <si>
    <t>(15 - 45 Person days)</t>
  </si>
  <si>
    <t>System testing by QA team</t>
  </si>
  <si>
    <t>Dev (0.25)
QA(1)
Infra(0.25)</t>
  </si>
  <si>
    <t>(5 Person days)</t>
  </si>
  <si>
    <t>1) Application Testing Complete
2) Update Master Project Plan</t>
  </si>
  <si>
    <t>Application training to key users</t>
  </si>
  <si>
    <t>(5 - 10 Person days)</t>
  </si>
  <si>
    <t>BA(1)</t>
  </si>
  <si>
    <t>1) Web based / In-person training on Rezopia product
2) Walkthrough on Online Product Help</t>
  </si>
  <si>
    <t>Pre-Live &amp; UAT Testing</t>
  </si>
  <si>
    <t>Final Pre-Live Testing by QA team</t>
  </si>
  <si>
    <t>QA(0.5)
BA(0.5)</t>
  </si>
  <si>
    <t>1) Final Pre-Live Application Testing Complete
2) Update Master Project Plan</t>
  </si>
  <si>
    <t>BA(1)
PM(1)
UAT(2-5)</t>
  </si>
  <si>
    <t>User Acceptance Testing</t>
  </si>
  <si>
    <t>Client team will perform a standard user testing to make sure that they are ready to go live</t>
  </si>
  <si>
    <t>(30 - 40 Person days)</t>
  </si>
  <si>
    <t>Product Testing Complete</t>
  </si>
  <si>
    <t>Go-Live</t>
  </si>
  <si>
    <t>Rollout</t>
  </si>
  <si>
    <t>(2 - 3 Person days)</t>
  </si>
  <si>
    <t>1) Provide Testing support to client
2) Rezopia Support process kick-off</t>
  </si>
  <si>
    <t>Infra (1)
TS (0.5)
Dev (2)
PM (1)
QA (1)</t>
  </si>
  <si>
    <t>PM(1)
UAT(2)</t>
  </si>
  <si>
    <t>The task ranges from the actual installation and configuration of the production servers for live traffic.</t>
  </si>
  <si>
    <t>Typical rollouts will first go live for a small number of users and then rollout over a period of time to all the users</t>
  </si>
  <si>
    <t>Total Costing in US$</t>
  </si>
  <si>
    <t>New tenant creation in Local Environment</t>
  </si>
  <si>
    <r>
      <rPr>
        <b/>
        <sz val="11"/>
        <color theme="1"/>
        <rFont val="Calibri"/>
        <family val="2"/>
        <scheme val="minor"/>
      </rPr>
      <t xml:space="preserve">Legend: </t>
    </r>
    <r>
      <rPr>
        <sz val="11"/>
        <color theme="1"/>
        <rFont val="Calibri"/>
        <family val="2"/>
        <scheme val="minor"/>
      </rPr>
      <t xml:space="preserve">
Mandatory to be checked by Client team before Go Live</t>
    </r>
  </si>
  <si>
    <t>Pre-GoLive Tasks</t>
  </si>
  <si>
    <t>Tax Templates</t>
  </si>
  <si>
    <t>In Payment console check whether Split payment is turned ON</t>
  </si>
  <si>
    <t>Configure Google Analytics for B2C, B2B</t>
  </si>
  <si>
    <t>Check the Address verification configuration (typically, the validation should be done on Zip Code)</t>
  </si>
  <si>
    <t>Configure LIVE payment gateway URL, LIVE login credentials</t>
  </si>
  <si>
    <t>Check for LIVE partner URL, LIVE login credentials</t>
  </si>
  <si>
    <t>Verify all the product types for correctness</t>
  </si>
  <si>
    <r>
      <rPr>
        <b/>
        <sz val="11"/>
        <color theme="1"/>
        <rFont val="Calibri"/>
        <family val="2"/>
        <scheme val="minor"/>
      </rPr>
      <t xml:space="preserve">Policies: </t>
    </r>
    <r>
      <rPr>
        <sz val="11"/>
        <color theme="1"/>
        <rFont val="Calibri"/>
        <family val="2"/>
        <scheme val="minor"/>
      </rPr>
      <t>if policies are not available at product level then define payment and cancellation polices at product type level</t>
    </r>
  </si>
  <si>
    <t>Also define Tax at product level if required</t>
  </si>
  <si>
    <t>All the products needs to be verified for correct inventory, pricing and Supplier information</t>
  </si>
  <si>
    <t>Add payment and cancellation policies if required</t>
  </si>
  <si>
    <t>Tax to be defined [if Any]</t>
  </si>
  <si>
    <t>Inventory - Release all inventory and verify for data correctness</t>
  </si>
  <si>
    <t>Verify if tenant is using their own SMTP server (if yes, then Server name, username, password should be present) or Rezopia's SMTP server</t>
  </si>
  <si>
    <t>Verify whether the "From", "To", "CC", "BCC" address is according to tenant's preference (eg: @clientdomain.com not as admin@rezopia.com)</t>
  </si>
  <si>
    <t>Verify the approved Notifications content and configurations</t>
  </si>
  <si>
    <t>Verify the correctness of templates (if tenant preferred GST Tax Invoice)</t>
  </si>
  <si>
    <t>Verify all the Voucher templates</t>
  </si>
  <si>
    <t>Provide Live  credentials for Payment Gateway applicable</t>
  </si>
  <si>
    <t>To ensure all pre-created users (testers/others) to be removed</t>
  </si>
  <si>
    <t>To ensure that all admin login password to be changed  on the day of Going live</t>
  </si>
  <si>
    <t>Verify if Marketing site of &lt;&lt;Client&gt;&gt; navigates to Rezopia booking site</t>
  </si>
  <si>
    <t>Upon &lt;&lt;Client&gt;&gt; opting for Rezopia fare finder code, to ensure fare finder code is updated in Live site</t>
  </si>
  <si>
    <t xml:space="preserve">Clean all the transactions before Golive &amp; Empty transaction Log (audits) </t>
  </si>
  <si>
    <t>Per Hour Cost in US$</t>
  </si>
  <si>
    <t>Resource grade wise costing to be defined</t>
  </si>
  <si>
    <t xml:space="preserve">Setup the Profile Attributes, Booking Attributes </t>
  </si>
  <si>
    <t>Verify whether site Header and Footer are configured</t>
  </si>
  <si>
    <t>Verify whether Terms &amp; Conditions are defined</t>
  </si>
  <si>
    <t>Verify if "Checkout as guest" is turned ON or OFF (according to tenant's preference)</t>
  </si>
  <si>
    <t>Verify the Profile Attributes, Booking Attributes (according to tenant's preference)</t>
  </si>
  <si>
    <t>Verify whether Notification Header and Footer is defined</t>
  </si>
  <si>
    <t>Verify whether Support Email is entered</t>
  </si>
  <si>
    <t>Verify whether SSL certificate is installed and COMODO logo is appearing in Checkout page</t>
  </si>
  <si>
    <t>Customisation effort/costs are not factored in this</t>
  </si>
  <si>
    <t>Booking Volume 
Per Month</t>
  </si>
  <si>
    <t>Private Cloud Large</t>
  </si>
  <si>
    <t xml:space="preserve">Public Cloud </t>
  </si>
  <si>
    <t>100 - 1000</t>
  </si>
  <si>
    <t>1001 - 3000</t>
  </si>
  <si>
    <t>&gt;3001</t>
  </si>
  <si>
    <t>Post-Live Support [Sustenance]</t>
  </si>
  <si>
    <t>Rezopia Infra</t>
  </si>
  <si>
    <t>Effort hours for 
Public Cloud client</t>
  </si>
  <si>
    <t>Effort hours for Private Cloud client 
[LARGE]</t>
  </si>
  <si>
    <t>Rezopia QA &amp; BA</t>
  </si>
  <si>
    <t>Public Cloud</t>
  </si>
  <si>
    <t>Gap Analysis &amp; Requirement Mapping</t>
  </si>
  <si>
    <t>Requirement Workshop/Meeting</t>
  </si>
  <si>
    <t>Notes</t>
  </si>
  <si>
    <t>Conducted from Sonata Offshore via Telecon/GotoMeeting</t>
  </si>
  <si>
    <t>Conducted from Client's office @ Onsite</t>
  </si>
  <si>
    <t>Private Cloud [LARGE]</t>
  </si>
  <si>
    <t>Documentation complete &amp; submit from offshore</t>
  </si>
  <si>
    <t>Conducted from Sonata Offshore</t>
  </si>
  <si>
    <t>Web  based training from Sonata Office @ Offshore</t>
  </si>
  <si>
    <t>In-Person training @ Clients Office [Onsite]</t>
  </si>
  <si>
    <t>Conducted by Client from his office</t>
  </si>
  <si>
    <t>Conducted in coordination with the Client [Onsite]</t>
  </si>
  <si>
    <t>Coordinated with the client [Onsite]</t>
  </si>
  <si>
    <t>Coordinated with client from Sonata Office @ Offshore</t>
  </si>
  <si>
    <t>Client Size Definition: Categorized based on the avergage booking volume per month of 'n'</t>
  </si>
  <si>
    <t>Post Go-Live Support</t>
  </si>
  <si>
    <t>Fixes / Configurations/settings etc</t>
  </si>
  <si>
    <t>(3 - 10 Person days)</t>
  </si>
  <si>
    <t>NA</t>
  </si>
  <si>
    <t>Will get upgrade as part of Roadmap</t>
  </si>
  <si>
    <t>2 partner products</t>
  </si>
  <si>
    <t>Monitor Production Environment</t>
  </si>
  <si>
    <t>CS Support</t>
  </si>
  <si>
    <t>Infra Support</t>
  </si>
  <si>
    <t>Daily</t>
  </si>
  <si>
    <t>AWS</t>
  </si>
  <si>
    <t>Production</t>
  </si>
  <si>
    <t>Engineering</t>
  </si>
  <si>
    <t>QA</t>
  </si>
  <si>
    <t>Monthly Recurring</t>
  </si>
  <si>
    <t>Setup Fee (One Time)</t>
  </si>
  <si>
    <t>Starter</t>
  </si>
  <si>
    <t>Professional</t>
  </si>
  <si>
    <t>Premium</t>
  </si>
  <si>
    <t>Enterprise</t>
  </si>
  <si>
    <t>Base System (Negotiated Products + Packaging. Includes Consumer Site + Call Center)</t>
  </si>
  <si>
    <r>
      <t>Partner Connectivity</t>
    </r>
    <r>
      <rPr>
        <sz val="10"/>
        <rFont val="Arial"/>
        <family val="2"/>
      </rPr>
      <t xml:space="preserve"> (existing connections)</t>
    </r>
  </si>
  <si>
    <t>N/A</t>
  </si>
  <si>
    <r>
      <t>$2</t>
    </r>
    <r>
      <rPr>
        <sz val="10"/>
        <rFont val="Arial"/>
        <family val="2"/>
      </rPr>
      <t>5</t>
    </r>
    <r>
      <rPr>
        <sz val="10"/>
        <rFont val="Arial"/>
        <family val="2"/>
      </rPr>
      <t>00 per partner connectivity</t>
    </r>
  </si>
  <si>
    <r>
      <t>Flights</t>
    </r>
    <r>
      <rPr>
        <sz val="10"/>
        <rFont val="Arial"/>
        <family val="2"/>
      </rPr>
      <t xml:space="preserve"> (GDS connectivity)</t>
    </r>
  </si>
  <si>
    <t>B2B</t>
  </si>
  <si>
    <t>Web Services</t>
  </si>
  <si>
    <t>$4000 per connection</t>
  </si>
  <si>
    <r>
      <t>External Accounting Interface</t>
    </r>
    <r>
      <rPr>
        <sz val="10"/>
        <rFont val="Arial"/>
        <family val="2"/>
      </rPr>
      <t xml:space="preserve"> (QuickBooks)</t>
    </r>
  </si>
  <si>
    <t>Supplier Extranet System</t>
  </si>
  <si>
    <t>Micro-Site</t>
  </si>
  <si>
    <t>$2500 for each micro-site</t>
  </si>
  <si>
    <t>Miscellaneous Services</t>
  </si>
  <si>
    <t>Data Loading</t>
  </si>
  <si>
    <r>
      <t>$1</t>
    </r>
    <r>
      <rPr>
        <sz val="10"/>
        <rFont val="Arial"/>
        <family val="2"/>
      </rPr>
      <t>8</t>
    </r>
    <r>
      <rPr>
        <sz val="10"/>
        <rFont val="Arial"/>
        <family val="2"/>
      </rPr>
      <t xml:space="preserve"> per hour</t>
    </r>
  </si>
  <si>
    <t>Marketing Web site Creation</t>
  </si>
  <si>
    <t>$5,000 - $20,000</t>
  </si>
  <si>
    <t>Training (6 hours included)</t>
  </si>
  <si>
    <t>$150 / hr</t>
  </si>
  <si>
    <t>Subscription Fee (Monthly)</t>
  </si>
  <si>
    <t>Option 1 (Product Unit based pricing)</t>
  </si>
  <si>
    <t>No of free product units</t>
  </si>
  <si>
    <t>Cost per unit</t>
  </si>
  <si>
    <t>Cost for each additional product unit</t>
  </si>
  <si>
    <t>Max # of users</t>
  </si>
  <si>
    <t>Max Storage</t>
  </si>
  <si>
    <t>TBD</t>
  </si>
  <si>
    <t>Web Services (requires B2B)</t>
  </si>
  <si>
    <t>$500 + $100 per connection</t>
  </si>
  <si>
    <t>External Accounting Interface</t>
  </si>
  <si>
    <t>Option 2 (transaction based pricing)</t>
  </si>
  <si>
    <t>Minimal Monthly Spend</t>
  </si>
  <si>
    <t>Transaction Fee</t>
  </si>
  <si>
    <t>For B2B add $250 to the minimal monthly spend. For GDS flights add $400 to the minimal monthly spend. For each micro-site add $150 to the minimal monthly spend.</t>
  </si>
  <si>
    <t>Private Cloud Setup Fees (one Time)</t>
  </si>
  <si>
    <r>
      <t>Core System (without 3</t>
    </r>
    <r>
      <rPr>
        <vertAlign val="superscript"/>
        <sz val="12"/>
        <color theme="1"/>
        <rFont val="Cambria"/>
      </rPr>
      <t>rd</t>
    </r>
    <r>
      <rPr>
        <sz val="12"/>
        <color theme="1"/>
        <rFont val="Cambria"/>
      </rPr>
      <t xml:space="preserve"> party connections and Rezopia Web Service Interface)</t>
    </r>
  </si>
  <si>
    <t>Agency (B2B) distribution channel</t>
  </si>
  <si>
    <t>Existing Flights GDS Connectivity (Sabre or Galileo)</t>
  </si>
  <si>
    <r>
      <t>Existing 3</t>
    </r>
    <r>
      <rPr>
        <vertAlign val="superscript"/>
        <sz val="12"/>
        <color rgb="FF000000"/>
        <rFont val="Cambria"/>
      </rPr>
      <t>rd</t>
    </r>
    <r>
      <rPr>
        <sz val="12"/>
        <color rgb="FF000000"/>
        <rFont val="Cambria"/>
      </rPr>
      <t xml:space="preserve"> party Hotels, Cars, Activity or Channel manager connectivity </t>
    </r>
  </si>
  <si>
    <t>$4,000 per connection</t>
  </si>
  <si>
    <t>Rezopia Web Service</t>
  </si>
  <si>
    <t>Each micro-site</t>
  </si>
  <si>
    <t>Monthly Subscription Fees (Option 1)</t>
  </si>
  <si>
    <t>For B2B distribution channel, add $10 per agency to the minimal monthly fee or $250 per month (depends on client)</t>
  </si>
  <si>
    <t>For GDS flights add $500 per month to the minimal monthly fee.</t>
  </si>
  <si>
    <t>For Rezopia web services add $250 per connection to the minimal monthly fee.</t>
  </si>
  <si>
    <t>For each micro-site add $400 per month to minimal monthly fee</t>
  </si>
  <si>
    <t>Monthly Subscription Fees (Option 2)</t>
  </si>
  <si>
    <t>Minimal Monthly Fee</t>
  </si>
  <si>
    <t>No of free product units per month</t>
  </si>
  <si>
    <t>A product unit corresponds to a flight ticket, a hotel room, an activity, a rental car etc. So for example if a reservation comprises of 1 hotel room, 2 transfers and 2 activities, then that corresponds to 5 product units in one reservation. If a pre-packaged tour is not broken down into individual components when loaded into Rezopia, then the number of product units = number of days in a pre-packaged tour.</t>
  </si>
  <si>
    <t>Initiation Steps</t>
  </si>
  <si>
    <t>Project Proposal Kick off meeting</t>
  </si>
  <si>
    <t>Understanding client requirements through RFP</t>
  </si>
  <si>
    <t>Project Checklist preparation</t>
  </si>
  <si>
    <t xml:space="preserve">Kick off meeting at client place or clients visits  ( On Request ) </t>
  </si>
  <si>
    <t>Gap analysis from RFP</t>
  </si>
  <si>
    <t>Prepare high level estimates based on Gap analysis</t>
  </si>
  <si>
    <t>Prepare MSA and get it signed off</t>
  </si>
  <si>
    <t>Preparation of Project plan for customer</t>
  </si>
  <si>
    <t>Review meeting with customer on project plan and finalize it</t>
  </si>
  <si>
    <t>Rezopia Business</t>
  </si>
  <si>
    <t xml:space="preserve">Rezopia Eng </t>
  </si>
  <si>
    <t>UI Header &amp; Footer changes based on client request</t>
  </si>
  <si>
    <t>Rezopia QA</t>
  </si>
  <si>
    <t>Rezopia UI</t>
  </si>
  <si>
    <t>Go Live Steps</t>
  </si>
  <si>
    <t>Implementation Steps</t>
  </si>
  <si>
    <t>Building Location data index for autocomplete</t>
  </si>
  <si>
    <t>Partner content caching (If partner is included)</t>
  </si>
  <si>
    <t>Verifying the functions of MSMQ</t>
  </si>
  <si>
    <t>Encryption of payment gateway signatures in DB</t>
  </si>
  <si>
    <t>Rezopia Eng</t>
  </si>
  <si>
    <t>Rezopia product overview</t>
  </si>
  <si>
    <t>Client Service Team</t>
  </si>
  <si>
    <t>Training of consumer site</t>
  </si>
  <si>
    <t>Training of Agency site</t>
  </si>
  <si>
    <t>Training of Call Center</t>
  </si>
  <si>
    <t>Configutaion of Supplier setup</t>
  </si>
  <si>
    <t>Configuration of Product setup</t>
  </si>
  <si>
    <t>Configuration of Add-on setup</t>
  </si>
  <si>
    <t>Inventory setup</t>
  </si>
  <si>
    <t>Pricing setup</t>
  </si>
  <si>
    <t>Surcharge setup</t>
  </si>
  <si>
    <t>Markup setup</t>
  </si>
  <si>
    <t>comission setup</t>
  </si>
  <si>
    <t>Tax setup</t>
  </si>
  <si>
    <t>Multi currency setup</t>
  </si>
  <si>
    <t>Fare Basis &amp; Fare Rules</t>
  </si>
  <si>
    <t>Contract Conditions</t>
  </si>
  <si>
    <t>Policies</t>
  </si>
  <si>
    <t>Coupons</t>
  </si>
  <si>
    <t>Package setup</t>
  </si>
  <si>
    <t>Package option override price setup</t>
  </si>
  <si>
    <t>Update SeedData  ( Category widget, Notification templates and vouchers)</t>
  </si>
  <si>
    <t>Update appsetting (Multi language , DateFormat etc) as per client request</t>
  </si>
  <si>
    <t xml:space="preserve">Make sure Users are all setup in the admin. </t>
  </si>
  <si>
    <t>Latest Operation Database to moved to Production Environment</t>
  </si>
  <si>
    <t xml:space="preserve">Once clients certifies the Operation Environemnt then same database will be moved to Production Environemtn.When moving the database we need to makes sure Images,Products, Users, Configuration setups, Product type setup, Custom Attributes &amp; Notifications to be moved to Production Environemnt  </t>
  </si>
  <si>
    <t>To make sure all users are able to access  Call Center and Admin site</t>
  </si>
  <si>
    <t>Operations Readiness - Admin module/Call Center</t>
  </si>
  <si>
    <t>Rezopia team will be cleaning up all the old bookings and test products with the name Rezopia</t>
  </si>
  <si>
    <t>Third party components installation into the code (iZenda, Telerik, Expert PDF)</t>
  </si>
  <si>
    <t>Production Infrastructure Verification</t>
  </si>
  <si>
    <t>Copy the data and images from Ops Env to Prod Env</t>
  </si>
  <si>
    <t>Public access for B2C - Security group change</t>
  </si>
  <si>
    <t>DNS switch over strategy and Implementation</t>
  </si>
  <si>
    <t>REZEng</t>
  </si>
  <si>
    <t>RezInfra</t>
  </si>
  <si>
    <t>RezEng</t>
  </si>
  <si>
    <t>Client &amp; Rezopia</t>
  </si>
  <si>
    <t>Domain mapping issue resolution (multi site. Single site )</t>
  </si>
  <si>
    <t>OnGoing</t>
  </si>
  <si>
    <t>Per Day Avg for set of 10 customer</t>
  </si>
  <si>
    <t>TOTAL Setp Cost</t>
  </si>
  <si>
    <t>Phase 7</t>
  </si>
  <si>
    <t>Over head</t>
  </si>
  <si>
    <t>STG/ TRG</t>
  </si>
  <si>
    <t>Software Lic Cost</t>
  </si>
  <si>
    <t>Other</t>
  </si>
  <si>
    <t>SSL, domain, other direct cost</t>
  </si>
  <si>
    <t>Product Cost</t>
  </si>
  <si>
    <t xml:space="preserve"> </t>
  </si>
  <si>
    <t>Licence / Product Cost</t>
  </si>
  <si>
    <t>Cost</t>
  </si>
  <si>
    <t>Setup cost- One time</t>
  </si>
  <si>
    <t>Running Cost -Services/ month</t>
  </si>
  <si>
    <t>Hosting Cost</t>
  </si>
  <si>
    <t>Hosting Additional Servers</t>
  </si>
  <si>
    <t>Enterprise DbServer</t>
  </si>
  <si>
    <t>SSL, domain, other certificate, software direct cost</t>
  </si>
  <si>
    <t>Total Running Cost/ Month without addl servers and std licenses</t>
  </si>
  <si>
    <t>Product Cost/month</t>
  </si>
  <si>
    <t>Note:</t>
  </si>
  <si>
    <t>Infrastructure costs are not factored in this</t>
  </si>
  <si>
    <t>Pre-Live Effort in Hours</t>
  </si>
  <si>
    <t>Go-Live Effort in Hours</t>
  </si>
  <si>
    <t>Post-Live Effort in Hours</t>
  </si>
  <si>
    <t>Total in Hours</t>
  </si>
  <si>
    <t>Total in PD</t>
  </si>
  <si>
    <t>+/- 3 days effort for 24X7 required</t>
  </si>
  <si>
    <t>24x7 team</t>
  </si>
  <si>
    <t>Sonata/Client</t>
  </si>
  <si>
    <t>stand by</t>
  </si>
  <si>
    <t>Private Cloud ( Hybrid)</t>
  </si>
  <si>
    <t>Team Size : 75</t>
  </si>
  <si>
    <t>Test Case suite will be executed based on client setup</t>
  </si>
  <si>
    <t xml:space="preserve">Resolving issues if any due to environment or data </t>
  </si>
  <si>
    <t>Other Enhancement/Task</t>
  </si>
  <si>
    <t>Post Data loading support - Data corrections, validation, review etc..</t>
  </si>
  <si>
    <t>Certification for go live/UAT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</si>
</sst>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164" formatCode="[$-409]d/mmm/yy;@"/>
    <numFmt numFmtId="165" formatCode="0.0"/>
    <numFmt numFmtId="166" formatCode="&quot;$&quot;#,##0.00;[Red]&quot;$&quot;#,##0.00"/>
    <numFmt numFmtId="167" formatCode="&quot;$&quot;#,##0"/>
  </numFmts>
  <fonts count="34" x14ac:knownFonts="1">
    <font>
      <sz val="11"/>
      <color theme="1"/>
      <name val="Calibri"/>
      <family val="2"/>
      <scheme val="minor"/>
    </font>
    <font>
      <sz val="12"/>
      <color theme="1"/>
      <name val="Calibri"/>
      <family val="2"/>
      <scheme val="minor"/>
    </font>
    <font>
      <sz val="10"/>
      <name val="Verdana"/>
      <family val="2"/>
    </font>
    <font>
      <b/>
      <sz val="11"/>
      <color theme="0"/>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2"/>
      <color theme="1"/>
      <name val="Calibri"/>
      <family val="2"/>
      <scheme val="minor"/>
    </font>
    <font>
      <i/>
      <sz val="11"/>
      <color theme="1"/>
      <name val="Calibri"/>
      <family val="2"/>
      <scheme val="minor"/>
    </font>
    <font>
      <sz val="10"/>
      <color theme="1"/>
      <name val="Times New Roman"/>
      <family val="1"/>
    </font>
    <font>
      <b/>
      <sz val="12"/>
      <color theme="0"/>
      <name val="Calibri"/>
      <family val="2"/>
    </font>
    <font>
      <b/>
      <i/>
      <sz val="11"/>
      <color rgb="FFC00000"/>
      <name val="Calibri"/>
      <family val="2"/>
      <scheme val="minor"/>
    </font>
    <font>
      <b/>
      <sz val="11"/>
      <color indexed="8"/>
      <name val="Calibri"/>
      <family val="2"/>
      <scheme val="minor"/>
    </font>
    <font>
      <b/>
      <sz val="14"/>
      <color rgb="FFFF000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b/>
      <sz val="12"/>
      <name val="Arial"/>
    </font>
    <font>
      <b/>
      <sz val="10"/>
      <name val="Arial"/>
      <family val="2"/>
    </font>
    <font>
      <sz val="10"/>
      <name val="Arial"/>
      <family val="2"/>
    </font>
    <font>
      <sz val="10"/>
      <color rgb="FFFF0000"/>
      <name val="Arial"/>
    </font>
    <font>
      <b/>
      <sz val="14"/>
      <color theme="1"/>
      <name val="Cambria"/>
    </font>
    <font>
      <sz val="12"/>
      <color theme="1"/>
      <name val="Cambria"/>
    </font>
    <font>
      <vertAlign val="superscript"/>
      <sz val="12"/>
      <color theme="1"/>
      <name val="Cambria"/>
    </font>
    <font>
      <sz val="12"/>
      <color rgb="FF000000"/>
      <name val="Cambria"/>
    </font>
    <font>
      <vertAlign val="superscript"/>
      <sz val="12"/>
      <color rgb="FF000000"/>
      <name val="Cambria"/>
    </font>
    <font>
      <b/>
      <sz val="12"/>
      <color theme="1"/>
      <name val="Cambria"/>
    </font>
    <font>
      <sz val="12"/>
      <name val="Calibri"/>
      <family val="2"/>
    </font>
    <font>
      <b/>
      <sz val="12"/>
      <name val="Calibri"/>
    </font>
    <font>
      <i/>
      <sz val="11"/>
      <color rgb="FFC00000"/>
      <name val="Calibri"/>
      <family val="2"/>
      <scheme val="minor"/>
    </font>
    <font>
      <sz val="11"/>
      <color rgb="FFFF6600"/>
      <name val="Calibri"/>
      <scheme val="minor"/>
    </font>
  </fonts>
  <fills count="14">
    <fill>
      <patternFill patternType="none"/>
    </fill>
    <fill>
      <patternFill patternType="gray125"/>
    </fill>
    <fill>
      <patternFill patternType="solid">
        <fgColor theme="9" tint="0.79998168889431442"/>
        <bgColor indexed="64"/>
      </patternFill>
    </fill>
    <fill>
      <patternFill patternType="solid">
        <fgColor rgb="FF0070C0"/>
        <bgColor indexed="64"/>
      </patternFill>
    </fill>
    <fill>
      <patternFill patternType="solid">
        <fgColor theme="0" tint="-0.249977111117893"/>
        <bgColor indexed="64"/>
      </patternFill>
    </fill>
    <fill>
      <patternFill patternType="solid">
        <fgColor theme="9"/>
        <bgColor indexed="64"/>
      </patternFill>
    </fill>
    <fill>
      <patternFill patternType="solid">
        <fgColor theme="7"/>
        <bgColor indexed="64"/>
      </patternFill>
    </fill>
    <fill>
      <patternFill patternType="solid">
        <fgColor rgb="FFFFC000"/>
        <bgColor indexed="64"/>
      </patternFill>
    </fill>
    <fill>
      <patternFill patternType="solid">
        <fgColor rgb="FF7030A0"/>
        <bgColor indexed="64"/>
      </patternFill>
    </fill>
    <fill>
      <patternFill patternType="solid">
        <fgColor theme="6" tint="0.39997558519241921"/>
        <bgColor indexed="64"/>
      </patternFill>
    </fill>
    <fill>
      <patternFill patternType="solid">
        <fgColor rgb="FFFFFF00"/>
        <bgColor indexed="64"/>
      </patternFill>
    </fill>
    <fill>
      <patternFill patternType="solid">
        <fgColor indexed="13"/>
        <bgColor indexed="64"/>
      </patternFill>
    </fill>
    <fill>
      <patternFill patternType="solid">
        <fgColor rgb="FFCDDDAC"/>
        <bgColor indexed="64"/>
      </patternFill>
    </fill>
    <fill>
      <patternFill patternType="solid">
        <fgColor rgb="FFE6EED5"/>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thin">
        <color rgb="FFB3CC82"/>
      </left>
      <right style="thin">
        <color auto="1"/>
      </right>
      <top style="thin">
        <color auto="1"/>
      </top>
      <bottom style="thin">
        <color auto="1"/>
      </bottom>
      <diagonal/>
    </border>
    <border>
      <left style="thin">
        <color auto="1"/>
      </left>
      <right style="thin">
        <color rgb="FFB3CC82"/>
      </right>
      <top style="thin">
        <color auto="1"/>
      </top>
      <bottom style="thin">
        <color auto="1"/>
      </bottom>
      <diagonal/>
    </border>
    <border>
      <left style="thin">
        <color rgb="FFB3CC82"/>
      </left>
      <right style="thin">
        <color auto="1"/>
      </right>
      <top style="thin">
        <color auto="1"/>
      </top>
      <bottom style="thin">
        <color rgb="FFB3CC82"/>
      </bottom>
      <diagonal/>
    </border>
    <border>
      <left style="thin">
        <color auto="1"/>
      </left>
      <right style="thin">
        <color rgb="FFB3CC82"/>
      </right>
      <top style="thin">
        <color auto="1"/>
      </top>
      <bottom style="thin">
        <color rgb="FFB3CC82"/>
      </bottom>
      <diagonal/>
    </border>
  </borders>
  <cellStyleXfs count="113">
    <xf numFmtId="0" fontId="0" fillId="0" borderId="0"/>
    <xf numFmtId="0" fontId="1" fillId="0" borderId="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321">
    <xf numFmtId="0" fontId="0" fillId="0" borderId="0" xfId="0"/>
    <xf numFmtId="0" fontId="5" fillId="3" borderId="0" xfId="0" applyFont="1"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0" fillId="0" borderId="0" xfId="0" applyFont="1" applyAlignment="1">
      <alignment vertical="center"/>
    </xf>
    <xf numFmtId="0" fontId="8" fillId="0" borderId="0" xfId="0" applyFont="1" applyAlignment="1">
      <alignment vertical="center"/>
    </xf>
    <xf numFmtId="0" fontId="4"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horizontal="center" vertical="center"/>
    </xf>
    <xf numFmtId="0" fontId="0"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vertical="center" wrapText="1"/>
    </xf>
    <xf numFmtId="0" fontId="0" fillId="0" borderId="0" xfId="0" applyAlignment="1">
      <alignment horizontal="center" vertical="center"/>
    </xf>
    <xf numFmtId="0" fontId="0" fillId="0" borderId="0" xfId="0" applyAlignment="1">
      <alignment vertical="center"/>
    </xf>
    <xf numFmtId="0" fontId="8" fillId="0" borderId="0" xfId="0" applyFont="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vertical="center"/>
    </xf>
    <xf numFmtId="0" fontId="10" fillId="0" borderId="1" xfId="0" applyFont="1" applyBorder="1" applyAlignment="1">
      <alignment horizontal="center" vertical="center"/>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0" xfId="0" applyAlignment="1">
      <alignment vertical="center" wrapText="1"/>
    </xf>
    <xf numFmtId="0" fontId="9" fillId="0" borderId="0" xfId="0" applyFont="1" applyAlignment="1">
      <alignment vertical="center"/>
    </xf>
    <xf numFmtId="0" fontId="12" fillId="0" borderId="0" xfId="0" applyFont="1" applyAlignment="1">
      <alignment vertical="center"/>
    </xf>
    <xf numFmtId="0" fontId="12" fillId="0" borderId="0" xfId="0" applyFont="1" applyAlignment="1">
      <alignment horizontal="center" vertical="center"/>
    </xf>
    <xf numFmtId="0" fontId="0" fillId="0" borderId="0" xfId="0" applyFont="1" applyBorder="1" applyAlignment="1">
      <alignment horizontal="left" vertical="center"/>
    </xf>
    <xf numFmtId="0" fontId="0" fillId="0" borderId="0" xfId="0" applyFont="1" applyBorder="1" applyAlignment="1">
      <alignment horizontal="lef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164" fontId="0" fillId="0" borderId="1" xfId="0" applyNumberFormat="1" applyFont="1" applyBorder="1" applyAlignment="1">
      <alignment horizontal="left" vertical="center"/>
    </xf>
    <xf numFmtId="15" fontId="0" fillId="0" borderId="1" xfId="0" applyNumberFormat="1" applyFont="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Border="1" applyAlignment="1">
      <alignment horizontal="center" vertical="center" wrapText="1"/>
    </xf>
    <xf numFmtId="0" fontId="8" fillId="0" borderId="1" xfId="0" applyFont="1" applyBorder="1" applyAlignment="1">
      <alignment horizontal="left" vertical="center"/>
    </xf>
    <xf numFmtId="0" fontId="13" fillId="0" borderId="1" xfId="0" applyFont="1" applyBorder="1" applyAlignment="1">
      <alignment horizontal="left" vertical="center"/>
    </xf>
    <xf numFmtId="0" fontId="0" fillId="0" borderId="0" xfId="0" applyFont="1" applyBorder="1" applyAlignment="1">
      <alignment horizontal="center" vertical="center"/>
    </xf>
    <xf numFmtId="0" fontId="4" fillId="0" borderId="1" xfId="0" applyFont="1" applyBorder="1" applyAlignment="1">
      <alignment horizontal="left" vertical="center" wrapText="1"/>
    </xf>
    <xf numFmtId="0" fontId="0" fillId="4" borderId="0" xfId="0" applyFont="1" applyFill="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wrapText="1"/>
    </xf>
    <xf numFmtId="165" fontId="0" fillId="4" borderId="0" xfId="0" applyNumberFormat="1" applyFont="1" applyFill="1" applyAlignment="1">
      <alignment horizontal="center" vertical="center"/>
    </xf>
    <xf numFmtId="0" fontId="0" fillId="4" borderId="0" xfId="0" applyFont="1" applyFill="1" applyAlignment="1">
      <alignment vertical="center" wrapText="1"/>
    </xf>
    <xf numFmtId="0" fontId="7" fillId="0" borderId="1" xfId="0" applyFont="1" applyBorder="1" applyAlignment="1">
      <alignment horizontal="center" vertical="center"/>
    </xf>
    <xf numFmtId="0" fontId="13" fillId="0" borderId="1" xfId="0" applyFont="1" applyFill="1" applyBorder="1" applyAlignment="1">
      <alignment horizontal="left" vertical="center" wrapText="1"/>
    </xf>
    <xf numFmtId="0" fontId="13" fillId="0" borderId="1" xfId="0" applyFont="1" applyBorder="1" applyAlignment="1">
      <alignment vertical="center" wrapText="1"/>
    </xf>
    <xf numFmtId="0" fontId="13" fillId="0" borderId="1" xfId="0" applyFont="1" applyBorder="1" applyAlignment="1">
      <alignment horizontal="left" vertical="center" wrapText="1"/>
    </xf>
    <xf numFmtId="0" fontId="0" fillId="0" borderId="1" xfId="0" applyFont="1" applyBorder="1" applyAlignment="1">
      <alignment horizontal="center" vertical="center"/>
    </xf>
    <xf numFmtId="0" fontId="3" fillId="5" borderId="8"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0" fillId="0" borderId="8" xfId="0" applyFont="1" applyBorder="1" applyAlignment="1">
      <alignment horizontal="center" vertical="center"/>
    </xf>
    <xf numFmtId="0" fontId="4" fillId="0" borderId="10" xfId="0" applyFont="1" applyBorder="1" applyAlignment="1">
      <alignment horizontal="center" vertical="center"/>
    </xf>
    <xf numFmtId="165" fontId="4" fillId="0" borderId="11" xfId="0" applyNumberFormat="1" applyFont="1" applyBorder="1" applyAlignment="1">
      <alignment horizontal="center" vertical="center"/>
    </xf>
    <xf numFmtId="0" fontId="4" fillId="0" borderId="11" xfId="0" applyFont="1" applyBorder="1" applyAlignment="1">
      <alignment horizontal="center" vertical="center"/>
    </xf>
    <xf numFmtId="165" fontId="4" fillId="0" borderId="12" xfId="0" applyNumberFormat="1" applyFont="1" applyBorder="1" applyAlignment="1">
      <alignment horizontal="center" vertical="center"/>
    </xf>
    <xf numFmtId="165" fontId="0" fillId="0" borderId="0" xfId="0" applyNumberFormat="1" applyFont="1" applyBorder="1" applyAlignment="1">
      <alignment horizontal="center" vertical="center"/>
    </xf>
    <xf numFmtId="0" fontId="3" fillId="6" borderId="0"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3" fillId="7" borderId="9" xfId="0" applyFont="1" applyFill="1" applyBorder="1" applyAlignment="1">
      <alignment horizontal="center" vertical="center" wrapText="1"/>
    </xf>
    <xf numFmtId="165" fontId="0" fillId="0" borderId="8" xfId="0" applyNumberFormat="1" applyFont="1" applyBorder="1" applyAlignment="1">
      <alignment horizontal="center" vertical="center"/>
    </xf>
    <xf numFmtId="165" fontId="0" fillId="0" borderId="9" xfId="0" applyNumberFormat="1" applyFont="1" applyBorder="1" applyAlignment="1">
      <alignment horizontal="center" vertical="center" wrapText="1"/>
    </xf>
    <xf numFmtId="165" fontId="4" fillId="0" borderId="12" xfId="0" applyNumberFormat="1" applyFont="1" applyBorder="1" applyAlignment="1">
      <alignment horizontal="left" vertical="center" wrapText="1"/>
    </xf>
    <xf numFmtId="165" fontId="0" fillId="0" borderId="0" xfId="0" applyNumberFormat="1" applyFont="1" applyBorder="1" applyAlignment="1">
      <alignment horizontal="center" vertical="center" wrapText="1"/>
    </xf>
    <xf numFmtId="165" fontId="0" fillId="0" borderId="0" xfId="0" applyNumberFormat="1" applyFont="1" applyBorder="1" applyAlignment="1">
      <alignment horizontal="left" vertical="center" wrapText="1"/>
    </xf>
    <xf numFmtId="0" fontId="0" fillId="0" borderId="8" xfId="0" applyFont="1" applyBorder="1" applyAlignment="1">
      <alignment horizontal="left" vertical="center"/>
    </xf>
    <xf numFmtId="0" fontId="3" fillId="8" borderId="0"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9" xfId="0" applyFont="1" applyFill="1" applyBorder="1" applyAlignment="1">
      <alignment horizontal="center" vertical="center" wrapText="1"/>
    </xf>
    <xf numFmtId="165" fontId="0" fillId="0" borderId="9" xfId="0" applyNumberFormat="1" applyFont="1" applyBorder="1" applyAlignment="1">
      <alignment vertical="center" wrapText="1"/>
    </xf>
    <xf numFmtId="165" fontId="0" fillId="0" borderId="12" xfId="0" applyNumberFormat="1" applyFont="1" applyBorder="1" applyAlignment="1">
      <alignment vertical="center" wrapText="1"/>
    </xf>
    <xf numFmtId="0" fontId="0" fillId="0" borderId="5" xfId="0" applyFont="1" applyBorder="1" applyAlignment="1">
      <alignment horizontal="center" vertical="center"/>
    </xf>
    <xf numFmtId="0" fontId="0" fillId="0" borderId="6" xfId="0" applyFont="1" applyBorder="1" applyAlignment="1">
      <alignment horizontal="center" vertical="center"/>
    </xf>
    <xf numFmtId="165" fontId="0" fillId="0" borderId="6" xfId="0" applyNumberFormat="1" applyFont="1" applyBorder="1" applyAlignment="1">
      <alignment horizontal="center" vertical="center"/>
    </xf>
    <xf numFmtId="165" fontId="0" fillId="0" borderId="7" xfId="0" applyNumberFormat="1"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left" vertical="center"/>
    </xf>
    <xf numFmtId="165" fontId="0" fillId="0" borderId="0" xfId="0" applyNumberFormat="1" applyFont="1" applyBorder="1" applyAlignment="1">
      <alignment vertical="center" wrapText="1"/>
    </xf>
    <xf numFmtId="165" fontId="4" fillId="0" borderId="10" xfId="0" applyNumberFormat="1" applyFont="1" applyBorder="1" applyAlignment="1">
      <alignment horizontal="center" vertical="center"/>
    </xf>
    <xf numFmtId="165" fontId="0" fillId="0" borderId="5" xfId="0" applyNumberFormat="1" applyFont="1" applyBorder="1" applyAlignment="1">
      <alignment horizontal="center" vertical="center"/>
    </xf>
    <xf numFmtId="165" fontId="4" fillId="0" borderId="11" xfId="0" applyNumberFormat="1" applyFont="1" applyBorder="1" applyAlignment="1">
      <alignment vertical="center"/>
    </xf>
    <xf numFmtId="0" fontId="0" fillId="0" borderId="7" xfId="0" applyFont="1" applyBorder="1" applyAlignment="1">
      <alignment horizontal="center" vertic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3" fillId="3" borderId="5" xfId="0" applyFont="1" applyFill="1" applyBorder="1" applyAlignment="1">
      <alignment vertical="center" wrapText="1"/>
    </xf>
    <xf numFmtId="0" fontId="3" fillId="3" borderId="7" xfId="0" applyFont="1" applyFill="1" applyBorder="1" applyAlignment="1">
      <alignment horizontal="center" vertical="center" wrapText="1"/>
    </xf>
    <xf numFmtId="2" fontId="0" fillId="0" borderId="0" xfId="0" applyNumberFormat="1" applyBorder="1" applyAlignment="1">
      <alignment horizontal="center" vertical="center"/>
    </xf>
    <xf numFmtId="2" fontId="0" fillId="0" borderId="8" xfId="0" applyNumberFormat="1" applyBorder="1" applyAlignment="1">
      <alignment horizontal="center" vertical="center" wrapText="1"/>
    </xf>
    <xf numFmtId="6" fontId="0" fillId="0" borderId="0" xfId="0" applyNumberFormat="1" applyBorder="1" applyAlignment="1">
      <alignment horizontal="center" vertical="center" wrapText="1"/>
    </xf>
    <xf numFmtId="8" fontId="0" fillId="0" borderId="9" xfId="0" applyNumberFormat="1" applyBorder="1" applyAlignment="1">
      <alignment horizontal="center" vertical="center" wrapText="1"/>
    </xf>
    <xf numFmtId="2"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wrapText="1"/>
    </xf>
    <xf numFmtId="2" fontId="4" fillId="0" borderId="13" xfId="0" applyNumberFormat="1" applyFont="1" applyBorder="1" applyAlignment="1">
      <alignment horizontal="center" vertical="center"/>
    </xf>
    <xf numFmtId="2" fontId="4" fillId="0" borderId="14" xfId="0" applyNumberFormat="1" applyFont="1" applyBorder="1" applyAlignment="1">
      <alignment horizontal="center" vertical="center"/>
    </xf>
    <xf numFmtId="8" fontId="4" fillId="0" borderId="15" xfId="0" applyNumberFormat="1" applyFont="1" applyBorder="1" applyAlignment="1">
      <alignment horizontal="center" vertical="center" wrapText="1"/>
    </xf>
    <xf numFmtId="0" fontId="0" fillId="0" borderId="8" xfId="0" applyBorder="1" applyAlignment="1">
      <alignment vertical="center" wrapText="1"/>
    </xf>
    <xf numFmtId="0" fontId="0" fillId="0" borderId="10" xfId="0" applyBorder="1" applyAlignment="1">
      <alignment vertical="center" wrapText="1"/>
    </xf>
    <xf numFmtId="8" fontId="0" fillId="0" borderId="0" xfId="0" applyNumberFormat="1" applyBorder="1" applyAlignment="1">
      <alignment horizontal="center" vertical="center"/>
    </xf>
    <xf numFmtId="2" fontId="4" fillId="0" borderId="25" xfId="0" applyNumberFormat="1" applyFont="1" applyBorder="1" applyAlignment="1">
      <alignment horizontal="center" vertical="center"/>
    </xf>
    <xf numFmtId="2" fontId="4" fillId="0" borderId="26" xfId="0" applyNumberFormat="1" applyFont="1" applyBorder="1" applyAlignment="1">
      <alignment horizontal="center" vertical="center"/>
    </xf>
    <xf numFmtId="0" fontId="0" fillId="0" borderId="19" xfId="0" applyBorder="1" applyAlignment="1">
      <alignment wrapText="1"/>
    </xf>
    <xf numFmtId="0" fontId="21" fillId="10" borderId="1" xfId="0" applyFont="1" applyFill="1" applyBorder="1"/>
    <xf numFmtId="0" fontId="21" fillId="11" borderId="1" xfId="0" applyFont="1" applyFill="1" applyBorder="1" applyAlignment="1">
      <alignment wrapText="1"/>
    </xf>
    <xf numFmtId="0" fontId="21" fillId="11" borderId="20" xfId="0" applyFont="1" applyFill="1" applyBorder="1" applyAlignment="1">
      <alignment wrapText="1"/>
    </xf>
    <xf numFmtId="0" fontId="22" fillId="0" borderId="19" xfId="0" applyFont="1" applyBorder="1" applyAlignment="1">
      <alignment wrapText="1"/>
    </xf>
    <xf numFmtId="6" fontId="0" fillId="0" borderId="1" xfId="0" applyNumberFormat="1" applyBorder="1" applyAlignment="1">
      <alignment wrapText="1"/>
    </xf>
    <xf numFmtId="6" fontId="0" fillId="0" borderId="20" xfId="0" applyNumberFormat="1" applyBorder="1" applyAlignment="1">
      <alignment wrapText="1"/>
    </xf>
    <xf numFmtId="0" fontId="0" fillId="0" borderId="19" xfId="0" applyFont="1" applyBorder="1" applyAlignment="1">
      <alignment wrapText="1"/>
    </xf>
    <xf numFmtId="0" fontId="22" fillId="0" borderId="1" xfId="0" applyFont="1" applyBorder="1" applyAlignment="1">
      <alignment wrapText="1"/>
    </xf>
    <xf numFmtId="0" fontId="0" fillId="0" borderId="1" xfId="0" applyFont="1" applyBorder="1" applyAlignment="1">
      <alignment wrapText="1"/>
    </xf>
    <xf numFmtId="0" fontId="0" fillId="0" borderId="20" xfId="0" applyFont="1" applyBorder="1" applyAlignment="1">
      <alignment wrapText="1"/>
    </xf>
    <xf numFmtId="6" fontId="22" fillId="0" borderId="1" xfId="0" applyNumberFormat="1" applyFont="1" applyBorder="1" applyAlignment="1">
      <alignment wrapText="1"/>
    </xf>
    <xf numFmtId="6" fontId="22" fillId="0" borderId="20" xfId="0" applyNumberFormat="1" applyFont="1" applyBorder="1" applyAlignment="1">
      <alignment wrapText="1"/>
    </xf>
    <xf numFmtId="0" fontId="22" fillId="0" borderId="19" xfId="0" applyFont="1" applyFill="1" applyBorder="1" applyAlignment="1">
      <alignment wrapText="1"/>
    </xf>
    <xf numFmtId="0" fontId="22" fillId="0" borderId="1" xfId="0" applyFont="1" applyBorder="1"/>
    <xf numFmtId="6" fontId="22" fillId="0" borderId="1" xfId="0" applyNumberFormat="1" applyFont="1" applyBorder="1"/>
    <xf numFmtId="6" fontId="22" fillId="0" borderId="20" xfId="0" applyNumberFormat="1" applyFont="1" applyBorder="1"/>
    <xf numFmtId="6" fontId="0" fillId="0" borderId="1" xfId="0" applyNumberFormat="1" applyBorder="1"/>
    <xf numFmtId="6" fontId="0" fillId="0" borderId="20" xfId="0" applyNumberFormat="1" applyBorder="1"/>
    <xf numFmtId="6" fontId="0" fillId="0" borderId="28" xfId="0" applyNumberFormat="1" applyFill="1" applyBorder="1"/>
    <xf numFmtId="167" fontId="0" fillId="0" borderId="0" xfId="0" applyNumberFormat="1"/>
    <xf numFmtId="6" fontId="0" fillId="0" borderId="1" xfId="0" applyNumberFormat="1" applyFont="1" applyBorder="1"/>
    <xf numFmtId="6" fontId="0" fillId="0" borderId="20" xfId="0" applyNumberFormat="1" applyFont="1" applyBorder="1"/>
    <xf numFmtId="0" fontId="0" fillId="0" borderId="1" xfId="0" applyBorder="1"/>
    <xf numFmtId="0" fontId="0" fillId="0" borderId="20" xfId="0" applyBorder="1"/>
    <xf numFmtId="0" fontId="22" fillId="0" borderId="21" xfId="0" applyFont="1" applyFill="1" applyBorder="1" applyAlignment="1">
      <alignment wrapText="1"/>
    </xf>
    <xf numFmtId="0" fontId="0" fillId="0" borderId="0" xfId="0" applyAlignment="1">
      <alignment wrapText="1"/>
    </xf>
    <xf numFmtId="0" fontId="0" fillId="0" borderId="16" xfId="0" applyBorder="1" applyAlignment="1">
      <alignment wrapText="1"/>
    </xf>
    <xf numFmtId="0" fontId="0" fillId="0" borderId="29" xfId="0" applyBorder="1" applyAlignment="1">
      <alignment wrapText="1"/>
    </xf>
    <xf numFmtId="0" fontId="21" fillId="10" borderId="0" xfId="0" applyFont="1" applyFill="1" applyBorder="1"/>
    <xf numFmtId="0" fontId="21" fillId="11" borderId="4" xfId="0" applyFont="1" applyFill="1" applyBorder="1" applyAlignment="1">
      <alignment wrapText="1"/>
    </xf>
    <xf numFmtId="0" fontId="21" fillId="11" borderId="30" xfId="0" applyFont="1" applyFill="1" applyBorder="1" applyAlignment="1">
      <alignment wrapText="1"/>
    </xf>
    <xf numFmtId="6" fontId="0" fillId="0" borderId="1" xfId="0" applyNumberFormat="1" applyFill="1" applyBorder="1"/>
    <xf numFmtId="0" fontId="0" fillId="0" borderId="1" xfId="0" applyFill="1" applyBorder="1"/>
    <xf numFmtId="0" fontId="0" fillId="0" borderId="20" xfId="0" applyFill="1" applyBorder="1"/>
    <xf numFmtId="8" fontId="0" fillId="0" borderId="1" xfId="0" applyNumberFormat="1" applyBorder="1"/>
    <xf numFmtId="8" fontId="0" fillId="0" borderId="20" xfId="0" applyNumberFormat="1" applyBorder="1"/>
    <xf numFmtId="8" fontId="0" fillId="0" borderId="24" xfId="0" applyNumberFormat="1" applyFill="1" applyBorder="1"/>
    <xf numFmtId="8" fontId="0" fillId="0" borderId="1" xfId="0" applyNumberFormat="1" applyFill="1" applyBorder="1"/>
    <xf numFmtId="0" fontId="22" fillId="0" borderId="20" xfId="0" applyFont="1" applyBorder="1"/>
    <xf numFmtId="6" fontId="22" fillId="0" borderId="31" xfId="0" applyNumberFormat="1" applyFont="1" applyBorder="1"/>
    <xf numFmtId="0" fontId="0" fillId="0" borderId="21" xfId="0" applyFont="1" applyBorder="1" applyAlignment="1">
      <alignment wrapText="1"/>
    </xf>
    <xf numFmtId="6" fontId="0" fillId="0" borderId="32" xfId="0" applyNumberFormat="1" applyFont="1" applyBorder="1"/>
    <xf numFmtId="6" fontId="0" fillId="0" borderId="33" xfId="0" applyNumberFormat="1" applyFont="1" applyBorder="1"/>
    <xf numFmtId="6" fontId="22" fillId="0" borderId="33" xfId="0" applyNumberFormat="1" applyFont="1" applyBorder="1"/>
    <xf numFmtId="6" fontId="22" fillId="0" borderId="34" xfId="0" applyNumberFormat="1" applyFont="1" applyBorder="1"/>
    <xf numFmtId="0" fontId="0" fillId="0" borderId="35" xfId="0" applyFont="1" applyBorder="1" applyAlignment="1">
      <alignment wrapText="1"/>
    </xf>
    <xf numFmtId="6" fontId="0" fillId="0" borderId="28" xfId="0" applyNumberFormat="1" applyFont="1" applyBorder="1"/>
    <xf numFmtId="6" fontId="0" fillId="0" borderId="0" xfId="0" applyNumberFormat="1" applyFont="1" applyBorder="1"/>
    <xf numFmtId="6" fontId="22" fillId="0" borderId="0" xfId="0" applyNumberFormat="1" applyFont="1" applyBorder="1"/>
    <xf numFmtId="6" fontId="22" fillId="0" borderId="9" xfId="0" applyNumberFormat="1" applyFont="1" applyBorder="1"/>
    <xf numFmtId="0" fontId="22" fillId="0" borderId="36" xfId="0" applyFont="1" applyBorder="1" applyAlignment="1">
      <alignment wrapText="1"/>
    </xf>
    <xf numFmtId="6" fontId="22" fillId="0" borderId="37" xfId="0" applyNumberFormat="1" applyFont="1" applyBorder="1"/>
    <xf numFmtId="6" fontId="22" fillId="0" borderId="38" xfId="0" applyNumberFormat="1" applyFont="1" applyBorder="1"/>
    <xf numFmtId="6" fontId="22" fillId="0" borderId="39" xfId="0" applyNumberFormat="1" applyFont="1" applyBorder="1"/>
    <xf numFmtId="6" fontId="0" fillId="0" borderId="20" xfId="0" applyNumberFormat="1" applyFill="1" applyBorder="1"/>
    <xf numFmtId="10" fontId="0" fillId="0" borderId="1" xfId="0" applyNumberFormat="1" applyBorder="1"/>
    <xf numFmtId="9" fontId="0" fillId="0" borderId="1" xfId="0" applyNumberFormat="1" applyBorder="1"/>
    <xf numFmtId="10" fontId="0" fillId="0" borderId="20" xfId="0" applyNumberFormat="1" applyBorder="1"/>
    <xf numFmtId="0" fontId="0" fillId="0" borderId="21" xfId="0" applyBorder="1" applyAlignment="1">
      <alignment wrapText="1"/>
    </xf>
    <xf numFmtId="0" fontId="25" fillId="13" borderId="40" xfId="0" applyFont="1" applyFill="1" applyBorder="1" applyAlignment="1">
      <alignment vertical="center" wrapText="1"/>
    </xf>
    <xf numFmtId="6" fontId="25" fillId="13" borderId="41" xfId="0" applyNumberFormat="1" applyFont="1" applyFill="1" applyBorder="1" applyAlignment="1">
      <alignment vertical="center" wrapText="1"/>
    </xf>
    <xf numFmtId="0" fontId="25" fillId="12" borderId="40" xfId="0" applyFont="1" applyFill="1" applyBorder="1" applyAlignment="1">
      <alignment vertical="center" wrapText="1"/>
    </xf>
    <xf numFmtId="6" fontId="25" fillId="12" borderId="41" xfId="0" applyNumberFormat="1" applyFont="1" applyFill="1" applyBorder="1" applyAlignment="1">
      <alignment vertical="center" wrapText="1"/>
    </xf>
    <xf numFmtId="0" fontId="27" fillId="13" borderId="40" xfId="0" applyFont="1" applyFill="1" applyBorder="1" applyAlignment="1">
      <alignment vertical="center" wrapText="1"/>
    </xf>
    <xf numFmtId="0" fontId="27" fillId="12" borderId="40" xfId="0" applyFont="1" applyFill="1" applyBorder="1" applyAlignment="1">
      <alignment vertical="center" wrapText="1"/>
    </xf>
    <xf numFmtId="0" fontId="25" fillId="12" borderId="41" xfId="0" applyFont="1" applyFill="1" applyBorder="1" applyAlignment="1">
      <alignment vertical="center" wrapText="1"/>
    </xf>
    <xf numFmtId="0" fontId="25" fillId="13" borderId="41" xfId="0" applyFont="1" applyFill="1" applyBorder="1" applyAlignment="1">
      <alignment vertical="center" wrapText="1"/>
    </xf>
    <xf numFmtId="0" fontId="27" fillId="12" borderId="42" xfId="0" applyFont="1" applyFill="1" applyBorder="1" applyAlignment="1">
      <alignment vertical="center" wrapText="1"/>
    </xf>
    <xf numFmtId="6" fontId="25" fillId="12" borderId="43" xfId="0" applyNumberFormat="1" applyFont="1" applyFill="1" applyBorder="1" applyAlignment="1">
      <alignment vertical="center" wrapText="1"/>
    </xf>
    <xf numFmtId="0" fontId="29" fillId="13" borderId="1" xfId="0" applyFont="1" applyFill="1" applyBorder="1" applyAlignment="1">
      <alignment horizontal="center" vertical="center" wrapText="1"/>
    </xf>
    <xf numFmtId="6" fontId="27" fillId="12" borderId="1" xfId="0" applyNumberFormat="1" applyFont="1" applyFill="1" applyBorder="1" applyAlignment="1">
      <alignment horizontal="center" vertical="center" wrapText="1"/>
    </xf>
    <xf numFmtId="10" fontId="25" fillId="12" borderId="1" xfId="0" applyNumberFormat="1" applyFont="1" applyFill="1" applyBorder="1" applyAlignment="1">
      <alignment horizontal="center" vertical="center" wrapText="1"/>
    </xf>
    <xf numFmtId="6" fontId="27" fillId="13" borderId="1" xfId="0" applyNumberFormat="1" applyFont="1" applyFill="1" applyBorder="1" applyAlignment="1">
      <alignment horizontal="center" vertical="center" wrapText="1"/>
    </xf>
    <xf numFmtId="10" fontId="25" fillId="13" borderId="1" xfId="0" applyNumberFormat="1" applyFont="1" applyFill="1" applyBorder="1" applyAlignment="1">
      <alignment horizontal="center" vertical="center" wrapText="1"/>
    </xf>
    <xf numFmtId="0" fontId="25" fillId="0" borderId="0" xfId="0" applyFont="1" applyFill="1" applyBorder="1" applyAlignment="1">
      <alignment horizontal="left" vertical="center" wrapText="1"/>
    </xf>
    <xf numFmtId="0" fontId="0" fillId="0" borderId="0" xfId="0" applyFill="1"/>
    <xf numFmtId="3" fontId="27" fillId="12" borderId="1" xfId="0" applyNumberFormat="1" applyFont="1" applyFill="1" applyBorder="1" applyAlignment="1">
      <alignment horizontal="center" vertical="center" wrapText="1"/>
    </xf>
    <xf numFmtId="8" fontId="27" fillId="12" borderId="1" xfId="0" applyNumberFormat="1" applyFont="1" applyFill="1" applyBorder="1" applyAlignment="1">
      <alignment horizontal="center" vertical="center" wrapText="1"/>
    </xf>
    <xf numFmtId="3" fontId="27" fillId="13" borderId="1" xfId="0" applyNumberFormat="1" applyFont="1" applyFill="1" applyBorder="1" applyAlignment="1">
      <alignment horizontal="center" vertical="center" wrapText="1"/>
    </xf>
    <xf numFmtId="8" fontId="27" fillId="13" borderId="1" xfId="0" applyNumberFormat="1" applyFont="1" applyFill="1" applyBorder="1" applyAlignment="1">
      <alignment horizontal="center" vertical="center" wrapText="1"/>
    </xf>
    <xf numFmtId="0" fontId="25" fillId="13" borderId="1" xfId="0" applyFont="1" applyFill="1" applyBorder="1" applyAlignment="1">
      <alignment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0" fillId="0" borderId="1" xfId="0" applyBorder="1" applyAlignment="1">
      <alignment vertical="center" wrapText="1"/>
    </xf>
    <xf numFmtId="0" fontId="11" fillId="0" borderId="1" xfId="0" applyFont="1" applyFill="1" applyBorder="1" applyAlignment="1">
      <alignment horizontal="center" vertical="center" wrapText="1"/>
    </xf>
    <xf numFmtId="0" fontId="0" fillId="0" borderId="0" xfId="0" applyFill="1" applyAlignment="1">
      <alignment vertical="center"/>
    </xf>
    <xf numFmtId="0" fontId="30" fillId="0" borderId="1" xfId="0" applyFont="1" applyBorder="1" applyAlignment="1">
      <alignment horizontal="left" vertical="center" wrapText="1"/>
    </xf>
    <xf numFmtId="0" fontId="0" fillId="0" borderId="1" xfId="0" applyBorder="1" applyAlignment="1">
      <alignment horizontal="left" vertical="center" wrapText="1"/>
    </xf>
    <xf numFmtId="0" fontId="30" fillId="0" borderId="1" xfId="0" applyFont="1" applyFill="1" applyBorder="1" applyAlignment="1">
      <alignment horizontal="center" vertical="center"/>
    </xf>
    <xf numFmtId="0" fontId="3" fillId="8" borderId="7" xfId="0" applyFont="1" applyFill="1" applyBorder="1" applyAlignment="1">
      <alignment horizontal="center" vertical="center"/>
    </xf>
    <xf numFmtId="0" fontId="3" fillId="6" borderId="7" xfId="0" applyFont="1" applyFill="1" applyBorder="1" applyAlignment="1">
      <alignment horizontal="center" vertical="center"/>
    </xf>
    <xf numFmtId="165" fontId="0" fillId="0" borderId="9" xfId="0" applyNumberFormat="1" applyFont="1" applyBorder="1" applyAlignment="1">
      <alignment horizontal="left" vertical="center" wrapText="1"/>
    </xf>
    <xf numFmtId="0" fontId="3" fillId="5" borderId="0" xfId="0" applyFont="1" applyFill="1" applyBorder="1" applyAlignment="1">
      <alignment horizontal="center" vertical="center"/>
    </xf>
    <xf numFmtId="0" fontId="9" fillId="0" borderId="0" xfId="0" applyFont="1" applyAlignment="1">
      <alignment horizontal="left" vertical="center" wrapText="1"/>
    </xf>
    <xf numFmtId="0" fontId="0" fillId="0" borderId="1" xfId="0" applyFont="1" applyBorder="1" applyAlignment="1">
      <alignment horizontal="center" vertical="center"/>
    </xf>
    <xf numFmtId="0" fontId="31" fillId="0" borderId="1" xfId="0" applyFont="1" applyFill="1" applyBorder="1" applyAlignment="1">
      <alignment horizontal="center" vertical="center" wrapText="1"/>
    </xf>
    <xf numFmtId="0" fontId="0" fillId="0" borderId="0" xfId="0" applyFont="1" applyAlignment="1">
      <alignment horizontal="center" vertical="center" wrapText="1"/>
    </xf>
    <xf numFmtId="165" fontId="0"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27" xfId="0" applyFont="1" applyBorder="1" applyAlignment="1">
      <alignment horizontal="center" vertical="center"/>
    </xf>
    <xf numFmtId="0" fontId="4" fillId="0" borderId="24" xfId="0" applyFont="1" applyBorder="1" applyAlignment="1">
      <alignment horizontal="center" vertical="center"/>
    </xf>
    <xf numFmtId="0" fontId="4" fillId="0" borderId="3" xfId="0" applyFont="1" applyBorder="1" applyAlignment="1">
      <alignment horizontal="center" vertical="center"/>
    </xf>
    <xf numFmtId="8" fontId="4" fillId="0" borderId="3" xfId="0" applyNumberFormat="1" applyFont="1" applyBorder="1" applyAlignment="1">
      <alignment horizontal="center" vertical="center" wrapText="1"/>
    </xf>
    <xf numFmtId="2" fontId="0" fillId="0" borderId="16" xfId="0" applyNumberFormat="1" applyBorder="1" applyAlignment="1">
      <alignment horizontal="center" vertical="center"/>
    </xf>
    <xf numFmtId="0" fontId="0" fillId="0" borderId="17" xfId="0" applyBorder="1" applyAlignment="1">
      <alignment horizontal="center" vertical="center"/>
    </xf>
    <xf numFmtId="8" fontId="0" fillId="0" borderId="17" xfId="0" applyNumberFormat="1" applyBorder="1" applyAlignment="1">
      <alignment horizontal="center" vertical="center" wrapText="1"/>
    </xf>
    <xf numFmtId="2" fontId="0" fillId="0" borderId="17" xfId="0" applyNumberFormat="1" applyBorder="1" applyAlignment="1">
      <alignment horizontal="center" vertical="center"/>
    </xf>
    <xf numFmtId="8" fontId="0" fillId="0" borderId="18" xfId="0" applyNumberFormat="1" applyBorder="1" applyAlignment="1">
      <alignment horizontal="center" vertical="center" wrapText="1"/>
    </xf>
    <xf numFmtId="2" fontId="0" fillId="0" borderId="19" xfId="0" applyNumberFormat="1" applyBorder="1" applyAlignment="1">
      <alignment horizontal="center" vertical="center"/>
    </xf>
    <xf numFmtId="8" fontId="0" fillId="0" borderId="1" xfId="0" applyNumberFormat="1" applyBorder="1" applyAlignment="1">
      <alignment horizontal="center" vertical="center"/>
    </xf>
    <xf numFmtId="166" fontId="0" fillId="0" borderId="1" xfId="0" applyNumberFormat="1" applyBorder="1" applyAlignment="1">
      <alignment horizontal="center" vertical="center"/>
    </xf>
    <xf numFmtId="166" fontId="0" fillId="0" borderId="20" xfId="0" applyNumberFormat="1" applyBorder="1" applyAlignment="1">
      <alignment horizontal="center" vertical="center"/>
    </xf>
    <xf numFmtId="8" fontId="0" fillId="0" borderId="20" xfId="0" applyNumberFormat="1" applyBorder="1" applyAlignment="1">
      <alignment horizontal="center" vertical="center"/>
    </xf>
    <xf numFmtId="0" fontId="0" fillId="0" borderId="20" xfId="0" applyBorder="1" applyAlignment="1">
      <alignment horizontal="center" vertical="center"/>
    </xf>
    <xf numFmtId="8" fontId="19" fillId="0" borderId="20" xfId="0" applyNumberFormat="1" applyFont="1" applyBorder="1" applyAlignment="1">
      <alignment horizontal="center" vertical="center"/>
    </xf>
    <xf numFmtId="2" fontId="0" fillId="0" borderId="21" xfId="0" applyNumberFormat="1" applyBorder="1" applyAlignment="1">
      <alignment horizontal="center" vertical="center"/>
    </xf>
    <xf numFmtId="0" fontId="0" fillId="0" borderId="22" xfId="0" applyBorder="1" applyAlignment="1">
      <alignment horizontal="center" vertical="center"/>
    </xf>
    <xf numFmtId="8" fontId="0" fillId="0" borderId="22" xfId="0" applyNumberFormat="1" applyBorder="1" applyAlignment="1">
      <alignment horizontal="center" vertical="center"/>
    </xf>
    <xf numFmtId="166"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 fillId="8" borderId="31" xfId="0" applyFont="1" applyFill="1" applyBorder="1" applyAlignment="1">
      <alignment horizontal="center" vertical="center"/>
    </xf>
    <xf numFmtId="0" fontId="3" fillId="5" borderId="31" xfId="0" applyFont="1" applyFill="1" applyBorder="1" applyAlignment="1">
      <alignment horizontal="center" vertical="center"/>
    </xf>
    <xf numFmtId="0" fontId="4" fillId="0" borderId="1" xfId="0" applyFont="1" applyBorder="1" applyAlignment="1">
      <alignment vertical="center" wrapText="1"/>
    </xf>
    <xf numFmtId="2" fontId="4" fillId="0" borderId="1" xfId="0" applyNumberFormat="1" applyFont="1" applyBorder="1" applyAlignment="1">
      <alignment horizontal="center" vertical="center"/>
    </xf>
    <xf numFmtId="6" fontId="4" fillId="0" borderId="1" xfId="0" applyNumberFormat="1" applyFont="1" applyBorder="1" applyAlignment="1">
      <alignment horizontal="center" vertical="center" wrapText="1"/>
    </xf>
    <xf numFmtId="6" fontId="4" fillId="0" borderId="1" xfId="0" applyNumberFormat="1" applyFont="1" applyBorder="1" applyAlignment="1">
      <alignment horizontal="center" vertical="center"/>
    </xf>
    <xf numFmtId="6" fontId="0" fillId="0" borderId="1" xfId="0" applyNumberFormat="1" applyBorder="1" applyAlignment="1">
      <alignment horizontal="center" vertical="center" wrapText="1"/>
    </xf>
    <xf numFmtId="0" fontId="0" fillId="0" borderId="1" xfId="0" applyFont="1" applyBorder="1" applyAlignment="1">
      <alignment vertical="center" wrapText="1"/>
    </xf>
    <xf numFmtId="0" fontId="4" fillId="0" borderId="1" xfId="0" applyFont="1" applyBorder="1" applyAlignment="1">
      <alignment vertical="center"/>
    </xf>
    <xf numFmtId="166" fontId="4" fillId="0" borderId="1" xfId="0" applyNumberFormat="1" applyFont="1" applyBorder="1" applyAlignment="1">
      <alignment horizontal="center" vertical="center" wrapText="1"/>
    </xf>
    <xf numFmtId="0" fontId="32" fillId="0" borderId="0" xfId="0" applyFont="1" applyAlignment="1">
      <alignment vertical="center"/>
    </xf>
    <xf numFmtId="0" fontId="3" fillId="3" borderId="6" xfId="0" applyFont="1" applyFill="1" applyBorder="1" applyAlignment="1">
      <alignment horizontal="center" vertical="center" wrapText="1"/>
    </xf>
    <xf numFmtId="0" fontId="0" fillId="0" borderId="0" xfId="0" quotePrefix="1" applyBorder="1" applyAlignment="1">
      <alignment horizontal="center" vertical="center"/>
    </xf>
    <xf numFmtId="2" fontId="0" fillId="0" borderId="0" xfId="0" quotePrefix="1" applyNumberFormat="1" applyBorder="1" applyAlignment="1">
      <alignment horizontal="center" vertical="center"/>
    </xf>
    <xf numFmtId="0" fontId="0" fillId="0" borderId="11" xfId="0" applyBorder="1" applyAlignment="1">
      <alignment horizontal="center" vertical="center"/>
    </xf>
    <xf numFmtId="2" fontId="0" fillId="0" borderId="11" xfId="0" applyNumberFormat="1" applyBorder="1" applyAlignment="1">
      <alignment horizontal="center" vertical="center"/>
    </xf>
    <xf numFmtId="0" fontId="0" fillId="0" borderId="0" xfId="0" quotePrefix="1" applyFont="1" applyAlignment="1">
      <alignment horizontal="left" vertical="center" wrapText="1"/>
    </xf>
    <xf numFmtId="6" fontId="0" fillId="0" borderId="1" xfId="0" applyNumberFormat="1" applyBorder="1" applyAlignment="1">
      <alignment horizontal="center" vertical="center"/>
    </xf>
    <xf numFmtId="6" fontId="0" fillId="0" borderId="17" xfId="0" applyNumberFormat="1" applyBorder="1" applyAlignment="1">
      <alignment horizontal="center" vertical="center" wrapText="1"/>
    </xf>
    <xf numFmtId="6" fontId="0" fillId="0" borderId="22" xfId="0" applyNumberFormat="1" applyBorder="1" applyAlignment="1">
      <alignment horizontal="center" vertical="center"/>
    </xf>
    <xf numFmtId="0" fontId="3" fillId="6" borderId="31" xfId="0" applyFont="1" applyFill="1" applyBorder="1" applyAlignment="1">
      <alignment horizontal="left" vertical="center"/>
    </xf>
    <xf numFmtId="6" fontId="33" fillId="0" borderId="1" xfId="0" applyNumberFormat="1" applyFont="1" applyBorder="1" applyAlignment="1">
      <alignment horizontal="center" vertical="center" wrapText="1"/>
    </xf>
    <xf numFmtId="2" fontId="0" fillId="0" borderId="8" xfId="0" quotePrefix="1" applyNumberFormat="1" applyBorder="1" applyAlignment="1">
      <alignment horizontal="center" vertical="center"/>
    </xf>
    <xf numFmtId="0" fontId="7" fillId="0" borderId="1" xfId="0" applyFont="1" applyBorder="1" applyAlignment="1">
      <alignment horizontal="center" vertical="center"/>
    </xf>
    <xf numFmtId="165" fontId="0" fillId="0" borderId="0" xfId="0" applyNumberFormat="1" applyFont="1" applyAlignment="1">
      <alignment horizontal="center" vertical="center"/>
    </xf>
    <xf numFmtId="166" fontId="0" fillId="0" borderId="0" xfId="0" applyNumberFormat="1" applyAlignment="1">
      <alignment horizontal="center" vertical="center"/>
    </xf>
    <xf numFmtId="166" fontId="0" fillId="0" borderId="0" xfId="0" applyNumberFormat="1" applyAlignment="1">
      <alignment horizontal="center" vertical="center" wrapText="1"/>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4" fillId="0" borderId="0" xfId="0" applyFont="1" applyAlignment="1">
      <alignment horizontal="center" vertical="center" textRotation="90"/>
    </xf>
    <xf numFmtId="0" fontId="0" fillId="0" borderId="0" xfId="0" applyFont="1" applyAlignment="1">
      <alignment horizontal="center" vertical="center" textRotation="90"/>
    </xf>
    <xf numFmtId="165" fontId="0" fillId="0" borderId="9" xfId="0" applyNumberFormat="1" applyFont="1" applyBorder="1" applyAlignment="1">
      <alignment horizontal="left" vertical="center" wrapText="1"/>
    </xf>
    <xf numFmtId="0" fontId="9" fillId="0" borderId="0" xfId="0" applyFont="1" applyAlignment="1">
      <alignment horizontal="left" vertical="center" wrapText="1"/>
    </xf>
    <xf numFmtId="0" fontId="3" fillId="5" borderId="8" xfId="0" applyFont="1" applyFill="1" applyBorder="1" applyAlignment="1">
      <alignment horizontal="center" vertical="center"/>
    </xf>
    <xf numFmtId="0" fontId="3" fillId="5" borderId="0" xfId="0" applyFont="1" applyFill="1" applyBorder="1" applyAlignment="1">
      <alignment horizontal="center" vertical="center"/>
    </xf>
    <xf numFmtId="0" fontId="9" fillId="0" borderId="0" xfId="0" applyFont="1" applyAlignment="1">
      <alignment horizontal="lef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3" fillId="0" borderId="1" xfId="0" applyFont="1" applyFill="1" applyBorder="1" applyAlignment="1">
      <alignment vertical="center" wrapText="1"/>
    </xf>
    <xf numFmtId="0" fontId="13" fillId="0" borderId="1" xfId="0" applyFont="1" applyFill="1" applyBorder="1" applyAlignment="1">
      <alignment horizontal="left" vertical="center" wrapText="1"/>
    </xf>
    <xf numFmtId="0" fontId="13" fillId="0" borderId="1" xfId="0" applyFont="1" applyBorder="1" applyAlignment="1">
      <alignment vertical="center" wrapText="1"/>
    </xf>
    <xf numFmtId="0" fontId="14" fillId="0" borderId="1" xfId="0" applyFont="1" applyBorder="1" applyAlignment="1">
      <alignment horizontal="center" vertical="center" wrapText="1"/>
    </xf>
    <xf numFmtId="0" fontId="13" fillId="0" borderId="1" xfId="0" applyFont="1" applyBorder="1" applyAlignment="1">
      <alignment horizontal="left" vertical="center" wrapText="1"/>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0" fillId="9" borderId="17" xfId="0" applyFont="1" applyFill="1" applyBorder="1" applyAlignment="1">
      <alignment horizontal="center" wrapText="1"/>
    </xf>
    <xf numFmtId="0" fontId="20" fillId="9" borderId="18" xfId="0" applyFont="1" applyFill="1" applyBorder="1" applyAlignment="1">
      <alignment horizontal="center" wrapText="1"/>
    </xf>
    <xf numFmtId="0" fontId="0" fillId="9" borderId="22" xfId="0" applyFill="1" applyBorder="1" applyAlignment="1">
      <alignment horizontal="center" wrapText="1"/>
    </xf>
    <xf numFmtId="0" fontId="0" fillId="9" borderId="23" xfId="0" applyFill="1" applyBorder="1" applyAlignment="1">
      <alignment horizontal="center" wrapText="1"/>
    </xf>
    <xf numFmtId="0" fontId="20" fillId="9" borderId="16" xfId="0" applyFont="1" applyFill="1" applyBorder="1" applyAlignment="1">
      <alignment horizontal="center"/>
    </xf>
    <xf numFmtId="0" fontId="20" fillId="9" borderId="17" xfId="0" applyFont="1" applyFill="1" applyBorder="1" applyAlignment="1">
      <alignment horizontal="center"/>
    </xf>
    <xf numFmtId="0" fontId="20" fillId="9" borderId="18" xfId="0" applyFont="1" applyFill="1" applyBorder="1" applyAlignment="1">
      <alignment horizontal="center"/>
    </xf>
    <xf numFmtId="0" fontId="21" fillId="0" borderId="1" xfId="0" applyFont="1" applyBorder="1" applyAlignment="1">
      <alignment horizontal="center"/>
    </xf>
    <xf numFmtId="0" fontId="21" fillId="0" borderId="1" xfId="0" applyFont="1" applyBorder="1"/>
    <xf numFmtId="0" fontId="21" fillId="0" borderId="20" xfId="0" applyFont="1" applyBorder="1"/>
    <xf numFmtId="6" fontId="0" fillId="0" borderId="1" xfId="0" applyNumberFormat="1" applyFont="1" applyBorder="1" applyAlignment="1">
      <alignment horizontal="center" wrapText="1"/>
    </xf>
    <xf numFmtId="6" fontId="0" fillId="0" borderId="1" xfId="0" applyNumberFormat="1" applyBorder="1" applyAlignment="1">
      <alignment horizontal="center" wrapText="1"/>
    </xf>
    <xf numFmtId="6" fontId="0" fillId="0" borderId="20" xfId="0" applyNumberFormat="1" applyBorder="1" applyAlignment="1">
      <alignment horizontal="center" wrapText="1"/>
    </xf>
    <xf numFmtId="0" fontId="22" fillId="0" borderId="1" xfId="0" applyFont="1" applyBorder="1" applyAlignment="1">
      <alignment horizontal="center" wrapText="1"/>
    </xf>
    <xf numFmtId="0" fontId="22" fillId="0" borderId="20" xfId="0" applyFont="1" applyBorder="1" applyAlignment="1">
      <alignment horizontal="center" wrapText="1"/>
    </xf>
    <xf numFmtId="6" fontId="23" fillId="0" borderId="22" xfId="0" applyNumberFormat="1" applyFont="1" applyBorder="1" applyAlignment="1">
      <alignment horizontal="center" wrapText="1"/>
    </xf>
    <xf numFmtId="6" fontId="23" fillId="0" borderId="23" xfId="0" applyNumberFormat="1" applyFont="1" applyBorder="1" applyAlignment="1">
      <alignment horizontal="center" wrapText="1"/>
    </xf>
    <xf numFmtId="0" fontId="20" fillId="9" borderId="25" xfId="0" applyFont="1" applyFill="1" applyBorder="1" applyAlignment="1">
      <alignment horizontal="center" wrapText="1"/>
    </xf>
    <xf numFmtId="0" fontId="20" fillId="9" borderId="26" xfId="0" applyFont="1" applyFill="1" applyBorder="1" applyAlignment="1">
      <alignment horizontal="center" wrapText="1"/>
    </xf>
    <xf numFmtId="0" fontId="20" fillId="9" borderId="27" xfId="0" applyFont="1" applyFill="1" applyBorder="1" applyAlignment="1">
      <alignment horizontal="center" wrapText="1"/>
    </xf>
    <xf numFmtId="0" fontId="25" fillId="13" borderId="1" xfId="0" applyFont="1" applyFill="1" applyBorder="1" applyAlignment="1">
      <alignment horizontal="left" vertical="center" wrapText="1"/>
    </xf>
    <xf numFmtId="0" fontId="24" fillId="12" borderId="40" xfId="0" applyFont="1" applyFill="1" applyBorder="1" applyAlignment="1">
      <alignment horizontal="center" vertical="center" wrapText="1"/>
    </xf>
    <xf numFmtId="0" fontId="24" fillId="12" borderId="41"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27" fillId="13" borderId="1" xfId="0" applyFont="1" applyFill="1" applyBorder="1" applyAlignment="1">
      <alignment vertical="center" wrapText="1"/>
    </xf>
    <xf numFmtId="0" fontId="25" fillId="12" borderId="1" xfId="0" applyFont="1" applyFill="1" applyBorder="1" applyAlignment="1">
      <alignment vertical="center" wrapText="1"/>
    </xf>
    <xf numFmtId="0" fontId="25" fillId="13" borderId="1" xfId="0" applyFont="1" applyFill="1" applyBorder="1" applyAlignment="1">
      <alignment vertical="center" wrapText="1"/>
    </xf>
    <xf numFmtId="0" fontId="27" fillId="13" borderId="1" xfId="0" applyFont="1" applyFill="1" applyBorder="1" applyAlignment="1">
      <alignment horizontal="left" vertical="center" wrapText="1"/>
    </xf>
  </cellXfs>
  <cellStyles count="11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G7" sqref="G7"/>
    </sheetView>
  </sheetViews>
  <sheetFormatPr defaultColWidth="11.42578125" defaultRowHeight="15" x14ac:dyDescent="0.25"/>
  <sheetData>
    <row r="1" spans="1:12" s="15" customFormat="1" x14ac:dyDescent="0.25">
      <c r="B1" s="28" t="s">
        <v>386</v>
      </c>
      <c r="D1" s="14"/>
      <c r="E1" s="103"/>
      <c r="F1" s="14"/>
      <c r="G1" s="14"/>
      <c r="H1" s="14"/>
      <c r="I1" s="14"/>
      <c r="J1" s="14"/>
      <c r="K1" s="14"/>
      <c r="L1" s="14"/>
    </row>
    <row r="2" spans="1:12" s="15" customFormat="1" x14ac:dyDescent="0.25">
      <c r="A2" s="15">
        <v>1</v>
      </c>
      <c r="B2" s="247" t="s">
        <v>196</v>
      </c>
      <c r="D2" s="14"/>
      <c r="E2" s="103"/>
      <c r="F2" s="14"/>
      <c r="G2" s="14"/>
      <c r="H2" s="14"/>
      <c r="I2" s="14"/>
      <c r="J2" s="14"/>
      <c r="K2" s="14"/>
      <c r="L2" s="14"/>
    </row>
    <row r="3" spans="1:12" s="15" customFormat="1" x14ac:dyDescent="0.25">
      <c r="A3" s="15">
        <v>2</v>
      </c>
      <c r="B3" s="247" t="s">
        <v>387</v>
      </c>
      <c r="D3" s="14"/>
      <c r="E3" s="103"/>
      <c r="F3" s="14"/>
      <c r="G3" s="14"/>
      <c r="H3" s="14"/>
      <c r="I3" s="14"/>
      <c r="J3" s="14"/>
      <c r="K3" s="14"/>
      <c r="L3" s="14"/>
    </row>
    <row r="4" spans="1:12" s="15" customFormat="1" x14ac:dyDescent="0.25">
      <c r="A4" s="15">
        <v>3</v>
      </c>
      <c r="B4" s="247" t="s">
        <v>205</v>
      </c>
      <c r="D4" s="14"/>
      <c r="E4" s="103"/>
      <c r="F4" s="14"/>
      <c r="G4" s="14"/>
      <c r="H4" s="14"/>
      <c r="I4" s="14"/>
      <c r="J4" s="14"/>
      <c r="K4" s="14"/>
      <c r="L4" s="14"/>
    </row>
    <row r="5" spans="1:12" s="15" customFormat="1" ht="23.1" customHeight="1" x14ac:dyDescent="0.25">
      <c r="D5" s="14"/>
      <c r="E5" s="103"/>
      <c r="F5" s="14"/>
      <c r="G5" s="14"/>
      <c r="H5" s="14"/>
      <c r="I5" s="14"/>
      <c r="J5" s="14"/>
      <c r="K5" s="14"/>
      <c r="L5" s="14"/>
    </row>
    <row r="6" spans="1:12" s="15" customFormat="1" ht="15.75" thickBot="1" x14ac:dyDescent="0.3">
      <c r="B6" s="8" t="s">
        <v>232</v>
      </c>
      <c r="C6" s="8"/>
      <c r="D6" s="14"/>
      <c r="E6" s="14"/>
      <c r="F6" s="14"/>
      <c r="G6" s="14"/>
      <c r="H6" s="14"/>
      <c r="I6" s="14"/>
      <c r="J6" s="14"/>
      <c r="K6" s="14"/>
      <c r="L6" s="14"/>
    </row>
    <row r="7" spans="1:12" s="15" customFormat="1" ht="45" x14ac:dyDescent="0.25">
      <c r="B7" s="95" t="s">
        <v>130</v>
      </c>
      <c r="C7" s="248" t="s">
        <v>206</v>
      </c>
      <c r="D7" s="248" t="s">
        <v>388</v>
      </c>
      <c r="E7" s="248" t="s">
        <v>389</v>
      </c>
      <c r="F7" s="248" t="s">
        <v>390</v>
      </c>
      <c r="G7" s="248" t="s">
        <v>391</v>
      </c>
      <c r="H7" s="96" t="s">
        <v>392</v>
      </c>
      <c r="I7" s="14"/>
      <c r="J7" s="14"/>
      <c r="K7" s="14"/>
      <c r="L7" s="14"/>
    </row>
    <row r="8" spans="1:12" s="15" customFormat="1" ht="30" customHeight="1" x14ac:dyDescent="0.25">
      <c r="B8" s="107" t="s">
        <v>208</v>
      </c>
      <c r="C8" s="249" t="s">
        <v>209</v>
      </c>
      <c r="D8" s="250">
        <v>491.25</v>
      </c>
      <c r="E8" s="97">
        <v>40</v>
      </c>
      <c r="F8" s="93"/>
      <c r="G8" s="97">
        <f>SUM(D8:F8)</f>
        <v>531.25</v>
      </c>
      <c r="H8" s="92"/>
      <c r="I8" s="14"/>
      <c r="J8" s="14"/>
      <c r="K8" s="14"/>
      <c r="L8" s="14"/>
    </row>
    <row r="9" spans="1:12" s="15" customFormat="1" ht="30" customHeight="1" x14ac:dyDescent="0.25">
      <c r="B9" s="107" t="s">
        <v>118</v>
      </c>
      <c r="C9" s="93" t="s">
        <v>210</v>
      </c>
      <c r="D9" s="93">
        <v>1064.5</v>
      </c>
      <c r="E9" s="93">
        <v>64</v>
      </c>
      <c r="F9" s="93"/>
      <c r="G9" s="97">
        <f>SUM(D9:F9)</f>
        <v>1128.5</v>
      </c>
      <c r="H9" s="92"/>
      <c r="I9" s="14"/>
      <c r="J9" s="14"/>
      <c r="K9" s="14"/>
      <c r="L9" s="14"/>
    </row>
    <row r="10" spans="1:12" s="15" customFormat="1" ht="30" customHeight="1" thickBot="1" x14ac:dyDescent="0.3">
      <c r="B10" s="108" t="s">
        <v>207</v>
      </c>
      <c r="C10" s="251" t="s">
        <v>211</v>
      </c>
      <c r="D10" s="251">
        <v>1596.5</v>
      </c>
      <c r="E10" s="251">
        <v>112</v>
      </c>
      <c r="F10" s="251"/>
      <c r="G10" s="252">
        <f>SUM(D10:F10)</f>
        <v>1708.5</v>
      </c>
      <c r="H10" s="94"/>
      <c r="I10" s="14"/>
      <c r="J10" s="14"/>
      <c r="K10" s="14"/>
      <c r="L10" s="14"/>
    </row>
    <row r="13" spans="1:12" x14ac:dyDescent="0.25">
      <c r="B13" s="15" t="s">
        <v>398</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A5" zoomScale="80" zoomScaleNormal="80" zoomScalePageLayoutView="80" workbookViewId="0">
      <selection activeCell="C29" sqref="C29"/>
    </sheetView>
  </sheetViews>
  <sheetFormatPr defaultColWidth="8.85546875" defaultRowHeight="15" x14ac:dyDescent="0.25"/>
  <cols>
    <col min="1" max="1" width="5.7109375" style="14" customWidth="1"/>
    <col min="2" max="2" width="70.7109375" style="15" customWidth="1"/>
    <col min="3" max="3" width="18.85546875" style="14" bestFit="1" customWidth="1"/>
    <col min="4" max="6" width="15.7109375" style="14" customWidth="1"/>
    <col min="7" max="7" width="60.7109375" style="15" customWidth="1"/>
    <col min="8" max="16384" width="8.85546875" style="15"/>
  </cols>
  <sheetData>
    <row r="1" spans="1:7" ht="15.75" x14ac:dyDescent="0.25">
      <c r="A1" s="16" t="s">
        <v>319</v>
      </c>
    </row>
    <row r="2" spans="1:7" ht="63" x14ac:dyDescent="0.25">
      <c r="A2" s="22" t="s">
        <v>93</v>
      </c>
      <c r="B2" s="22" t="s">
        <v>94</v>
      </c>
      <c r="C2" s="22" t="s">
        <v>55</v>
      </c>
      <c r="D2" s="23" t="s">
        <v>214</v>
      </c>
      <c r="E2" s="23" t="s">
        <v>114</v>
      </c>
      <c r="F2" s="23" t="s">
        <v>215</v>
      </c>
      <c r="G2" s="23" t="s">
        <v>0</v>
      </c>
    </row>
    <row r="3" spans="1:7" s="199" customFormat="1" ht="45" customHeight="1" x14ac:dyDescent="0.25">
      <c r="A3" s="202">
        <v>1</v>
      </c>
      <c r="B3" s="197" t="s">
        <v>349</v>
      </c>
      <c r="C3" s="202" t="s">
        <v>360</v>
      </c>
      <c r="D3" s="209">
        <v>8</v>
      </c>
      <c r="E3" s="209">
        <v>12</v>
      </c>
      <c r="F3" s="209">
        <v>16</v>
      </c>
      <c r="G3" s="197" t="s">
        <v>352</v>
      </c>
    </row>
    <row r="4" spans="1:7" s="199" customFormat="1" ht="94.5" x14ac:dyDescent="0.25">
      <c r="A4" s="202">
        <v>2</v>
      </c>
      <c r="B4" s="200" t="s">
        <v>350</v>
      </c>
      <c r="C4" s="202" t="s">
        <v>361</v>
      </c>
      <c r="D4" s="209">
        <v>4</v>
      </c>
      <c r="E4" s="209">
        <v>12</v>
      </c>
      <c r="F4" s="209">
        <v>16</v>
      </c>
      <c r="G4" s="200" t="s">
        <v>351</v>
      </c>
    </row>
    <row r="5" spans="1:7" s="199" customFormat="1" ht="31.5" x14ac:dyDescent="0.25">
      <c r="A5" s="202">
        <v>3</v>
      </c>
      <c r="B5" s="201" t="s">
        <v>353</v>
      </c>
      <c r="C5" s="202" t="s">
        <v>362</v>
      </c>
      <c r="D5" s="209">
        <v>8</v>
      </c>
      <c r="E5" s="209">
        <v>12</v>
      </c>
      <c r="F5" s="209">
        <v>16</v>
      </c>
      <c r="G5" s="200" t="s">
        <v>354</v>
      </c>
    </row>
    <row r="6" spans="1:7" s="199" customFormat="1" ht="30" x14ac:dyDescent="0.25">
      <c r="A6" s="202">
        <v>4</v>
      </c>
      <c r="B6" s="201" t="s">
        <v>355</v>
      </c>
      <c r="C6" s="202" t="s">
        <v>361</v>
      </c>
      <c r="D6" s="209">
        <v>4</v>
      </c>
      <c r="E6" s="209">
        <v>8</v>
      </c>
      <c r="F6" s="209">
        <v>8</v>
      </c>
      <c r="G6" s="198"/>
    </row>
    <row r="7" spans="1:7" s="199" customFormat="1" ht="15.75" x14ac:dyDescent="0.25">
      <c r="A7" s="202">
        <v>5</v>
      </c>
      <c r="B7" s="201" t="s">
        <v>364</v>
      </c>
      <c r="C7" s="202" t="s">
        <v>361</v>
      </c>
      <c r="D7" s="209">
        <v>4</v>
      </c>
      <c r="E7" s="209">
        <v>4</v>
      </c>
      <c r="F7" s="209">
        <v>12</v>
      </c>
      <c r="G7" s="198"/>
    </row>
    <row r="8" spans="1:7" s="199" customFormat="1" ht="15.75" x14ac:dyDescent="0.25">
      <c r="A8" s="202">
        <v>6</v>
      </c>
      <c r="B8" s="201" t="s">
        <v>356</v>
      </c>
      <c r="C8" s="202" t="s">
        <v>361</v>
      </c>
      <c r="D8" s="209">
        <v>4</v>
      </c>
      <c r="E8" s="209">
        <v>4</v>
      </c>
      <c r="F8" s="209">
        <v>8</v>
      </c>
      <c r="G8" s="198"/>
    </row>
    <row r="9" spans="1:7" s="199" customFormat="1" ht="31.5" x14ac:dyDescent="0.25">
      <c r="A9" s="202">
        <v>7</v>
      </c>
      <c r="B9" s="201" t="s">
        <v>357</v>
      </c>
      <c r="C9" s="202" t="s">
        <v>361</v>
      </c>
      <c r="D9" s="209">
        <v>8</v>
      </c>
      <c r="E9" s="209">
        <v>8</v>
      </c>
      <c r="F9" s="209">
        <v>12</v>
      </c>
      <c r="G9" s="200" t="s">
        <v>354</v>
      </c>
    </row>
    <row r="10" spans="1:7" s="199" customFormat="1" ht="15.75" x14ac:dyDescent="0.25">
      <c r="A10" s="202">
        <v>8</v>
      </c>
      <c r="B10" s="201" t="s">
        <v>358</v>
      </c>
      <c r="C10" s="202" t="s">
        <v>361</v>
      </c>
      <c r="D10" s="209">
        <v>2</v>
      </c>
      <c r="E10" s="209">
        <v>2</v>
      </c>
      <c r="F10" s="209">
        <v>4</v>
      </c>
      <c r="G10" s="198"/>
    </row>
    <row r="11" spans="1:7" s="199" customFormat="1" ht="15.75" x14ac:dyDescent="0.25">
      <c r="A11" s="202">
        <v>9</v>
      </c>
      <c r="B11" s="201" t="s">
        <v>359</v>
      </c>
      <c r="C11" s="202" t="s">
        <v>363</v>
      </c>
      <c r="D11" s="209">
        <v>2</v>
      </c>
      <c r="E11" s="209">
        <v>2</v>
      </c>
      <c r="F11" s="209">
        <v>4</v>
      </c>
      <c r="G11" s="198"/>
    </row>
    <row r="12" spans="1:7" x14ac:dyDescent="0.25">
      <c r="A12" s="19"/>
      <c r="B12" s="20" t="s">
        <v>100</v>
      </c>
      <c r="C12" s="21"/>
      <c r="D12" s="21">
        <f>SUM(D3:D11)</f>
        <v>44</v>
      </c>
      <c r="E12" s="21">
        <f>SUM(E3:E11)</f>
        <v>64</v>
      </c>
      <c r="F12" s="21">
        <f>SUM(F3:F11)</f>
        <v>96</v>
      </c>
      <c r="G12" s="24"/>
    </row>
    <row r="14" spans="1:7" x14ac:dyDescent="0.25">
      <c r="B14" s="28" t="s">
        <v>129</v>
      </c>
      <c r="C14" s="29"/>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21" zoomScale="85" zoomScaleNormal="85" zoomScalePageLayoutView="85" workbookViewId="0">
      <selection activeCell="A46" sqref="A46"/>
    </sheetView>
  </sheetViews>
  <sheetFormatPr defaultColWidth="8.85546875" defaultRowHeight="15" x14ac:dyDescent="0.25"/>
  <cols>
    <col min="1" max="1" width="34.28515625" style="138" customWidth="1"/>
    <col min="2" max="2" width="22.85546875" customWidth="1"/>
    <col min="3" max="3" width="25.7109375" customWidth="1"/>
    <col min="4" max="4" width="26.85546875" customWidth="1"/>
    <col min="5" max="5" width="25.140625" customWidth="1"/>
    <col min="6" max="6" width="28.140625" customWidth="1"/>
    <col min="8" max="8" width="17.42578125" customWidth="1"/>
  </cols>
  <sheetData>
    <row r="1" spans="1:8" ht="15.75" x14ac:dyDescent="0.25">
      <c r="A1" s="297" t="s">
        <v>248</v>
      </c>
      <c r="B1" s="298"/>
      <c r="C1" s="298"/>
      <c r="D1" s="298"/>
      <c r="E1" s="299"/>
    </row>
    <row r="2" spans="1:8" x14ac:dyDescent="0.25">
      <c r="A2" s="112"/>
      <c r="B2" s="113" t="s">
        <v>249</v>
      </c>
      <c r="C2" s="114" t="s">
        <v>250</v>
      </c>
      <c r="D2" s="114" t="s">
        <v>251</v>
      </c>
      <c r="E2" s="115" t="s">
        <v>252</v>
      </c>
    </row>
    <row r="3" spans="1:8" ht="39" x14ac:dyDescent="0.25">
      <c r="A3" s="116" t="s">
        <v>253</v>
      </c>
      <c r="B3" s="117">
        <v>12000</v>
      </c>
      <c r="C3" s="117">
        <v>12000</v>
      </c>
      <c r="D3" s="117">
        <v>12000</v>
      </c>
      <c r="E3" s="118">
        <v>12000</v>
      </c>
    </row>
    <row r="4" spans="1:8" ht="28.5" x14ac:dyDescent="0.25">
      <c r="A4" s="119" t="s">
        <v>254</v>
      </c>
      <c r="B4" s="120" t="s">
        <v>255</v>
      </c>
      <c r="C4" s="121" t="s">
        <v>256</v>
      </c>
      <c r="D4" s="121" t="s">
        <v>256</v>
      </c>
      <c r="E4" s="122" t="s">
        <v>256</v>
      </c>
    </row>
    <row r="5" spans="1:8" x14ac:dyDescent="0.25">
      <c r="A5" s="119" t="s">
        <v>257</v>
      </c>
      <c r="B5" s="123" t="s">
        <v>255</v>
      </c>
      <c r="C5" s="123">
        <v>4000</v>
      </c>
      <c r="D5" s="123">
        <v>4000</v>
      </c>
      <c r="E5" s="124">
        <v>4000</v>
      </c>
    </row>
    <row r="6" spans="1:8" x14ac:dyDescent="0.25">
      <c r="A6" s="125" t="s">
        <v>258</v>
      </c>
      <c r="B6" s="126" t="s">
        <v>255</v>
      </c>
      <c r="C6" s="127">
        <v>2500</v>
      </c>
      <c r="D6" s="127">
        <v>2500</v>
      </c>
      <c r="E6" s="128">
        <v>2500</v>
      </c>
    </row>
    <row r="7" spans="1:8" x14ac:dyDescent="0.25">
      <c r="A7" s="116" t="s">
        <v>259</v>
      </c>
      <c r="B7" s="126" t="s">
        <v>255</v>
      </c>
      <c r="C7" s="126" t="s">
        <v>255</v>
      </c>
      <c r="D7" s="129" t="s">
        <v>260</v>
      </c>
      <c r="E7" s="130" t="s">
        <v>260</v>
      </c>
    </row>
    <row r="8" spans="1:8" ht="28.5" x14ac:dyDescent="0.25">
      <c r="A8" s="119" t="s">
        <v>261</v>
      </c>
      <c r="B8" s="129">
        <v>2500</v>
      </c>
      <c r="C8" s="129">
        <v>2500</v>
      </c>
      <c r="D8" s="129">
        <v>2500</v>
      </c>
      <c r="E8" s="130">
        <v>2500</v>
      </c>
      <c r="G8" s="131"/>
      <c r="H8" s="132"/>
    </row>
    <row r="9" spans="1:8" x14ac:dyDescent="0.25">
      <c r="A9" s="116" t="s">
        <v>262</v>
      </c>
      <c r="B9" s="127" t="s">
        <v>255</v>
      </c>
      <c r="C9" s="127">
        <v>2500</v>
      </c>
      <c r="D9" s="127">
        <v>2500</v>
      </c>
      <c r="E9" s="128">
        <v>2500</v>
      </c>
    </row>
    <row r="10" spans="1:8" x14ac:dyDescent="0.25">
      <c r="A10" s="119" t="s">
        <v>263</v>
      </c>
      <c r="B10" s="133" t="s">
        <v>255</v>
      </c>
      <c r="C10" s="133" t="s">
        <v>255</v>
      </c>
      <c r="D10" s="133" t="s">
        <v>264</v>
      </c>
      <c r="E10" s="134" t="s">
        <v>264</v>
      </c>
    </row>
    <row r="11" spans="1:8" x14ac:dyDescent="0.25">
      <c r="A11" s="112"/>
      <c r="B11" s="135"/>
      <c r="C11" s="135"/>
      <c r="D11" s="135"/>
      <c r="E11" s="136"/>
    </row>
    <row r="12" spans="1:8" x14ac:dyDescent="0.25">
      <c r="A12" s="116"/>
      <c r="B12" s="300" t="s">
        <v>265</v>
      </c>
      <c r="C12" s="301"/>
      <c r="D12" s="301"/>
      <c r="E12" s="302"/>
    </row>
    <row r="13" spans="1:8" x14ac:dyDescent="0.25">
      <c r="A13" s="116" t="s">
        <v>266</v>
      </c>
      <c r="B13" s="303" t="s">
        <v>267</v>
      </c>
      <c r="C13" s="304"/>
      <c r="D13" s="304"/>
      <c r="E13" s="305"/>
    </row>
    <row r="14" spans="1:8" ht="25.5" customHeight="1" x14ac:dyDescent="0.25">
      <c r="A14" s="116" t="s">
        <v>268</v>
      </c>
      <c r="B14" s="306" t="s">
        <v>269</v>
      </c>
      <c r="C14" s="306"/>
      <c r="D14" s="306"/>
      <c r="E14" s="307"/>
    </row>
    <row r="15" spans="1:8" ht="15.75" thickBot="1" x14ac:dyDescent="0.3">
      <c r="A15" s="137" t="s">
        <v>270</v>
      </c>
      <c r="B15" s="308" t="s">
        <v>271</v>
      </c>
      <c r="C15" s="308"/>
      <c r="D15" s="308"/>
      <c r="E15" s="309"/>
    </row>
    <row r="16" spans="1:8" ht="15.75" thickBot="1" x14ac:dyDescent="0.3"/>
    <row r="17" spans="1:6" ht="16.5" thickBot="1" x14ac:dyDescent="0.3">
      <c r="A17" s="310" t="s">
        <v>272</v>
      </c>
      <c r="B17" s="311"/>
      <c r="C17" s="311"/>
      <c r="D17" s="311"/>
      <c r="E17" s="312"/>
    </row>
    <row r="18" spans="1:6" ht="15.75" x14ac:dyDescent="0.25">
      <c r="A18" s="139"/>
      <c r="B18" s="293" t="s">
        <v>273</v>
      </c>
      <c r="C18" s="293"/>
      <c r="D18" s="293"/>
      <c r="E18" s="294"/>
    </row>
    <row r="19" spans="1:6" x14ac:dyDescent="0.25">
      <c r="A19" s="140"/>
      <c r="B19" s="141" t="s">
        <v>249</v>
      </c>
      <c r="C19" s="142" t="s">
        <v>250</v>
      </c>
      <c r="D19" s="142" t="s">
        <v>251</v>
      </c>
      <c r="E19" s="143" t="s">
        <v>252</v>
      </c>
    </row>
    <row r="20" spans="1:6" ht="39" x14ac:dyDescent="0.25">
      <c r="A20" s="116" t="s">
        <v>253</v>
      </c>
      <c r="B20" s="129">
        <v>1000</v>
      </c>
      <c r="C20" s="144">
        <v>2500</v>
      </c>
      <c r="D20" s="129">
        <v>5000</v>
      </c>
      <c r="E20" s="130">
        <v>10000</v>
      </c>
    </row>
    <row r="21" spans="1:6" x14ac:dyDescent="0.25">
      <c r="A21" s="112" t="s">
        <v>274</v>
      </c>
      <c r="B21" s="145">
        <v>250</v>
      </c>
      <c r="C21" s="135">
        <v>1000</v>
      </c>
      <c r="D21" s="135">
        <v>5000</v>
      </c>
      <c r="E21" s="146">
        <v>15000</v>
      </c>
    </row>
    <row r="22" spans="1:6" x14ac:dyDescent="0.25">
      <c r="A22" s="112" t="s">
        <v>275</v>
      </c>
      <c r="B22" s="147">
        <f>B20/B21</f>
        <v>4</v>
      </c>
      <c r="C22" s="147">
        <f>C20/C21</f>
        <v>2.5</v>
      </c>
      <c r="D22" s="147">
        <f>D20/D21</f>
        <v>1</v>
      </c>
      <c r="E22" s="148">
        <f>E20/E21</f>
        <v>0.66666666666666663</v>
      </c>
      <c r="F22" s="149"/>
    </row>
    <row r="23" spans="1:6" x14ac:dyDescent="0.25">
      <c r="A23" s="116" t="s">
        <v>276</v>
      </c>
      <c r="B23" s="150">
        <v>6</v>
      </c>
      <c r="C23" s="150">
        <v>3</v>
      </c>
      <c r="D23" s="150">
        <v>1.5</v>
      </c>
      <c r="E23" s="148">
        <v>0.5</v>
      </c>
    </row>
    <row r="24" spans="1:6" x14ac:dyDescent="0.25">
      <c r="A24" s="116" t="s">
        <v>277</v>
      </c>
      <c r="B24" s="126">
        <v>3</v>
      </c>
      <c r="C24" s="126">
        <v>10</v>
      </c>
      <c r="D24" s="126">
        <v>50</v>
      </c>
      <c r="E24" s="151">
        <v>100</v>
      </c>
    </row>
    <row r="25" spans="1:6" x14ac:dyDescent="0.25">
      <c r="A25" s="116" t="s">
        <v>278</v>
      </c>
      <c r="B25" s="126" t="s">
        <v>279</v>
      </c>
      <c r="C25" s="126" t="s">
        <v>279</v>
      </c>
      <c r="D25" s="126" t="s">
        <v>279</v>
      </c>
      <c r="E25" s="151" t="s">
        <v>279</v>
      </c>
    </row>
    <row r="26" spans="1:6" x14ac:dyDescent="0.25">
      <c r="A26" s="116" t="s">
        <v>258</v>
      </c>
      <c r="B26" s="126" t="s">
        <v>255</v>
      </c>
      <c r="C26" s="127">
        <v>250</v>
      </c>
      <c r="D26" s="127">
        <v>250</v>
      </c>
      <c r="E26" s="128">
        <v>250</v>
      </c>
    </row>
    <row r="27" spans="1:6" x14ac:dyDescent="0.25">
      <c r="A27" s="116" t="s">
        <v>280</v>
      </c>
      <c r="B27" s="126" t="s">
        <v>255</v>
      </c>
      <c r="C27" s="126" t="s">
        <v>255</v>
      </c>
      <c r="D27" s="127" t="s">
        <v>281</v>
      </c>
      <c r="E27" s="128" t="s">
        <v>281</v>
      </c>
    </row>
    <row r="28" spans="1:6" x14ac:dyDescent="0.25">
      <c r="A28" s="119" t="s">
        <v>257</v>
      </c>
      <c r="B28" s="127" t="s">
        <v>255</v>
      </c>
      <c r="C28" s="127">
        <v>400</v>
      </c>
      <c r="D28" s="127">
        <v>400</v>
      </c>
      <c r="E28" s="128">
        <v>400</v>
      </c>
    </row>
    <row r="29" spans="1:6" x14ac:dyDescent="0.25">
      <c r="A29" s="116" t="s">
        <v>282</v>
      </c>
      <c r="B29" s="127">
        <v>50</v>
      </c>
      <c r="C29" s="127">
        <v>150</v>
      </c>
      <c r="D29" s="127">
        <v>150</v>
      </c>
      <c r="E29" s="128">
        <v>150</v>
      </c>
    </row>
    <row r="30" spans="1:6" x14ac:dyDescent="0.25">
      <c r="A30" s="116" t="s">
        <v>262</v>
      </c>
      <c r="B30" s="152" t="s">
        <v>255</v>
      </c>
      <c r="C30" s="152">
        <v>150</v>
      </c>
      <c r="D30" s="152">
        <v>150</v>
      </c>
      <c r="E30" s="128">
        <v>150</v>
      </c>
    </row>
    <row r="31" spans="1:6" ht="15.75" thickBot="1" x14ac:dyDescent="0.3">
      <c r="A31" s="153" t="s">
        <v>263</v>
      </c>
      <c r="B31" s="154" t="s">
        <v>255</v>
      </c>
      <c r="C31" s="155" t="s">
        <v>255</v>
      </c>
      <c r="D31" s="156">
        <v>150</v>
      </c>
      <c r="E31" s="157">
        <v>150</v>
      </c>
    </row>
    <row r="32" spans="1:6" x14ac:dyDescent="0.25">
      <c r="A32" s="158"/>
      <c r="B32" s="159"/>
      <c r="C32" s="160"/>
      <c r="D32" s="161"/>
      <c r="E32" s="162"/>
    </row>
    <row r="33" spans="1:6" ht="15.75" thickBot="1" x14ac:dyDescent="0.3">
      <c r="A33" s="163"/>
      <c r="B33" s="164"/>
      <c r="C33" s="165"/>
      <c r="D33" s="165"/>
      <c r="E33" s="166"/>
    </row>
    <row r="34" spans="1:6" ht="15.75" x14ac:dyDescent="0.25">
      <c r="A34" s="139"/>
      <c r="B34" s="293" t="s">
        <v>283</v>
      </c>
      <c r="C34" s="293"/>
      <c r="D34" s="293"/>
      <c r="E34" s="294"/>
    </row>
    <row r="35" spans="1:6" x14ac:dyDescent="0.25">
      <c r="A35" s="140"/>
      <c r="B35" s="141" t="s">
        <v>249</v>
      </c>
      <c r="C35" s="142" t="s">
        <v>250</v>
      </c>
      <c r="D35" s="142" t="s">
        <v>251</v>
      </c>
      <c r="E35" s="143" t="s">
        <v>252</v>
      </c>
    </row>
    <row r="36" spans="1:6" x14ac:dyDescent="0.25">
      <c r="A36" s="112" t="s">
        <v>284</v>
      </c>
      <c r="B36" s="144">
        <v>1000</v>
      </c>
      <c r="C36" s="129">
        <v>2500</v>
      </c>
      <c r="D36" s="129">
        <v>5000</v>
      </c>
      <c r="E36" s="167">
        <v>10000</v>
      </c>
    </row>
    <row r="37" spans="1:6" x14ac:dyDescent="0.25">
      <c r="A37" s="112" t="s">
        <v>285</v>
      </c>
      <c r="B37" s="168">
        <v>2.75E-2</v>
      </c>
      <c r="C37" s="168">
        <v>1.4999999999999999E-2</v>
      </c>
      <c r="D37" s="169">
        <v>0.01</v>
      </c>
      <c r="E37" s="170">
        <v>5.0000000000000001E-3</v>
      </c>
      <c r="F37" s="149"/>
    </row>
    <row r="38" spans="1:6" ht="15.75" thickBot="1" x14ac:dyDescent="0.3">
      <c r="A38" s="171"/>
      <c r="B38" s="295" t="s">
        <v>286</v>
      </c>
      <c r="C38" s="295"/>
      <c r="D38" s="295"/>
      <c r="E38" s="296"/>
    </row>
    <row r="57" spans="6:6" customFormat="1" x14ac:dyDescent="0.25">
      <c r="F57">
        <v>25000</v>
      </c>
    </row>
  </sheetData>
  <mergeCells count="9">
    <mergeCell ref="B18:E18"/>
    <mergeCell ref="B34:E34"/>
    <mergeCell ref="B38:E38"/>
    <mergeCell ref="A1:E1"/>
    <mergeCell ref="B12:E12"/>
    <mergeCell ref="B13:E13"/>
    <mergeCell ref="B14:E14"/>
    <mergeCell ref="B15:E15"/>
    <mergeCell ref="A17:E17"/>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5"/>
  <sheetViews>
    <sheetView tabSelected="1" topLeftCell="A20" zoomScale="70" zoomScaleNormal="70" zoomScalePageLayoutView="70" workbookViewId="0">
      <selection activeCell="B46" sqref="B46"/>
    </sheetView>
  </sheetViews>
  <sheetFormatPr defaultColWidth="11.42578125" defaultRowHeight="15" x14ac:dyDescent="0.25"/>
  <cols>
    <col min="1" max="1" width="62" customWidth="1"/>
    <col min="2" max="2" width="20.7109375" customWidth="1"/>
  </cols>
  <sheetData>
    <row r="3" spans="1:2" ht="18" x14ac:dyDescent="0.25">
      <c r="A3" s="314" t="s">
        <v>287</v>
      </c>
      <c r="B3" s="315"/>
    </row>
    <row r="4" spans="1:2" ht="33.75" x14ac:dyDescent="0.25">
      <c r="A4" s="172" t="s">
        <v>288</v>
      </c>
      <c r="B4" s="173">
        <v>125000</v>
      </c>
    </row>
    <row r="5" spans="1:2" ht="15.75" x14ac:dyDescent="0.25">
      <c r="A5" s="174" t="s">
        <v>289</v>
      </c>
      <c r="B5" s="175">
        <v>8000</v>
      </c>
    </row>
    <row r="6" spans="1:2" ht="15.75" x14ac:dyDescent="0.25">
      <c r="A6" s="176" t="s">
        <v>290</v>
      </c>
      <c r="B6" s="173">
        <v>12000</v>
      </c>
    </row>
    <row r="7" spans="1:2" ht="33.75" x14ac:dyDescent="0.25">
      <c r="A7" s="177" t="s">
        <v>291</v>
      </c>
      <c r="B7" s="178" t="s">
        <v>292</v>
      </c>
    </row>
    <row r="8" spans="1:2" ht="31.5" x14ac:dyDescent="0.25">
      <c r="A8" s="176" t="s">
        <v>293</v>
      </c>
      <c r="B8" s="179" t="s">
        <v>292</v>
      </c>
    </row>
    <row r="9" spans="1:2" ht="15.75" x14ac:dyDescent="0.25">
      <c r="A9" s="180" t="s">
        <v>294</v>
      </c>
      <c r="B9" s="181">
        <v>5000</v>
      </c>
    </row>
    <row r="14" spans="1:2" ht="18" x14ac:dyDescent="0.25">
      <c r="A14" s="316" t="s">
        <v>295</v>
      </c>
      <c r="B14" s="316"/>
    </row>
    <row r="15" spans="1:2" ht="15.75" x14ac:dyDescent="0.25">
      <c r="A15" s="182" t="s">
        <v>284</v>
      </c>
      <c r="B15" s="182" t="s">
        <v>285</v>
      </c>
    </row>
    <row r="16" spans="1:2" ht="15.75" x14ac:dyDescent="0.25">
      <c r="A16" s="183">
        <v>5000</v>
      </c>
      <c r="B16" s="184">
        <v>1.2500000000000001E-2</v>
      </c>
    </row>
    <row r="17" spans="1:3" ht="15.75" x14ac:dyDescent="0.25">
      <c r="A17" s="185">
        <v>10000</v>
      </c>
      <c r="B17" s="186">
        <v>7.4999999999999997E-3</v>
      </c>
    </row>
    <row r="18" spans="1:3" ht="15.75" x14ac:dyDescent="0.25">
      <c r="A18" s="183">
        <v>15000</v>
      </c>
      <c r="B18" s="184">
        <v>5.0000000000000001E-3</v>
      </c>
    </row>
    <row r="19" spans="1:3" ht="15.75" x14ac:dyDescent="0.25">
      <c r="A19" s="317" t="s">
        <v>296</v>
      </c>
      <c r="B19" s="317"/>
    </row>
    <row r="20" spans="1:3" ht="15.75" x14ac:dyDescent="0.25">
      <c r="A20" s="318" t="s">
        <v>297</v>
      </c>
      <c r="B20" s="318"/>
    </row>
    <row r="21" spans="1:3" ht="15.75" x14ac:dyDescent="0.25">
      <c r="A21" s="319" t="s">
        <v>298</v>
      </c>
      <c r="B21" s="319"/>
    </row>
    <row r="22" spans="1:3" ht="15.75" x14ac:dyDescent="0.25">
      <c r="A22" s="313" t="s">
        <v>299</v>
      </c>
      <c r="B22" s="313"/>
    </row>
    <row r="23" spans="1:3" s="188" customFormat="1" ht="15.75" x14ac:dyDescent="0.25">
      <c r="A23" s="187"/>
      <c r="B23" s="187"/>
    </row>
    <row r="25" spans="1:3" ht="18" x14ac:dyDescent="0.25">
      <c r="A25" s="316" t="s">
        <v>300</v>
      </c>
      <c r="B25" s="316"/>
      <c r="C25" s="316"/>
    </row>
    <row r="26" spans="1:3" ht="94.5" x14ac:dyDescent="0.25">
      <c r="A26" s="182" t="s">
        <v>301</v>
      </c>
      <c r="B26" s="182" t="s">
        <v>302</v>
      </c>
      <c r="C26" s="182" t="s">
        <v>276</v>
      </c>
    </row>
    <row r="27" spans="1:3" ht="15.75" x14ac:dyDescent="0.25">
      <c r="A27" s="183">
        <v>10000</v>
      </c>
      <c r="B27" s="189">
        <v>7500</v>
      </c>
      <c r="C27" s="190">
        <v>2</v>
      </c>
    </row>
    <row r="28" spans="1:3" ht="15.75" x14ac:dyDescent="0.25">
      <c r="A28" s="185">
        <v>15000</v>
      </c>
      <c r="B28" s="191">
        <v>15000</v>
      </c>
      <c r="C28" s="192">
        <v>1.25</v>
      </c>
    </row>
    <row r="29" spans="1:3" ht="15.75" x14ac:dyDescent="0.25">
      <c r="A29" s="183">
        <v>25000</v>
      </c>
      <c r="B29" s="189">
        <v>35000</v>
      </c>
      <c r="C29" s="190">
        <v>0.75</v>
      </c>
    </row>
    <row r="30" spans="1:3" ht="15.75" x14ac:dyDescent="0.25">
      <c r="A30" s="193"/>
      <c r="B30" s="193"/>
      <c r="C30" s="193"/>
    </row>
    <row r="31" spans="1:3" ht="15.75" x14ac:dyDescent="0.25">
      <c r="A31" s="318" t="s">
        <v>303</v>
      </c>
      <c r="B31" s="318"/>
      <c r="C31" s="318"/>
    </row>
    <row r="32" spans="1:3" ht="15.75" x14ac:dyDescent="0.25">
      <c r="A32" s="320" t="s">
        <v>296</v>
      </c>
      <c r="B32" s="320"/>
      <c r="C32" s="320"/>
    </row>
    <row r="33" spans="1:3" ht="15.75" x14ac:dyDescent="0.25">
      <c r="A33" s="319" t="s">
        <v>297</v>
      </c>
      <c r="B33" s="319"/>
      <c r="C33" s="319"/>
    </row>
    <row r="34" spans="1:3" ht="15.75" x14ac:dyDescent="0.25">
      <c r="A34" s="318" t="s">
        <v>298</v>
      </c>
      <c r="B34" s="318"/>
      <c r="C34" s="318"/>
    </row>
    <row r="35" spans="1:3" ht="15.75" x14ac:dyDescent="0.25">
      <c r="A35" s="313" t="s">
        <v>299</v>
      </c>
      <c r="B35" s="313"/>
      <c r="C35" s="313"/>
    </row>
  </sheetData>
  <mergeCells count="12">
    <mergeCell ref="A35:C35"/>
    <mergeCell ref="A3:B3"/>
    <mergeCell ref="A14:B14"/>
    <mergeCell ref="A19:B19"/>
    <mergeCell ref="A20:B20"/>
    <mergeCell ref="A21:B21"/>
    <mergeCell ref="A22:B22"/>
    <mergeCell ref="A25:C25"/>
    <mergeCell ref="A31:C31"/>
    <mergeCell ref="A32:C32"/>
    <mergeCell ref="A33:C33"/>
    <mergeCell ref="A34:C3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3" sqref="E13"/>
    </sheetView>
  </sheetViews>
  <sheetFormatPr defaultColWidth="8.85546875" defaultRowHeight="15" x14ac:dyDescent="0.25"/>
  <cols>
    <col min="1" max="1" width="3.28515625" style="15" customWidth="1"/>
    <col min="2" max="2" width="4.7109375" style="15" customWidth="1"/>
    <col min="3" max="3" width="33.42578125" style="15" customWidth="1"/>
    <col min="4" max="4" width="15.140625" style="103" customWidth="1"/>
    <col min="5" max="5" width="18.42578125" style="14" bestFit="1" customWidth="1"/>
    <col min="6" max="6" width="18.140625" style="14" bestFit="1" customWidth="1"/>
    <col min="7" max="16384" width="8.85546875" style="15"/>
  </cols>
  <sheetData>
    <row r="1" spans="1:6" ht="15.75" x14ac:dyDescent="0.25">
      <c r="A1" s="7"/>
    </row>
    <row r="2" spans="1:6" ht="15.75" x14ac:dyDescent="0.25">
      <c r="A2" s="7"/>
      <c r="C2" s="24"/>
      <c r="D2" s="237" t="s">
        <v>217</v>
      </c>
      <c r="E2" s="257" t="s">
        <v>397</v>
      </c>
      <c r="F2" s="238" t="s">
        <v>223</v>
      </c>
    </row>
    <row r="3" spans="1:6" ht="20.100000000000001" customHeight="1" x14ac:dyDescent="0.25">
      <c r="B3" s="14"/>
      <c r="C3" s="239"/>
      <c r="D3" s="240" t="s">
        <v>377</v>
      </c>
      <c r="E3" s="240" t="s">
        <v>377</v>
      </c>
      <c r="F3" s="240" t="s">
        <v>377</v>
      </c>
    </row>
    <row r="4" spans="1:6" ht="20.100000000000001" customHeight="1" x14ac:dyDescent="0.25">
      <c r="B4" s="14"/>
      <c r="C4" s="239" t="s">
        <v>378</v>
      </c>
      <c r="D4" s="241">
        <f>'Costing Details'!F12</f>
        <v>6567</v>
      </c>
      <c r="E4" s="241">
        <f>'Costing Details'!I12</f>
        <v>14118</v>
      </c>
      <c r="F4" s="241">
        <f>'Costing Details'!L12</f>
        <v>21654</v>
      </c>
    </row>
    <row r="5" spans="1:6" ht="14.1" customHeight="1" x14ac:dyDescent="0.25">
      <c r="B5" s="14"/>
      <c r="C5" s="239"/>
      <c r="D5" s="242"/>
      <c r="E5" s="213"/>
      <c r="F5" s="213"/>
    </row>
    <row r="6" spans="1:6" x14ac:dyDescent="0.25">
      <c r="A6" s="14"/>
      <c r="B6" s="14"/>
      <c r="C6" s="197" t="s">
        <v>379</v>
      </c>
      <c r="D6" s="243">
        <f>'Costing Details'!F17</f>
        <v>570.24</v>
      </c>
      <c r="E6" s="243">
        <f>'Costing Details'!I16</f>
        <v>3801.6</v>
      </c>
      <c r="F6" s="243">
        <f>'Costing Details'!L16</f>
        <v>12672</v>
      </c>
    </row>
    <row r="7" spans="1:6" x14ac:dyDescent="0.25">
      <c r="A7" s="14"/>
      <c r="B7" s="14"/>
      <c r="C7" s="197" t="s">
        <v>380</v>
      </c>
      <c r="D7" s="243">
        <f>'Costing Details'!F19</f>
        <v>1000</v>
      </c>
      <c r="E7" s="243">
        <f>'Costing Details'!I19</f>
        <v>8500</v>
      </c>
      <c r="F7" s="243">
        <f>'Costing Details'!L19</f>
        <v>15000</v>
      </c>
    </row>
    <row r="8" spans="1:6" x14ac:dyDescent="0.25">
      <c r="A8" s="14"/>
      <c r="B8" s="14"/>
      <c r="C8" s="244" t="s">
        <v>381</v>
      </c>
      <c r="D8" s="25" t="s">
        <v>236</v>
      </c>
      <c r="E8" s="243"/>
      <c r="F8" s="243">
        <f>'Costing Details'!L20</f>
        <v>5000</v>
      </c>
    </row>
    <row r="9" spans="1:6" x14ac:dyDescent="0.25">
      <c r="A9" s="14"/>
      <c r="B9" s="14"/>
      <c r="C9" s="244" t="s">
        <v>382</v>
      </c>
      <c r="D9" s="25" t="s">
        <v>236</v>
      </c>
      <c r="E9" s="258"/>
      <c r="F9" s="243">
        <f>'Costing Details'!L21</f>
        <v>5000</v>
      </c>
    </row>
    <row r="10" spans="1:6" ht="30" x14ac:dyDescent="0.25">
      <c r="A10" s="14"/>
      <c r="B10" s="14"/>
      <c r="C10" s="244" t="s">
        <v>383</v>
      </c>
      <c r="D10" s="243">
        <f>'Costing Details'!F22</f>
        <v>16.666666666666668</v>
      </c>
      <c r="E10" s="243">
        <f>'Costing Details'!I22</f>
        <v>41.666666666666664</v>
      </c>
      <c r="F10" s="243">
        <f>'Costing Details'!L22</f>
        <v>41.666666666666664</v>
      </c>
    </row>
    <row r="11" spans="1:6" ht="30" x14ac:dyDescent="0.25">
      <c r="B11" s="14"/>
      <c r="C11" s="239" t="s">
        <v>384</v>
      </c>
      <c r="D11" s="242">
        <f>SUM(D6:D10)</f>
        <v>1586.9066666666668</v>
      </c>
      <c r="E11" s="242">
        <f>SUM(E6:E10)</f>
        <v>12343.266666666666</v>
      </c>
      <c r="F11" s="242">
        <f>SUM(F6:F10)</f>
        <v>37713.666666666664</v>
      </c>
    </row>
    <row r="13" spans="1:6" ht="36" customHeight="1" x14ac:dyDescent="0.25">
      <c r="C13" s="245" t="s">
        <v>385</v>
      </c>
      <c r="D13" s="246">
        <v>1500</v>
      </c>
      <c r="E13" s="246">
        <v>6000</v>
      </c>
      <c r="F13" s="246">
        <v>25000</v>
      </c>
    </row>
    <row r="14" spans="1:6" x14ac:dyDescent="0.25">
      <c r="D14" s="14"/>
      <c r="E14" s="262"/>
      <c r="F14" s="262"/>
    </row>
    <row r="15" spans="1:6" x14ac:dyDescent="0.25">
      <c r="E15" s="263"/>
      <c r="F15" s="103"/>
    </row>
    <row r="16" spans="1:6" x14ac:dyDescent="0.25">
      <c r="E16" s="1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
  <sheetViews>
    <sheetView workbookViewId="0">
      <pane xSplit="3" ySplit="3" topLeftCell="D12" activePane="bottomRight" state="frozen"/>
      <selection pane="topRight" activeCell="D1" sqref="D1"/>
      <selection pane="bottomLeft" activeCell="A4" sqref="A4"/>
      <selection pane="bottomRight" activeCell="C26" sqref="C26"/>
    </sheetView>
  </sheetViews>
  <sheetFormatPr defaultColWidth="8.85546875" defaultRowHeight="15" x14ac:dyDescent="0.25"/>
  <cols>
    <col min="1" max="1" width="3.28515625" style="15" customWidth="1"/>
    <col min="2" max="2" width="19" style="15" customWidth="1"/>
    <col min="3" max="3" width="27.28515625" style="15" customWidth="1"/>
    <col min="4" max="4" width="12.7109375" style="14" customWidth="1"/>
    <col min="5" max="5" width="12.7109375" style="103" customWidth="1"/>
    <col min="6" max="12" width="12.7109375" style="14" customWidth="1"/>
    <col min="13" max="16384" width="8.85546875" style="15"/>
  </cols>
  <sheetData>
    <row r="1" spans="1:12" ht="16.5" thickBot="1" x14ac:dyDescent="0.3">
      <c r="A1" s="7" t="s">
        <v>117</v>
      </c>
    </row>
    <row r="2" spans="1:12" ht="15.75" x14ac:dyDescent="0.25">
      <c r="A2" s="7"/>
      <c r="D2" s="264" t="s">
        <v>217</v>
      </c>
      <c r="E2" s="265"/>
      <c r="F2" s="266"/>
      <c r="G2" s="267" t="s">
        <v>118</v>
      </c>
      <c r="H2" s="268"/>
      <c r="I2" s="269"/>
      <c r="J2" s="270" t="s">
        <v>223</v>
      </c>
      <c r="K2" s="271"/>
      <c r="L2" s="272"/>
    </row>
    <row r="3" spans="1:12" ht="45" x14ac:dyDescent="0.25">
      <c r="A3" s="2"/>
      <c r="B3" s="2" t="s">
        <v>121</v>
      </c>
      <c r="C3" s="5" t="s">
        <v>119</v>
      </c>
      <c r="D3" s="77" t="s">
        <v>120</v>
      </c>
      <c r="E3" s="76" t="s">
        <v>195</v>
      </c>
      <c r="F3" s="78" t="s">
        <v>167</v>
      </c>
      <c r="G3" s="67" t="s">
        <v>120</v>
      </c>
      <c r="H3" s="68" t="s">
        <v>195</v>
      </c>
      <c r="I3" s="69" t="s">
        <v>167</v>
      </c>
      <c r="J3" s="56" t="s">
        <v>120</v>
      </c>
      <c r="K3" s="57" t="s">
        <v>195</v>
      </c>
      <c r="L3" s="58" t="s">
        <v>167</v>
      </c>
    </row>
    <row r="4" spans="1:12" ht="20.100000000000001" customHeight="1" x14ac:dyDescent="0.25">
      <c r="A4" s="14"/>
      <c r="B4" s="14" t="s">
        <v>63</v>
      </c>
      <c r="C4" s="26" t="s">
        <v>60</v>
      </c>
      <c r="D4" s="98">
        <f>'Impl-Effort-Detail'!G8</f>
        <v>65</v>
      </c>
      <c r="E4" s="99">
        <v>12</v>
      </c>
      <c r="F4" s="100">
        <f>D4*E4</f>
        <v>780</v>
      </c>
      <c r="G4" s="102">
        <f>'Impl-Effort-Detail'!L8</f>
        <v>114</v>
      </c>
      <c r="H4" s="99">
        <v>12</v>
      </c>
      <c r="I4" s="100">
        <f>G4*H4</f>
        <v>1368</v>
      </c>
      <c r="J4" s="102">
        <f>'Impl-Effort-Detail'!Q8</f>
        <v>138</v>
      </c>
      <c r="K4" s="99">
        <v>12</v>
      </c>
      <c r="L4" s="100">
        <f>J4*K4</f>
        <v>1656</v>
      </c>
    </row>
    <row r="5" spans="1:12" ht="30" x14ac:dyDescent="0.25">
      <c r="A5" s="14"/>
      <c r="B5" s="14" t="s">
        <v>82</v>
      </c>
      <c r="C5" s="26" t="s">
        <v>87</v>
      </c>
      <c r="D5" s="98">
        <f>'Impl-Effort-Detail'!G15</f>
        <v>148</v>
      </c>
      <c r="E5" s="99">
        <v>12</v>
      </c>
      <c r="F5" s="100">
        <f>D5*E5</f>
        <v>1776</v>
      </c>
      <c r="G5" s="102">
        <f>'Impl-Effort-Detail'!L15</f>
        <v>206</v>
      </c>
      <c r="H5" s="99">
        <v>12</v>
      </c>
      <c r="I5" s="100">
        <f>G5*H5</f>
        <v>2472</v>
      </c>
      <c r="J5" s="102">
        <f>'Impl-Effort-Detail'!Q15</f>
        <v>328</v>
      </c>
      <c r="K5" s="99">
        <v>12</v>
      </c>
      <c r="L5" s="100">
        <f>J5*K5</f>
        <v>3936</v>
      </c>
    </row>
    <row r="6" spans="1:12" ht="20.100000000000001" customHeight="1" x14ac:dyDescent="0.25">
      <c r="A6" s="14"/>
      <c r="B6" s="14" t="s">
        <v>83</v>
      </c>
      <c r="C6" s="26" t="s">
        <v>128</v>
      </c>
      <c r="D6" s="259">
        <f>'Impl-Effort-Detail'!G22</f>
        <v>128.25</v>
      </c>
      <c r="E6" s="99">
        <v>12</v>
      </c>
      <c r="F6" s="100">
        <f>D6*E6</f>
        <v>1539</v>
      </c>
      <c r="G6" s="102">
        <f>'Impl-Effort-Detail'!L22</f>
        <v>432.5</v>
      </c>
      <c r="H6" s="99">
        <v>12</v>
      </c>
      <c r="I6" s="100">
        <f>G6*H6</f>
        <v>5190</v>
      </c>
      <c r="J6" s="102">
        <f>'Impl-Effort-Detail'!Q22</f>
        <v>640.5</v>
      </c>
      <c r="K6" s="99">
        <v>12</v>
      </c>
      <c r="L6" s="100">
        <f>J6*K6</f>
        <v>7686</v>
      </c>
    </row>
    <row r="7" spans="1:12" ht="20.100000000000001" customHeight="1" x14ac:dyDescent="0.25">
      <c r="A7" s="14"/>
      <c r="B7" s="14" t="s">
        <v>84</v>
      </c>
      <c r="C7" s="26" t="s">
        <v>3</v>
      </c>
      <c r="D7" s="101">
        <f>'Impl-Effort-Detail'!G26</f>
        <v>30</v>
      </c>
      <c r="E7" s="99">
        <v>12</v>
      </c>
      <c r="F7" s="100">
        <f>D7*E7</f>
        <v>360</v>
      </c>
      <c r="G7" s="102">
        <f>'Impl-Effort-Detail'!L26</f>
        <v>40</v>
      </c>
      <c r="H7" s="99">
        <v>12</v>
      </c>
      <c r="I7" s="100">
        <f>G7*H7</f>
        <v>480</v>
      </c>
      <c r="J7" s="102">
        <f>'Impl-Effort-Detail'!Q26</f>
        <v>80</v>
      </c>
      <c r="K7" s="99">
        <v>12</v>
      </c>
      <c r="L7" s="100">
        <f>J7*K7</f>
        <v>960</v>
      </c>
    </row>
    <row r="8" spans="1:12" ht="20.100000000000001" customHeight="1" x14ac:dyDescent="0.25">
      <c r="A8" s="14"/>
      <c r="B8" s="14" t="s">
        <v>85</v>
      </c>
      <c r="C8" s="26" t="s">
        <v>150</v>
      </c>
      <c r="D8" s="101">
        <f>'Impl-Effort-Detail'!G31</f>
        <v>120</v>
      </c>
      <c r="E8" s="99">
        <v>12</v>
      </c>
      <c r="F8" s="100">
        <f>D8*E8</f>
        <v>1440</v>
      </c>
      <c r="G8" s="102">
        <f>'Impl-Effort-Detail'!L31</f>
        <v>272</v>
      </c>
      <c r="H8" s="99">
        <v>12</v>
      </c>
      <c r="I8" s="100">
        <f>G8*H8</f>
        <v>3264</v>
      </c>
      <c r="J8" s="102">
        <f>'Impl-Effort-Detail'!Q31</f>
        <v>410</v>
      </c>
      <c r="K8" s="99">
        <v>12</v>
      </c>
      <c r="L8" s="100">
        <f>J8*K8</f>
        <v>4920</v>
      </c>
    </row>
    <row r="9" spans="1:12" ht="12" customHeight="1" x14ac:dyDescent="0.25">
      <c r="A9" s="14"/>
      <c r="B9" s="14"/>
      <c r="C9" s="26"/>
      <c r="D9" s="101"/>
      <c r="E9" s="99"/>
      <c r="F9" s="100"/>
      <c r="G9" s="102"/>
      <c r="H9" s="99"/>
      <c r="I9" s="100"/>
      <c r="J9" s="102"/>
      <c r="K9" s="99"/>
      <c r="L9" s="100"/>
    </row>
    <row r="10" spans="1:12" ht="20.100000000000001" customHeight="1" x14ac:dyDescent="0.25">
      <c r="A10" s="14"/>
      <c r="B10" s="14" t="s">
        <v>86</v>
      </c>
      <c r="C10" s="26" t="s">
        <v>159</v>
      </c>
      <c r="D10" s="101">
        <f>'Impl-Effort-Detail'!G36</f>
        <v>56</v>
      </c>
      <c r="E10" s="99">
        <v>12</v>
      </c>
      <c r="F10" s="100">
        <f>D10*E10</f>
        <v>672</v>
      </c>
      <c r="G10" s="102">
        <f>'Impl-Effort-Detail'!L36</f>
        <v>112</v>
      </c>
      <c r="H10" s="99">
        <v>12</v>
      </c>
      <c r="I10" s="100">
        <f>G10*H10</f>
        <v>1344</v>
      </c>
      <c r="J10" s="102">
        <f>'Impl-Effort-Detail'!Q36</f>
        <v>208</v>
      </c>
      <c r="K10" s="99">
        <v>12</v>
      </c>
      <c r="L10" s="100">
        <f>J10*K10</f>
        <v>2496</v>
      </c>
    </row>
    <row r="11" spans="1:12" ht="12" customHeight="1" thickBot="1" x14ac:dyDescent="0.3">
      <c r="A11" s="14"/>
      <c r="B11" s="14"/>
      <c r="C11" s="26"/>
      <c r="D11" s="101"/>
      <c r="E11" s="99"/>
      <c r="F11" s="100"/>
      <c r="G11" s="102"/>
      <c r="H11" s="93"/>
      <c r="I11" s="92"/>
      <c r="J11" s="102"/>
      <c r="K11" s="93"/>
      <c r="L11" s="92"/>
    </row>
    <row r="12" spans="1:12" ht="20.100000000000001" customHeight="1" thickBot="1" x14ac:dyDescent="0.3">
      <c r="B12" s="14"/>
      <c r="C12" s="13" t="s">
        <v>367</v>
      </c>
      <c r="D12" s="104">
        <f>SUM(D4:D11)</f>
        <v>547.25</v>
      </c>
      <c r="E12" s="105"/>
      <c r="F12" s="106">
        <f>SUM(F4:F11)</f>
        <v>6567</v>
      </c>
      <c r="G12" s="214">
        <f>SUM(G4:G11)</f>
        <v>1176.5</v>
      </c>
      <c r="H12" s="215"/>
      <c r="I12" s="106">
        <f>SUM(I4:I11)</f>
        <v>14118</v>
      </c>
      <c r="J12" s="214">
        <f>SUM(J4:J11)</f>
        <v>1804.5</v>
      </c>
      <c r="K12" s="215"/>
      <c r="L12" s="106">
        <f>SUM(L4:L11)</f>
        <v>21654</v>
      </c>
    </row>
    <row r="13" spans="1:12" ht="20.100000000000001" customHeight="1" thickBot="1" x14ac:dyDescent="0.3">
      <c r="B13" s="14"/>
      <c r="C13" s="13"/>
      <c r="D13" s="110" t="s">
        <v>242</v>
      </c>
      <c r="E13" s="111"/>
      <c r="F13" s="216">
        <v>22</v>
      </c>
      <c r="G13" s="217"/>
      <c r="H13" s="218"/>
      <c r="I13" s="219"/>
      <c r="J13" s="218"/>
      <c r="K13" s="218"/>
      <c r="L13" s="219"/>
    </row>
    <row r="14" spans="1:12" ht="30" x14ac:dyDescent="0.25">
      <c r="A14" s="14"/>
      <c r="B14" s="14" t="s">
        <v>368</v>
      </c>
      <c r="C14" s="26" t="s">
        <v>212</v>
      </c>
      <c r="D14" s="220">
        <f>'Impl-Effort-Detail'!G43</f>
        <v>18</v>
      </c>
      <c r="E14" s="221">
        <v>12</v>
      </c>
      <c r="F14" s="255">
        <f>D14*E14*$F$13</f>
        <v>4752</v>
      </c>
      <c r="G14" s="223">
        <f>'Impl-Effort-Detail'!L43</f>
        <v>12</v>
      </c>
      <c r="H14" s="221">
        <v>12</v>
      </c>
      <c r="I14" s="222">
        <f>G14*H14*$F$13</f>
        <v>3168</v>
      </c>
      <c r="J14" s="223">
        <f>'Impl-Effort-Detail'!Q43</f>
        <v>40</v>
      </c>
      <c r="K14" s="221">
        <v>12</v>
      </c>
      <c r="L14" s="224">
        <f>J14*K14*$F$13</f>
        <v>10560</v>
      </c>
    </row>
    <row r="15" spans="1:12" x14ac:dyDescent="0.25">
      <c r="A15" s="14"/>
      <c r="B15" s="14"/>
      <c r="C15" s="26" t="s">
        <v>369</v>
      </c>
      <c r="D15" s="225"/>
      <c r="E15" s="25"/>
      <c r="F15" s="254">
        <f>F14*20%</f>
        <v>950.40000000000009</v>
      </c>
      <c r="G15" s="25"/>
      <c r="H15" s="25"/>
      <c r="I15" s="227">
        <f>I14*20%</f>
        <v>633.6</v>
      </c>
      <c r="J15" s="25"/>
      <c r="K15" s="25"/>
      <c r="L15" s="228">
        <f>L14*20%</f>
        <v>2112</v>
      </c>
    </row>
    <row r="16" spans="1:12" x14ac:dyDescent="0.25">
      <c r="A16" s="14"/>
      <c r="B16" s="14"/>
      <c r="C16" s="13" t="s">
        <v>247</v>
      </c>
      <c r="D16" s="225"/>
      <c r="E16" s="25"/>
      <c r="F16" s="254">
        <f>F14+F15</f>
        <v>5702.4</v>
      </c>
      <c r="G16" s="25"/>
      <c r="H16" s="25"/>
      <c r="I16" s="226">
        <f>I14+I15</f>
        <v>3801.6</v>
      </c>
      <c r="J16" s="25"/>
      <c r="K16" s="25"/>
      <c r="L16" s="229">
        <f>L14+L15</f>
        <v>12672</v>
      </c>
    </row>
    <row r="17" spans="1:12" x14ac:dyDescent="0.25">
      <c r="A17" s="14"/>
      <c r="B17" s="14"/>
      <c r="C17" s="26"/>
      <c r="D17" s="225"/>
      <c r="E17" s="25"/>
      <c r="F17" s="242">
        <f>F16/10</f>
        <v>570.24</v>
      </c>
      <c r="G17" s="25"/>
      <c r="H17" s="25"/>
      <c r="I17" s="25"/>
      <c r="J17" s="25"/>
      <c r="K17" s="25"/>
      <c r="L17" s="230"/>
    </row>
    <row r="18" spans="1:12" x14ac:dyDescent="0.25">
      <c r="A18" s="14"/>
      <c r="B18" s="14"/>
      <c r="C18" s="26"/>
      <c r="D18" s="225"/>
      <c r="E18" s="25"/>
      <c r="F18" s="226"/>
      <c r="G18" s="25"/>
      <c r="H18" s="25"/>
      <c r="I18" s="25"/>
      <c r="J18" s="25"/>
      <c r="K18" s="25"/>
      <c r="L18" s="230"/>
    </row>
    <row r="19" spans="1:12" x14ac:dyDescent="0.25">
      <c r="A19" s="14"/>
      <c r="B19" s="14" t="s">
        <v>243</v>
      </c>
      <c r="C19" s="26" t="s">
        <v>244</v>
      </c>
      <c r="D19" s="225">
        <v>1</v>
      </c>
      <c r="E19" s="25"/>
      <c r="F19" s="254">
        <f>10000/10</f>
        <v>1000</v>
      </c>
      <c r="G19" s="25">
        <v>1</v>
      </c>
      <c r="H19" s="25"/>
      <c r="I19" s="226">
        <v>8500</v>
      </c>
      <c r="J19" s="25">
        <v>1</v>
      </c>
      <c r="K19" s="25"/>
      <c r="L19" s="229">
        <v>15000</v>
      </c>
    </row>
    <row r="20" spans="1:12" x14ac:dyDescent="0.25">
      <c r="A20" s="14"/>
      <c r="B20" s="14" t="s">
        <v>243</v>
      </c>
      <c r="C20" s="26" t="s">
        <v>370</v>
      </c>
      <c r="D20" s="225"/>
      <c r="E20" s="25"/>
      <c r="F20" s="226"/>
      <c r="G20" s="25">
        <v>1</v>
      </c>
      <c r="H20" s="25"/>
      <c r="I20" s="226">
        <v>3000</v>
      </c>
      <c r="J20" s="25">
        <v>1</v>
      </c>
      <c r="K20" s="25"/>
      <c r="L20" s="231">
        <v>5000</v>
      </c>
    </row>
    <row r="21" spans="1:12" x14ac:dyDescent="0.25">
      <c r="A21" s="14"/>
      <c r="B21" s="14" t="s">
        <v>243</v>
      </c>
      <c r="C21" s="26" t="s">
        <v>371</v>
      </c>
      <c r="D21" s="225"/>
      <c r="E21" s="25"/>
      <c r="F21" s="226"/>
      <c r="G21" s="25"/>
      <c r="H21" s="25"/>
      <c r="I21" s="226">
        <v>5000</v>
      </c>
      <c r="J21" s="25"/>
      <c r="K21" s="25"/>
      <c r="L21" s="229">
        <v>5000</v>
      </c>
    </row>
    <row r="22" spans="1:12" ht="30.75" thickBot="1" x14ac:dyDescent="0.3">
      <c r="A22" s="14"/>
      <c r="B22" s="14" t="s">
        <v>372</v>
      </c>
      <c r="C22" s="26" t="s">
        <v>373</v>
      </c>
      <c r="D22" s="232"/>
      <c r="E22" s="233"/>
      <c r="F22" s="256">
        <f>200/12</f>
        <v>16.666666666666668</v>
      </c>
      <c r="G22" s="233"/>
      <c r="H22" s="233"/>
      <c r="I22" s="234">
        <f>500/12</f>
        <v>41.666666666666664</v>
      </c>
      <c r="J22" s="233"/>
      <c r="K22" s="233"/>
      <c r="L22" s="234">
        <f>500/12</f>
        <v>41.666666666666664</v>
      </c>
    </row>
    <row r="23" spans="1:12" x14ac:dyDescent="0.25">
      <c r="A23" s="14"/>
      <c r="B23" s="14"/>
      <c r="C23" s="26"/>
      <c r="D23" s="97"/>
      <c r="E23" s="93"/>
      <c r="F23" s="109"/>
      <c r="G23" s="93"/>
      <c r="H23" s="93"/>
      <c r="I23" s="93"/>
      <c r="J23" s="93"/>
      <c r="K23" s="93"/>
      <c r="L23" s="93"/>
    </row>
    <row r="24" spans="1:12" x14ac:dyDescent="0.25">
      <c r="A24" s="14"/>
      <c r="B24" s="14"/>
      <c r="C24" s="26"/>
      <c r="D24" s="97"/>
      <c r="E24" s="93"/>
      <c r="F24" s="109"/>
      <c r="G24" s="93"/>
      <c r="H24" s="93"/>
      <c r="I24" s="109"/>
      <c r="J24" s="93"/>
      <c r="K24" s="93"/>
      <c r="L24" s="109"/>
    </row>
    <row r="25" spans="1:12" x14ac:dyDescent="0.25">
      <c r="A25" s="14"/>
      <c r="B25" s="14"/>
      <c r="C25" s="26"/>
      <c r="D25" s="97"/>
      <c r="E25" s="93"/>
      <c r="F25" s="109"/>
      <c r="G25" s="93"/>
      <c r="H25" s="93"/>
      <c r="I25" s="93"/>
      <c r="J25" s="93"/>
      <c r="K25" s="93"/>
      <c r="L25" s="93"/>
    </row>
    <row r="26" spans="1:12" x14ac:dyDescent="0.25">
      <c r="A26" s="14"/>
      <c r="B26" s="14"/>
      <c r="C26" s="26"/>
      <c r="D26" s="97"/>
      <c r="E26" s="93"/>
      <c r="F26" s="109"/>
      <c r="G26" s="93"/>
      <c r="H26" s="93"/>
      <c r="I26" s="93"/>
      <c r="J26" s="93"/>
      <c r="K26" s="93"/>
      <c r="L26" s="93"/>
    </row>
    <row r="28" spans="1:12" x14ac:dyDescent="0.25">
      <c r="C28" s="24" t="s">
        <v>374</v>
      </c>
      <c r="D28" s="235">
        <v>1500</v>
      </c>
      <c r="E28" s="235">
        <v>6000</v>
      </c>
      <c r="F28" s="235">
        <v>15000</v>
      </c>
      <c r="G28" s="15"/>
      <c r="H28" s="24" t="s">
        <v>375</v>
      </c>
    </row>
    <row r="29" spans="1:12" x14ac:dyDescent="0.25">
      <c r="B29" s="15" t="s">
        <v>376</v>
      </c>
      <c r="C29" s="24"/>
      <c r="D29" s="236">
        <v>10</v>
      </c>
      <c r="E29" s="25">
        <v>10</v>
      </c>
      <c r="F29" s="25">
        <v>5</v>
      </c>
      <c r="G29" s="15"/>
      <c r="H29" s="24"/>
    </row>
    <row r="30" spans="1:12" x14ac:dyDescent="0.25">
      <c r="C30" s="24"/>
      <c r="D30" s="236">
        <v>15000</v>
      </c>
      <c r="E30" s="25">
        <v>60000</v>
      </c>
      <c r="F30" s="25">
        <v>75000</v>
      </c>
      <c r="G30" s="15"/>
      <c r="H30" s="24">
        <v>150000</v>
      </c>
    </row>
  </sheetData>
  <mergeCells count="3">
    <mergeCell ref="D2:F2"/>
    <mergeCell ref="G2:I2"/>
    <mergeCell ref="J2:L2"/>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zoomScale="75" zoomScaleNormal="75" zoomScalePageLayoutView="75" workbookViewId="0">
      <pane xSplit="4" ySplit="2" topLeftCell="E3" activePane="bottomRight" state="frozen"/>
      <selection pane="topRight" activeCell="E1" sqref="E1"/>
      <selection pane="bottomLeft" activeCell="A3" sqref="A3"/>
      <selection pane="bottomRight" activeCell="J1" sqref="J1:M1"/>
    </sheetView>
  </sheetViews>
  <sheetFormatPr defaultColWidth="8.85546875" defaultRowHeight="15" x14ac:dyDescent="0.25"/>
  <cols>
    <col min="1" max="1" width="4.42578125" style="6" customWidth="1"/>
    <col min="2" max="2" width="5.7109375" style="6" customWidth="1"/>
    <col min="3" max="3" width="21.42578125" style="6" customWidth="1"/>
    <col min="4" max="4" width="30.7109375" style="9" customWidth="1"/>
    <col min="5" max="8" width="8.7109375" style="10" customWidth="1"/>
    <col min="9" max="9" width="22.7109375" style="10" customWidth="1"/>
    <col min="10" max="13" width="8.7109375" style="10" customWidth="1"/>
    <col min="14" max="14" width="20.7109375" style="10" customWidth="1"/>
    <col min="15" max="18" width="8.7109375" style="10" customWidth="1"/>
    <col min="19" max="19" width="20.7109375" style="10" customWidth="1"/>
    <col min="20" max="20" width="16.7109375" style="11" customWidth="1"/>
    <col min="21" max="21" width="18.7109375" style="11" customWidth="1"/>
    <col min="22" max="22" width="30.7109375" style="11" customWidth="1"/>
    <col min="23" max="23" width="60.7109375" style="11" customWidth="1"/>
    <col min="24" max="16384" width="8.85546875" style="6"/>
  </cols>
  <sheetData>
    <row r="1" spans="1:23" ht="21" customHeight="1" x14ac:dyDescent="0.25">
      <c r="A1" s="7" t="s">
        <v>116</v>
      </c>
      <c r="B1" s="8"/>
      <c r="E1" s="264" t="s">
        <v>217</v>
      </c>
      <c r="F1" s="265"/>
      <c r="G1" s="265"/>
      <c r="H1" s="265"/>
      <c r="I1" s="203"/>
      <c r="J1" s="268" t="s">
        <v>118</v>
      </c>
      <c r="K1" s="268"/>
      <c r="L1" s="268"/>
      <c r="M1" s="268"/>
      <c r="N1" s="204"/>
      <c r="O1" s="277" t="s">
        <v>223</v>
      </c>
      <c r="P1" s="278"/>
      <c r="Q1" s="278"/>
      <c r="R1" s="278"/>
      <c r="S1" s="206"/>
    </row>
    <row r="2" spans="1:23" ht="30" x14ac:dyDescent="0.25">
      <c r="A2" s="1" t="s">
        <v>58</v>
      </c>
      <c r="B2" s="2" t="s">
        <v>62</v>
      </c>
      <c r="C2" s="3" t="s">
        <v>59</v>
      </c>
      <c r="D2" s="4" t="s">
        <v>65</v>
      </c>
      <c r="E2" s="77" t="s">
        <v>64</v>
      </c>
      <c r="F2" s="76" t="s">
        <v>68</v>
      </c>
      <c r="G2" s="76" t="s">
        <v>67</v>
      </c>
      <c r="H2" s="76" t="s">
        <v>69</v>
      </c>
      <c r="I2" s="78" t="s">
        <v>220</v>
      </c>
      <c r="J2" s="65" t="s">
        <v>64</v>
      </c>
      <c r="K2" s="65" t="s">
        <v>68</v>
      </c>
      <c r="L2" s="65" t="s">
        <v>67</v>
      </c>
      <c r="M2" s="65" t="s">
        <v>69</v>
      </c>
      <c r="N2" s="66" t="s">
        <v>220</v>
      </c>
      <c r="O2" s="57" t="s">
        <v>64</v>
      </c>
      <c r="P2" s="57" t="s">
        <v>68</v>
      </c>
      <c r="Q2" s="57" t="s">
        <v>67</v>
      </c>
      <c r="R2" s="57" t="s">
        <v>69</v>
      </c>
      <c r="S2" s="57" t="s">
        <v>220</v>
      </c>
      <c r="T2" s="5" t="s">
        <v>73</v>
      </c>
      <c r="U2" s="5" t="s">
        <v>55</v>
      </c>
      <c r="V2" s="5" t="s">
        <v>61</v>
      </c>
      <c r="W2" s="5" t="s">
        <v>0</v>
      </c>
    </row>
    <row r="3" spans="1:23" ht="30" customHeight="1" x14ac:dyDescent="0.25">
      <c r="A3" s="12">
        <v>1</v>
      </c>
      <c r="B3" s="273" t="s">
        <v>63</v>
      </c>
      <c r="C3" s="8" t="s">
        <v>60</v>
      </c>
      <c r="D3" s="207"/>
      <c r="E3" s="75"/>
      <c r="F3" s="44"/>
      <c r="G3" s="44"/>
      <c r="H3" s="64"/>
      <c r="I3" s="71"/>
      <c r="J3" s="64"/>
      <c r="K3" s="64"/>
      <c r="L3" s="64"/>
      <c r="M3" s="64"/>
      <c r="N3" s="71"/>
      <c r="O3" s="73"/>
      <c r="P3" s="73"/>
      <c r="Q3" s="73"/>
      <c r="R3" s="73"/>
      <c r="S3" s="73"/>
    </row>
    <row r="4" spans="1:23" ht="60" x14ac:dyDescent="0.25">
      <c r="A4" s="10">
        <v>1.1000000000000001</v>
      </c>
      <c r="B4" s="273"/>
      <c r="C4" s="279" t="s">
        <v>81</v>
      </c>
      <c r="D4" s="9" t="s">
        <v>219</v>
      </c>
      <c r="E4" s="59">
        <v>20</v>
      </c>
      <c r="F4" s="44">
        <v>2</v>
      </c>
      <c r="G4" s="44">
        <f>E4*F4</f>
        <v>40</v>
      </c>
      <c r="H4" s="64">
        <f>G4/8</f>
        <v>5</v>
      </c>
      <c r="I4" s="275" t="s">
        <v>221</v>
      </c>
      <c r="J4" s="44">
        <v>32</v>
      </c>
      <c r="K4" s="44">
        <v>2</v>
      </c>
      <c r="L4" s="44">
        <f>J4*K4</f>
        <v>64</v>
      </c>
      <c r="M4" s="64">
        <f>L4/8</f>
        <v>8</v>
      </c>
      <c r="N4" s="79" t="s">
        <v>222</v>
      </c>
      <c r="O4" s="44">
        <v>40</v>
      </c>
      <c r="P4" s="44">
        <v>2</v>
      </c>
      <c r="Q4" s="44">
        <f>O4*P4</f>
        <v>80</v>
      </c>
      <c r="R4" s="64">
        <f>Q4/8</f>
        <v>10</v>
      </c>
      <c r="S4" s="79" t="s">
        <v>222</v>
      </c>
      <c r="T4" s="11" t="s">
        <v>66</v>
      </c>
      <c r="U4" s="11" t="s">
        <v>71</v>
      </c>
      <c r="W4" s="11" t="s">
        <v>70</v>
      </c>
    </row>
    <row r="5" spans="1:23" ht="27" customHeight="1" x14ac:dyDescent="0.25">
      <c r="A5" s="10">
        <v>1.2</v>
      </c>
      <c r="B5" s="273"/>
      <c r="C5" s="279"/>
      <c r="D5" s="9" t="s">
        <v>72</v>
      </c>
      <c r="E5" s="59">
        <v>1</v>
      </c>
      <c r="F5" s="44">
        <v>1</v>
      </c>
      <c r="G5" s="44">
        <f>E5*F5</f>
        <v>1</v>
      </c>
      <c r="H5" s="64">
        <f>G5/8</f>
        <v>0.125</v>
      </c>
      <c r="I5" s="275"/>
      <c r="J5" s="44">
        <v>1</v>
      </c>
      <c r="K5" s="44">
        <v>2</v>
      </c>
      <c r="L5" s="44">
        <f>J5*K5</f>
        <v>2</v>
      </c>
      <c r="M5" s="64">
        <f>L5/8</f>
        <v>0.25</v>
      </c>
      <c r="N5" s="275" t="s">
        <v>224</v>
      </c>
      <c r="O5" s="44">
        <v>1</v>
      </c>
      <c r="P5" s="44">
        <v>2</v>
      </c>
      <c r="Q5" s="44">
        <f>O5*P5</f>
        <v>2</v>
      </c>
      <c r="R5" s="64">
        <f>Q5/8</f>
        <v>0.25</v>
      </c>
      <c r="S5" s="275" t="s">
        <v>224</v>
      </c>
      <c r="T5" s="11" t="s">
        <v>66</v>
      </c>
      <c r="U5" s="11" t="s">
        <v>71</v>
      </c>
      <c r="V5" s="11" t="s">
        <v>79</v>
      </c>
      <c r="W5" s="11" t="s">
        <v>74</v>
      </c>
    </row>
    <row r="6" spans="1:23" ht="30" x14ac:dyDescent="0.25">
      <c r="A6" s="10">
        <v>1.3</v>
      </c>
      <c r="B6" s="273"/>
      <c r="C6" s="279"/>
      <c r="D6" s="9" t="s">
        <v>218</v>
      </c>
      <c r="E6" s="59">
        <v>8</v>
      </c>
      <c r="F6" s="44">
        <v>2</v>
      </c>
      <c r="G6" s="44">
        <f>E6*F6</f>
        <v>16</v>
      </c>
      <c r="H6" s="64">
        <f>G6/8</f>
        <v>2</v>
      </c>
      <c r="I6" s="275"/>
      <c r="J6" s="44">
        <v>16</v>
      </c>
      <c r="K6" s="44">
        <v>2</v>
      </c>
      <c r="L6" s="44">
        <f>J6*K6</f>
        <v>32</v>
      </c>
      <c r="M6" s="64">
        <f>L6/8</f>
        <v>4</v>
      </c>
      <c r="N6" s="275"/>
      <c r="O6" s="44">
        <v>16</v>
      </c>
      <c r="P6" s="44">
        <v>2</v>
      </c>
      <c r="Q6" s="44">
        <f>O6*P6</f>
        <v>32</v>
      </c>
      <c r="R6" s="64">
        <f>Q6/8</f>
        <v>4</v>
      </c>
      <c r="S6" s="275"/>
      <c r="T6" s="11" t="s">
        <v>66</v>
      </c>
      <c r="U6" s="11" t="s">
        <v>71</v>
      </c>
      <c r="V6" s="11" t="s">
        <v>80</v>
      </c>
      <c r="W6" s="11" t="s">
        <v>75</v>
      </c>
    </row>
    <row r="7" spans="1:23" ht="34.5" customHeight="1" x14ac:dyDescent="0.25">
      <c r="A7" s="10">
        <v>1.4</v>
      </c>
      <c r="B7" s="273"/>
      <c r="C7" s="279"/>
      <c r="D7" s="9" t="s">
        <v>76</v>
      </c>
      <c r="E7" s="59">
        <v>4</v>
      </c>
      <c r="F7" s="44">
        <v>2</v>
      </c>
      <c r="G7" s="44">
        <f>E7*F7</f>
        <v>8</v>
      </c>
      <c r="H7" s="64">
        <f>G7/8</f>
        <v>1</v>
      </c>
      <c r="I7" s="275"/>
      <c r="J7" s="44">
        <v>8</v>
      </c>
      <c r="K7" s="44">
        <v>2</v>
      </c>
      <c r="L7" s="44">
        <f>J7*K7</f>
        <v>16</v>
      </c>
      <c r="M7" s="64">
        <f>L7/8</f>
        <v>2</v>
      </c>
      <c r="N7" s="275"/>
      <c r="O7" s="44">
        <v>12</v>
      </c>
      <c r="P7" s="44">
        <v>2</v>
      </c>
      <c r="Q7" s="44">
        <f>O7*P7</f>
        <v>24</v>
      </c>
      <c r="R7" s="64">
        <f>Q7/8</f>
        <v>3</v>
      </c>
      <c r="S7" s="275"/>
      <c r="T7" s="11" t="s">
        <v>66</v>
      </c>
      <c r="U7" s="11" t="s">
        <v>77</v>
      </c>
      <c r="V7" s="11" t="s">
        <v>76</v>
      </c>
      <c r="W7" s="11" t="s">
        <v>78</v>
      </c>
    </row>
    <row r="8" spans="1:23" ht="30" customHeight="1" thickBot="1" x14ac:dyDescent="0.3">
      <c r="A8" s="10"/>
      <c r="B8" s="10"/>
      <c r="C8" s="8" t="s">
        <v>124</v>
      </c>
      <c r="E8" s="60">
        <f>SUM(E4:E7)</f>
        <v>33</v>
      </c>
      <c r="F8" s="61">
        <f>AVERAGE(F4:F7)</f>
        <v>1.75</v>
      </c>
      <c r="G8" s="62">
        <f>SUM(G4:G7)</f>
        <v>65</v>
      </c>
      <c r="H8" s="61">
        <f>SUM(H4:H7)</f>
        <v>8.125</v>
      </c>
      <c r="I8" s="72"/>
      <c r="J8" s="62">
        <f>SUM(J4:J7)</f>
        <v>57</v>
      </c>
      <c r="K8" s="61">
        <f>AVERAGE(K4:K7)</f>
        <v>2</v>
      </c>
      <c r="L8" s="62">
        <f>SUM(L4:L7)</f>
        <v>114</v>
      </c>
      <c r="M8" s="61">
        <f>SUM(M4:M7)</f>
        <v>14.25</v>
      </c>
      <c r="N8" s="80"/>
      <c r="O8" s="62">
        <f>SUM(O4:O7)</f>
        <v>69</v>
      </c>
      <c r="P8" s="61">
        <f>AVERAGE(P4:P7)</f>
        <v>2</v>
      </c>
      <c r="Q8" s="62">
        <f>SUM(Q4:Q7)</f>
        <v>138</v>
      </c>
      <c r="R8" s="61">
        <f>SUM(R4:R7)</f>
        <v>17.25</v>
      </c>
      <c r="S8" s="80"/>
    </row>
    <row r="9" spans="1:23" ht="15.75" thickBot="1" x14ac:dyDescent="0.3">
      <c r="A9" s="46"/>
      <c r="B9" s="46"/>
      <c r="C9" s="47"/>
      <c r="D9" s="48"/>
      <c r="E9" s="46"/>
      <c r="F9" s="46"/>
      <c r="G9" s="46"/>
      <c r="H9" s="49"/>
      <c r="I9" s="49"/>
      <c r="J9" s="49"/>
      <c r="K9" s="49"/>
      <c r="L9" s="49"/>
      <c r="M9" s="49"/>
      <c r="N9" s="49"/>
      <c r="O9" s="49"/>
      <c r="P9" s="49"/>
      <c r="Q9" s="49"/>
      <c r="R9" s="49"/>
      <c r="S9" s="49"/>
      <c r="T9" s="50"/>
      <c r="U9" s="50"/>
      <c r="V9" s="50"/>
      <c r="W9" s="50"/>
    </row>
    <row r="10" spans="1:23" ht="30" customHeight="1" x14ac:dyDescent="0.25">
      <c r="A10" s="10">
        <v>2</v>
      </c>
      <c r="B10" s="273" t="s">
        <v>82</v>
      </c>
      <c r="C10" s="13" t="s">
        <v>87</v>
      </c>
      <c r="D10" s="207"/>
      <c r="E10" s="81"/>
      <c r="F10" s="82"/>
      <c r="G10" s="82"/>
      <c r="H10" s="83"/>
      <c r="I10" s="83"/>
      <c r="J10" s="89"/>
      <c r="K10" s="83"/>
      <c r="L10" s="83"/>
      <c r="M10" s="83"/>
      <c r="N10" s="83"/>
      <c r="O10" s="89"/>
      <c r="P10" s="83"/>
      <c r="Q10" s="83"/>
      <c r="R10" s="83"/>
      <c r="S10" s="84"/>
    </row>
    <row r="11" spans="1:23" ht="60" x14ac:dyDescent="0.25">
      <c r="A11" s="10">
        <v>2.1</v>
      </c>
      <c r="B11" s="273"/>
      <c r="C11" s="276" t="s">
        <v>122</v>
      </c>
      <c r="D11" s="9" t="s">
        <v>88</v>
      </c>
      <c r="E11" s="59">
        <v>12</v>
      </c>
      <c r="F11" s="44">
        <v>2</v>
      </c>
      <c r="G11" s="44">
        <f>E11*F11</f>
        <v>24</v>
      </c>
      <c r="H11" s="64">
        <f>G11/8</f>
        <v>3</v>
      </c>
      <c r="I11" s="74" t="s">
        <v>225</v>
      </c>
      <c r="J11" s="59">
        <v>14</v>
      </c>
      <c r="K11" s="44">
        <v>2</v>
      </c>
      <c r="L11" s="44">
        <f>J11*K11</f>
        <v>28</v>
      </c>
      <c r="M11" s="64">
        <f>L11/8</f>
        <v>3.5</v>
      </c>
      <c r="N11" s="74" t="s">
        <v>225</v>
      </c>
      <c r="O11" s="59">
        <v>16</v>
      </c>
      <c r="P11" s="44">
        <v>2</v>
      </c>
      <c r="Q11" s="44">
        <f>O11*P11</f>
        <v>32</v>
      </c>
      <c r="R11" s="64">
        <f>Q11/8</f>
        <v>4</v>
      </c>
      <c r="S11" s="205" t="s">
        <v>225</v>
      </c>
      <c r="T11" s="11" t="s">
        <v>92</v>
      </c>
      <c r="U11" s="11" t="s">
        <v>77</v>
      </c>
      <c r="V11" s="11" t="s">
        <v>115</v>
      </c>
    </row>
    <row r="12" spans="1:23" ht="60" x14ac:dyDescent="0.25">
      <c r="A12" s="10">
        <v>2.2000000000000002</v>
      </c>
      <c r="B12" s="273"/>
      <c r="C12" s="276"/>
      <c r="D12" s="9" t="s">
        <v>89</v>
      </c>
      <c r="E12" s="59">
        <v>48</v>
      </c>
      <c r="F12" s="44">
        <v>2</v>
      </c>
      <c r="G12" s="44">
        <f>E12*F12</f>
        <v>96</v>
      </c>
      <c r="H12" s="64">
        <f>G12/8</f>
        <v>12</v>
      </c>
      <c r="I12" s="74" t="s">
        <v>225</v>
      </c>
      <c r="J12" s="59">
        <v>54</v>
      </c>
      <c r="K12" s="44">
        <v>2</v>
      </c>
      <c r="L12" s="44">
        <f>J12*K12</f>
        <v>108</v>
      </c>
      <c r="M12" s="64">
        <f>L12/8</f>
        <v>13.5</v>
      </c>
      <c r="N12" s="74" t="s">
        <v>225</v>
      </c>
      <c r="O12" s="59">
        <v>64</v>
      </c>
      <c r="P12" s="44">
        <v>2</v>
      </c>
      <c r="Q12" s="44">
        <f>O12*P12</f>
        <v>128</v>
      </c>
      <c r="R12" s="64">
        <f>Q12/8</f>
        <v>16</v>
      </c>
      <c r="S12" s="205" t="s">
        <v>225</v>
      </c>
      <c r="T12" s="11" t="s">
        <v>92</v>
      </c>
      <c r="U12" s="11" t="s">
        <v>77</v>
      </c>
      <c r="V12" s="11" t="s">
        <v>126</v>
      </c>
    </row>
    <row r="13" spans="1:23" ht="45" x14ac:dyDescent="0.25">
      <c r="A13" s="10">
        <v>2.2999999999999998</v>
      </c>
      <c r="B13" s="273"/>
      <c r="C13" s="207" t="s">
        <v>235</v>
      </c>
      <c r="D13" s="9" t="s">
        <v>234</v>
      </c>
      <c r="E13" s="59">
        <v>16</v>
      </c>
      <c r="F13" s="44">
        <v>1.75</v>
      </c>
      <c r="G13" s="44">
        <f>E13*F13</f>
        <v>28</v>
      </c>
      <c r="H13" s="64">
        <f>G13/8</f>
        <v>3.5</v>
      </c>
      <c r="I13" s="74" t="s">
        <v>225</v>
      </c>
      <c r="J13" s="59">
        <v>40</v>
      </c>
      <c r="K13" s="44">
        <v>1.75</v>
      </c>
      <c r="L13" s="44">
        <f>J13*K13</f>
        <v>70</v>
      </c>
      <c r="M13" s="64">
        <f>L13/8</f>
        <v>8.75</v>
      </c>
      <c r="N13" s="74" t="s">
        <v>225</v>
      </c>
      <c r="O13" s="59">
        <v>96</v>
      </c>
      <c r="P13" s="44">
        <v>1.75</v>
      </c>
      <c r="Q13" s="44">
        <f>O13*P13</f>
        <v>168</v>
      </c>
      <c r="R13" s="64">
        <f>Q13/8</f>
        <v>21</v>
      </c>
      <c r="S13" s="205" t="s">
        <v>225</v>
      </c>
      <c r="T13" s="11" t="s">
        <v>125</v>
      </c>
      <c r="U13" s="11" t="s">
        <v>77</v>
      </c>
      <c r="V13" s="11" t="s">
        <v>127</v>
      </c>
      <c r="W13" s="11" t="s">
        <v>91</v>
      </c>
    </row>
    <row r="14" spans="1:23" ht="30" x14ac:dyDescent="0.25">
      <c r="A14" s="10"/>
      <c r="B14" s="273"/>
      <c r="C14" s="207" t="s">
        <v>123</v>
      </c>
      <c r="D14" s="9" t="s">
        <v>90</v>
      </c>
      <c r="E14" s="59" t="s">
        <v>236</v>
      </c>
      <c r="F14" s="44" t="s">
        <v>236</v>
      </c>
      <c r="G14" s="44" t="s">
        <v>236</v>
      </c>
      <c r="H14" s="44" t="s">
        <v>236</v>
      </c>
      <c r="I14" s="74" t="s">
        <v>237</v>
      </c>
      <c r="J14" s="59"/>
      <c r="K14" s="44"/>
      <c r="L14" s="44"/>
      <c r="M14" s="64"/>
      <c r="N14" s="74"/>
      <c r="O14" s="59"/>
      <c r="P14" s="44"/>
      <c r="Q14" s="44"/>
      <c r="R14" s="64"/>
      <c r="S14" s="205"/>
    </row>
    <row r="15" spans="1:23" ht="30" customHeight="1" thickBot="1" x14ac:dyDescent="0.3">
      <c r="A15" s="10"/>
      <c r="B15" s="273"/>
      <c r="C15" s="8" t="s">
        <v>124</v>
      </c>
      <c r="E15" s="60">
        <f>SUM(E11:E13)</f>
        <v>76</v>
      </c>
      <c r="F15" s="61">
        <f>AVERAGE(F11:F13)</f>
        <v>1.9166666666666667</v>
      </c>
      <c r="G15" s="62">
        <f>SUM(G11:G13)</f>
        <v>148</v>
      </c>
      <c r="H15" s="62">
        <f>SUM(H11:H13)</f>
        <v>18.5</v>
      </c>
      <c r="I15" s="86"/>
      <c r="J15" s="60">
        <f>SUM(J11:J13)</f>
        <v>108</v>
      </c>
      <c r="K15" s="61">
        <f>AVERAGE(K11:K13)</f>
        <v>1.9166666666666667</v>
      </c>
      <c r="L15" s="62">
        <f>SUM(L11:L13)</f>
        <v>206</v>
      </c>
      <c r="M15" s="62">
        <f>SUM(M11:M13)</f>
        <v>25.75</v>
      </c>
      <c r="N15" s="62"/>
      <c r="O15" s="60">
        <f>SUM(O11:O13)</f>
        <v>176</v>
      </c>
      <c r="P15" s="61">
        <f>AVERAGE(P11:P13)</f>
        <v>1.9166666666666667</v>
      </c>
      <c r="Q15" s="62">
        <f>SUM(Q11:Q13)</f>
        <v>328</v>
      </c>
      <c r="R15" s="62">
        <f>SUM(R11:R13)</f>
        <v>41</v>
      </c>
      <c r="S15" s="85"/>
    </row>
    <row r="16" spans="1:23" ht="15.75" thickBot="1" x14ac:dyDescent="0.3">
      <c r="A16" s="46"/>
      <c r="B16" s="46"/>
      <c r="C16" s="47"/>
      <c r="D16" s="48"/>
      <c r="E16" s="46"/>
      <c r="F16" s="46"/>
      <c r="G16" s="46"/>
      <c r="H16" s="49"/>
      <c r="I16" s="49"/>
      <c r="J16" s="49"/>
      <c r="K16" s="49"/>
      <c r="L16" s="49"/>
      <c r="M16" s="49"/>
      <c r="N16" s="49"/>
      <c r="O16" s="49"/>
      <c r="P16" s="49"/>
      <c r="Q16" s="49"/>
      <c r="R16" s="49"/>
      <c r="S16" s="49"/>
      <c r="T16" s="50"/>
      <c r="U16" s="50"/>
      <c r="V16" s="50"/>
      <c r="W16" s="50"/>
    </row>
    <row r="17" spans="1:23" ht="30" customHeight="1" x14ac:dyDescent="0.25">
      <c r="A17" s="10">
        <v>3</v>
      </c>
      <c r="B17" s="273" t="s">
        <v>83</v>
      </c>
      <c r="C17" s="8" t="s">
        <v>128</v>
      </c>
      <c r="E17" s="81"/>
      <c r="F17" s="82"/>
      <c r="G17" s="82"/>
      <c r="H17" s="83"/>
      <c r="I17" s="83"/>
      <c r="J17" s="89"/>
      <c r="K17" s="83"/>
      <c r="L17" s="83"/>
      <c r="M17" s="83"/>
      <c r="N17" s="83"/>
      <c r="O17" s="89"/>
      <c r="P17" s="83"/>
      <c r="Q17" s="83"/>
      <c r="R17" s="83"/>
      <c r="S17" s="84"/>
    </row>
    <row r="18" spans="1:23" ht="30" x14ac:dyDescent="0.25">
      <c r="A18" s="10">
        <v>3.1</v>
      </c>
      <c r="B18" s="273"/>
      <c r="C18" s="27" t="s">
        <v>133</v>
      </c>
      <c r="D18" s="9" t="s">
        <v>131</v>
      </c>
      <c r="E18" s="59">
        <v>16</v>
      </c>
      <c r="F18" s="44">
        <v>1</v>
      </c>
      <c r="G18" s="44">
        <f>E18*F18</f>
        <v>16</v>
      </c>
      <c r="H18" s="64">
        <f>G18/8</f>
        <v>2</v>
      </c>
      <c r="I18" s="87" t="s">
        <v>225</v>
      </c>
      <c r="J18" s="59">
        <v>32</v>
      </c>
      <c r="K18" s="44">
        <v>1</v>
      </c>
      <c r="L18" s="44">
        <f>J18*K18</f>
        <v>32</v>
      </c>
      <c r="M18" s="64">
        <f>L18/8</f>
        <v>4</v>
      </c>
      <c r="N18" s="87" t="s">
        <v>225</v>
      </c>
      <c r="O18" s="59">
        <v>40</v>
      </c>
      <c r="P18" s="44">
        <v>1</v>
      </c>
      <c r="Q18" s="44">
        <f>O18*P18</f>
        <v>40</v>
      </c>
      <c r="R18" s="64">
        <f>Q18/8</f>
        <v>5</v>
      </c>
      <c r="S18" s="79" t="s">
        <v>225</v>
      </c>
      <c r="T18" s="11" t="s">
        <v>132</v>
      </c>
      <c r="U18" s="11" t="s">
        <v>77</v>
      </c>
    </row>
    <row r="19" spans="1:23" ht="30.75" customHeight="1" x14ac:dyDescent="0.25">
      <c r="A19" s="10">
        <v>3.2</v>
      </c>
      <c r="B19" s="273"/>
      <c r="C19" s="27" t="s">
        <v>137</v>
      </c>
      <c r="D19" s="9" t="s">
        <v>134</v>
      </c>
      <c r="E19" s="59">
        <v>40</v>
      </c>
      <c r="F19" s="44">
        <v>1</v>
      </c>
      <c r="G19" s="44">
        <f>E19*F19</f>
        <v>40</v>
      </c>
      <c r="H19" s="64">
        <f>G19/8</f>
        <v>5</v>
      </c>
      <c r="I19" s="87" t="s">
        <v>228</v>
      </c>
      <c r="J19" s="59">
        <v>80</v>
      </c>
      <c r="K19" s="44">
        <v>2</v>
      </c>
      <c r="L19" s="44">
        <f>J19*K19</f>
        <v>160</v>
      </c>
      <c r="M19" s="64">
        <f>L19/8</f>
        <v>20</v>
      </c>
      <c r="N19" s="87" t="s">
        <v>228</v>
      </c>
      <c r="O19" s="59">
        <v>100</v>
      </c>
      <c r="P19" s="44">
        <v>2</v>
      </c>
      <c r="Q19" s="44">
        <f>O19*P19</f>
        <v>200</v>
      </c>
      <c r="R19" s="64">
        <f>Q19/8</f>
        <v>25</v>
      </c>
      <c r="S19" s="79" t="s">
        <v>228</v>
      </c>
      <c r="T19" s="11" t="s">
        <v>135</v>
      </c>
      <c r="U19" s="11" t="s">
        <v>136</v>
      </c>
      <c r="V19" s="11" t="s">
        <v>138</v>
      </c>
    </row>
    <row r="20" spans="1:23" ht="75" x14ac:dyDescent="0.25">
      <c r="A20" s="10">
        <v>3.3</v>
      </c>
      <c r="B20" s="273"/>
      <c r="C20" s="27" t="s">
        <v>141</v>
      </c>
      <c r="D20" s="9" t="s">
        <v>139</v>
      </c>
      <c r="E20" s="59">
        <v>8</v>
      </c>
      <c r="F20" s="44">
        <v>5</v>
      </c>
      <c r="G20" s="44">
        <f>E20*F20</f>
        <v>40</v>
      </c>
      <c r="H20" s="64">
        <f>G20/8</f>
        <v>5</v>
      </c>
      <c r="I20" s="87" t="s">
        <v>238</v>
      </c>
      <c r="J20" s="59">
        <v>40</v>
      </c>
      <c r="K20" s="44">
        <v>5</v>
      </c>
      <c r="L20" s="44">
        <f>J20*K20</f>
        <v>200</v>
      </c>
      <c r="M20" s="64">
        <f>L20/8</f>
        <v>25</v>
      </c>
      <c r="N20" s="87" t="s">
        <v>225</v>
      </c>
      <c r="O20" s="59">
        <v>72</v>
      </c>
      <c r="P20" s="44">
        <v>5</v>
      </c>
      <c r="Q20" s="44">
        <f>O20*P20</f>
        <v>360</v>
      </c>
      <c r="R20" s="64">
        <f>Q20/8</f>
        <v>45</v>
      </c>
      <c r="S20" s="79" t="s">
        <v>225</v>
      </c>
      <c r="T20" s="11" t="s">
        <v>140</v>
      </c>
      <c r="U20" s="11" t="s">
        <v>77</v>
      </c>
    </row>
    <row r="21" spans="1:23" ht="45" x14ac:dyDescent="0.25">
      <c r="A21" s="10">
        <v>3.4</v>
      </c>
      <c r="B21" s="273"/>
      <c r="C21" s="27" t="s">
        <v>144</v>
      </c>
      <c r="D21" s="9" t="s">
        <v>142</v>
      </c>
      <c r="E21" s="59">
        <v>21.5</v>
      </c>
      <c r="F21" s="44">
        <v>1.5</v>
      </c>
      <c r="G21" s="44">
        <f>E21*F21</f>
        <v>32.25</v>
      </c>
      <c r="H21" s="64">
        <f>G21/8</f>
        <v>4.03125</v>
      </c>
      <c r="I21" s="87" t="s">
        <v>225</v>
      </c>
      <c r="J21" s="59">
        <v>27</v>
      </c>
      <c r="K21" s="44">
        <v>1.5</v>
      </c>
      <c r="L21" s="44">
        <f>J21*K21</f>
        <v>40.5</v>
      </c>
      <c r="M21" s="64">
        <f>L21/8</f>
        <v>5.0625</v>
      </c>
      <c r="N21" s="87" t="s">
        <v>225</v>
      </c>
      <c r="O21" s="59">
        <v>27</v>
      </c>
      <c r="P21" s="44">
        <v>1.5</v>
      </c>
      <c r="Q21" s="44">
        <f>O21*P21</f>
        <v>40.5</v>
      </c>
      <c r="R21" s="64">
        <f>Q21/8</f>
        <v>5.0625</v>
      </c>
      <c r="S21" s="79" t="s">
        <v>225</v>
      </c>
      <c r="T21" s="11" t="s">
        <v>143</v>
      </c>
      <c r="U21" s="11" t="s">
        <v>77</v>
      </c>
      <c r="V21" s="11" t="s">
        <v>145</v>
      </c>
    </row>
    <row r="22" spans="1:23" ht="30" customHeight="1" thickBot="1" x14ac:dyDescent="0.3">
      <c r="A22" s="10"/>
      <c r="B22" s="12"/>
      <c r="C22" s="8" t="s">
        <v>124</v>
      </c>
      <c r="E22" s="88">
        <f>SUM(E18:E21)</f>
        <v>85.5</v>
      </c>
      <c r="F22" s="61">
        <f>AVERAGE(F18:F21)</f>
        <v>2.125</v>
      </c>
      <c r="G22" s="61">
        <f>SUM(G18:G21)</f>
        <v>128.25</v>
      </c>
      <c r="H22" s="61">
        <f>SUM(H18:H21)</f>
        <v>16.03125</v>
      </c>
      <c r="I22" s="90"/>
      <c r="J22" s="88">
        <f>SUM(J18:J21)</f>
        <v>179</v>
      </c>
      <c r="K22" s="61">
        <f>AVERAGE(K18:K21)</f>
        <v>2.375</v>
      </c>
      <c r="L22" s="61">
        <f>SUM(L18:L21)</f>
        <v>432.5</v>
      </c>
      <c r="M22" s="61">
        <f>SUM(M18:M21)</f>
        <v>54.0625</v>
      </c>
      <c r="N22" s="61"/>
      <c r="O22" s="88">
        <f>SUM(O18:O21)</f>
        <v>239</v>
      </c>
      <c r="P22" s="61">
        <f>AVERAGE(P18:P21)</f>
        <v>2.375</v>
      </c>
      <c r="Q22" s="61">
        <f>SUM(Q18:Q21)</f>
        <v>640.5</v>
      </c>
      <c r="R22" s="61">
        <f>SUM(R18:R21)</f>
        <v>80.0625</v>
      </c>
      <c r="S22" s="63"/>
    </row>
    <row r="23" spans="1:23" ht="15.75" thickBot="1" x14ac:dyDescent="0.3">
      <c r="A23" s="46"/>
      <c r="B23" s="46"/>
      <c r="C23" s="47"/>
      <c r="D23" s="48"/>
      <c r="E23" s="46"/>
      <c r="F23" s="46"/>
      <c r="G23" s="46"/>
      <c r="H23" s="49"/>
      <c r="I23" s="49"/>
      <c r="J23" s="49"/>
      <c r="K23" s="49"/>
      <c r="L23" s="49"/>
      <c r="M23" s="49"/>
      <c r="N23" s="49"/>
      <c r="O23" s="49"/>
      <c r="P23" s="49"/>
      <c r="Q23" s="49"/>
      <c r="R23" s="49"/>
      <c r="S23" s="49"/>
      <c r="T23" s="50"/>
      <c r="U23" s="50"/>
      <c r="V23" s="50"/>
      <c r="W23" s="50"/>
    </row>
    <row r="24" spans="1:23" ht="30" customHeight="1" x14ac:dyDescent="0.25">
      <c r="A24" s="10">
        <v>4</v>
      </c>
      <c r="B24" s="273" t="s">
        <v>84</v>
      </c>
      <c r="C24" s="8" t="s">
        <v>3</v>
      </c>
      <c r="E24" s="81"/>
      <c r="F24" s="82"/>
      <c r="G24" s="82"/>
      <c r="H24" s="82"/>
      <c r="I24" s="91"/>
      <c r="J24" s="81"/>
      <c r="K24" s="82"/>
      <c r="L24" s="82"/>
      <c r="M24" s="82"/>
      <c r="N24" s="91"/>
      <c r="O24" s="81"/>
      <c r="P24" s="82"/>
      <c r="Q24" s="82"/>
      <c r="R24" s="82"/>
      <c r="S24" s="91"/>
    </row>
    <row r="25" spans="1:23" ht="60" x14ac:dyDescent="0.25">
      <c r="A25" s="10">
        <v>4.0999999999999996</v>
      </c>
      <c r="B25" s="273"/>
      <c r="C25" s="27" t="s">
        <v>147</v>
      </c>
      <c r="D25" s="9" t="s">
        <v>146</v>
      </c>
      <c r="E25" s="59">
        <v>30</v>
      </c>
      <c r="F25" s="44">
        <v>1</v>
      </c>
      <c r="G25" s="44">
        <f>E25*F25</f>
        <v>30</v>
      </c>
      <c r="H25" s="64">
        <f>G25/8</f>
        <v>3.75</v>
      </c>
      <c r="I25" s="205" t="s">
        <v>226</v>
      </c>
      <c r="J25" s="59">
        <v>40</v>
      </c>
      <c r="K25" s="44">
        <v>1</v>
      </c>
      <c r="L25" s="44">
        <f>J25*K25</f>
        <v>40</v>
      </c>
      <c r="M25" s="64">
        <f>L25/8</f>
        <v>5</v>
      </c>
      <c r="N25" s="205" t="s">
        <v>227</v>
      </c>
      <c r="O25" s="59">
        <v>80</v>
      </c>
      <c r="P25" s="44">
        <v>1</v>
      </c>
      <c r="Q25" s="44">
        <f>O25*P25</f>
        <v>80</v>
      </c>
      <c r="R25" s="64">
        <f>Q25/8</f>
        <v>10</v>
      </c>
      <c r="S25" s="205" t="s">
        <v>227</v>
      </c>
      <c r="T25" s="11" t="s">
        <v>148</v>
      </c>
      <c r="U25" s="11" t="s">
        <v>77</v>
      </c>
      <c r="V25" s="11" t="s">
        <v>149</v>
      </c>
    </row>
    <row r="26" spans="1:23" ht="30" customHeight="1" thickBot="1" x14ac:dyDescent="0.3">
      <c r="A26" s="10"/>
      <c r="B26" s="10"/>
      <c r="C26" s="8" t="s">
        <v>124</v>
      </c>
      <c r="E26" s="60">
        <f>SUM(E25)</f>
        <v>30</v>
      </c>
      <c r="F26" s="62">
        <f>F25</f>
        <v>1</v>
      </c>
      <c r="G26" s="62">
        <f>G25</f>
        <v>30</v>
      </c>
      <c r="H26" s="61">
        <f>H25</f>
        <v>3.75</v>
      </c>
      <c r="I26" s="63"/>
      <c r="J26" s="60">
        <f>SUM(J25)</f>
        <v>40</v>
      </c>
      <c r="K26" s="62">
        <f>K25</f>
        <v>1</v>
      </c>
      <c r="L26" s="62">
        <f>L25</f>
        <v>40</v>
      </c>
      <c r="M26" s="61">
        <f>M25</f>
        <v>5</v>
      </c>
      <c r="N26" s="63"/>
      <c r="O26" s="60">
        <f>SUM(O25)</f>
        <v>80</v>
      </c>
      <c r="P26" s="62">
        <f>P25</f>
        <v>1</v>
      </c>
      <c r="Q26" s="62">
        <f>Q25</f>
        <v>80</v>
      </c>
      <c r="R26" s="61">
        <f>R25</f>
        <v>10</v>
      </c>
      <c r="S26" s="63"/>
    </row>
    <row r="27" spans="1:23" ht="15.75" thickBot="1" x14ac:dyDescent="0.3">
      <c r="A27" s="46"/>
      <c r="B27" s="46"/>
      <c r="C27" s="47"/>
      <c r="D27" s="48"/>
      <c r="E27" s="46"/>
      <c r="F27" s="46"/>
      <c r="G27" s="46"/>
      <c r="H27" s="49"/>
      <c r="I27" s="49"/>
      <c r="J27" s="49"/>
      <c r="K27" s="49"/>
      <c r="L27" s="49"/>
      <c r="M27" s="49"/>
      <c r="N27" s="49"/>
      <c r="O27" s="49"/>
      <c r="P27" s="49"/>
      <c r="Q27" s="49"/>
      <c r="R27" s="49"/>
      <c r="S27" s="49"/>
      <c r="T27" s="50"/>
      <c r="U27" s="50"/>
      <c r="V27" s="50"/>
      <c r="W27" s="50"/>
    </row>
    <row r="28" spans="1:23" ht="30" customHeight="1" x14ac:dyDescent="0.25">
      <c r="A28" s="10">
        <v>5</v>
      </c>
      <c r="B28" s="273" t="s">
        <v>85</v>
      </c>
      <c r="C28" s="8" t="s">
        <v>150</v>
      </c>
      <c r="E28" s="81"/>
      <c r="F28" s="82"/>
      <c r="G28" s="82"/>
      <c r="H28" s="82"/>
      <c r="I28" s="91"/>
      <c r="J28" s="81"/>
      <c r="K28" s="82"/>
      <c r="L28" s="82"/>
      <c r="M28" s="82"/>
      <c r="N28" s="91"/>
      <c r="O28" s="81"/>
      <c r="P28" s="82"/>
      <c r="Q28" s="82"/>
      <c r="R28" s="82"/>
      <c r="S28" s="91"/>
    </row>
    <row r="29" spans="1:23" ht="57" customHeight="1" x14ac:dyDescent="0.25">
      <c r="A29" s="10">
        <v>5.0999999999999996</v>
      </c>
      <c r="B29" s="273"/>
      <c r="C29" s="27" t="s">
        <v>147</v>
      </c>
      <c r="D29" s="9" t="s">
        <v>151</v>
      </c>
      <c r="E29" s="59">
        <v>40</v>
      </c>
      <c r="F29" s="44">
        <v>1</v>
      </c>
      <c r="G29" s="44">
        <f>E29*F29</f>
        <v>40</v>
      </c>
      <c r="H29" s="64">
        <f>G29/8</f>
        <v>5</v>
      </c>
      <c r="I29" s="205" t="s">
        <v>231</v>
      </c>
      <c r="J29" s="59">
        <v>40</v>
      </c>
      <c r="K29" s="44">
        <v>2</v>
      </c>
      <c r="L29" s="44">
        <f>J29*K29</f>
        <v>80</v>
      </c>
      <c r="M29" s="64">
        <f>L29/8</f>
        <v>10</v>
      </c>
      <c r="N29" s="205" t="s">
        <v>231</v>
      </c>
      <c r="O29" s="59">
        <v>80</v>
      </c>
      <c r="P29" s="44">
        <v>1</v>
      </c>
      <c r="Q29" s="44">
        <f>O29*P29</f>
        <v>80</v>
      </c>
      <c r="R29" s="64">
        <f>Q29/8</f>
        <v>10</v>
      </c>
      <c r="S29" s="205" t="s">
        <v>229</v>
      </c>
      <c r="T29" s="11" t="s">
        <v>152</v>
      </c>
      <c r="U29" s="11" t="s">
        <v>77</v>
      </c>
      <c r="V29" s="11" t="s">
        <v>153</v>
      </c>
    </row>
    <row r="30" spans="1:23" ht="45" x14ac:dyDescent="0.25">
      <c r="A30" s="10">
        <v>5.2</v>
      </c>
      <c r="B30" s="273"/>
      <c r="C30" s="27" t="s">
        <v>157</v>
      </c>
      <c r="D30" s="9" t="s">
        <v>155</v>
      </c>
      <c r="E30" s="59">
        <v>40</v>
      </c>
      <c r="F30" s="44">
        <v>2</v>
      </c>
      <c r="G30" s="44">
        <f>E30*F30</f>
        <v>80</v>
      </c>
      <c r="H30" s="64">
        <f>G30/8</f>
        <v>10</v>
      </c>
      <c r="I30" s="205" t="s">
        <v>231</v>
      </c>
      <c r="J30" s="59">
        <v>96</v>
      </c>
      <c r="K30" s="44">
        <v>2</v>
      </c>
      <c r="L30" s="44">
        <f>J30*K30</f>
        <v>192</v>
      </c>
      <c r="M30" s="64">
        <f>L30/8</f>
        <v>24</v>
      </c>
      <c r="N30" s="205" t="s">
        <v>231</v>
      </c>
      <c r="O30" s="59">
        <v>110</v>
      </c>
      <c r="P30" s="44">
        <v>3</v>
      </c>
      <c r="Q30" s="44">
        <f>O30*P30</f>
        <v>330</v>
      </c>
      <c r="R30" s="64">
        <f>Q30/8</f>
        <v>41.25</v>
      </c>
      <c r="S30" s="205" t="s">
        <v>230</v>
      </c>
      <c r="T30" s="11" t="s">
        <v>154</v>
      </c>
      <c r="U30" s="11" t="s">
        <v>136</v>
      </c>
      <c r="V30" s="11" t="s">
        <v>158</v>
      </c>
      <c r="W30" s="11" t="s">
        <v>156</v>
      </c>
    </row>
    <row r="31" spans="1:23" ht="30" customHeight="1" thickBot="1" x14ac:dyDescent="0.3">
      <c r="A31" s="10"/>
      <c r="B31" s="10"/>
      <c r="C31" s="8" t="s">
        <v>124</v>
      </c>
      <c r="E31" s="60">
        <f>SUM(E29:E30)</f>
        <v>80</v>
      </c>
      <c r="F31" s="61">
        <f>AVERAGE(F29:F30)</f>
        <v>1.5</v>
      </c>
      <c r="G31" s="62">
        <f>SUM(G29:G30)</f>
        <v>120</v>
      </c>
      <c r="H31" s="62">
        <f>SUM(H29:H30)</f>
        <v>15</v>
      </c>
      <c r="I31" s="85"/>
      <c r="J31" s="60">
        <f>SUM(J29:J30)</f>
        <v>136</v>
      </c>
      <c r="K31" s="61">
        <f>AVERAGE(K29:K30)</f>
        <v>2</v>
      </c>
      <c r="L31" s="62">
        <f>SUM(L29:L30)</f>
        <v>272</v>
      </c>
      <c r="M31" s="62">
        <f>SUM(M29:M30)</f>
        <v>34</v>
      </c>
      <c r="N31" s="85"/>
      <c r="O31" s="60">
        <f>SUM(O29:O30)</f>
        <v>190</v>
      </c>
      <c r="P31" s="61">
        <f>AVERAGE(P29:P30)</f>
        <v>2</v>
      </c>
      <c r="Q31" s="62">
        <f>SUM(Q29:Q30)</f>
        <v>410</v>
      </c>
      <c r="R31" s="62">
        <f>SUM(R29:R30)</f>
        <v>51.25</v>
      </c>
      <c r="S31" s="85"/>
    </row>
    <row r="32" spans="1:23" ht="15.75" thickBot="1" x14ac:dyDescent="0.3">
      <c r="A32" s="46"/>
      <c r="B32" s="46"/>
      <c r="C32" s="47"/>
      <c r="D32" s="48"/>
      <c r="E32" s="46"/>
      <c r="F32" s="46"/>
      <c r="G32" s="46"/>
      <c r="H32" s="49"/>
      <c r="I32" s="49"/>
      <c r="J32" s="49"/>
      <c r="K32" s="49"/>
      <c r="L32" s="49"/>
      <c r="M32" s="49"/>
      <c r="N32" s="49"/>
      <c r="O32" s="49"/>
      <c r="P32" s="49"/>
      <c r="Q32" s="49"/>
      <c r="R32" s="49"/>
      <c r="S32" s="49"/>
      <c r="T32" s="50"/>
      <c r="U32" s="50"/>
      <c r="V32" s="50"/>
      <c r="W32" s="50"/>
    </row>
    <row r="33" spans="1:23" ht="30" customHeight="1" x14ac:dyDescent="0.25">
      <c r="A33" s="10">
        <v>6</v>
      </c>
      <c r="B33" s="273" t="s">
        <v>86</v>
      </c>
      <c r="C33" s="8" t="s">
        <v>159</v>
      </c>
      <c r="D33" s="253" t="s">
        <v>393</v>
      </c>
      <c r="E33" s="81">
        <v>8</v>
      </c>
      <c r="F33" s="83">
        <v>2</v>
      </c>
      <c r="G33" s="83">
        <f>E33*F33</f>
        <v>16</v>
      </c>
      <c r="H33" s="83">
        <f>G33/8</f>
        <v>2</v>
      </c>
      <c r="I33" s="91"/>
      <c r="J33" s="81">
        <v>24</v>
      </c>
      <c r="K33" s="83">
        <v>2</v>
      </c>
      <c r="L33" s="83">
        <f>J33*K33</f>
        <v>48</v>
      </c>
      <c r="M33" s="83">
        <f>L33/8</f>
        <v>6</v>
      </c>
      <c r="N33" s="91"/>
      <c r="O33" s="81">
        <v>48</v>
      </c>
      <c r="P33" s="83">
        <v>2</v>
      </c>
      <c r="Q33" s="83">
        <f>O33*P33</f>
        <v>96</v>
      </c>
      <c r="R33" s="83">
        <f>Q33/8</f>
        <v>12</v>
      </c>
      <c r="S33" s="91"/>
      <c r="T33" s="11" t="s">
        <v>394</v>
      </c>
      <c r="U33" s="11" t="s">
        <v>395</v>
      </c>
      <c r="V33" s="11" t="s">
        <v>396</v>
      </c>
    </row>
    <row r="34" spans="1:23" ht="75" x14ac:dyDescent="0.25">
      <c r="B34" s="273"/>
      <c r="C34" s="27" t="s">
        <v>147</v>
      </c>
      <c r="D34" s="9" t="s">
        <v>239</v>
      </c>
      <c r="E34" s="70">
        <v>8</v>
      </c>
      <c r="F34" s="64">
        <v>2</v>
      </c>
      <c r="G34" s="64">
        <f>E34*F34</f>
        <v>16</v>
      </c>
      <c r="H34" s="64">
        <f>G34/8</f>
        <v>2</v>
      </c>
      <c r="I34" s="205" t="s">
        <v>231</v>
      </c>
      <c r="J34" s="70">
        <v>8</v>
      </c>
      <c r="K34" s="64">
        <v>5</v>
      </c>
      <c r="L34" s="64">
        <f>J34*K34</f>
        <v>40</v>
      </c>
      <c r="M34" s="64">
        <f>L34/8</f>
        <v>5</v>
      </c>
      <c r="N34" s="205" t="s">
        <v>231</v>
      </c>
      <c r="O34" s="70">
        <v>16</v>
      </c>
      <c r="P34" s="64">
        <v>5.5</v>
      </c>
      <c r="Q34" s="64">
        <f>O34*P34</f>
        <v>88</v>
      </c>
      <c r="R34" s="64">
        <f>Q34/8</f>
        <v>11</v>
      </c>
      <c r="S34" s="205" t="s">
        <v>229</v>
      </c>
      <c r="T34" s="11" t="s">
        <v>163</v>
      </c>
      <c r="U34" s="11" t="s">
        <v>77</v>
      </c>
      <c r="W34" s="11" t="s">
        <v>165</v>
      </c>
    </row>
    <row r="35" spans="1:23" ht="60" x14ac:dyDescent="0.25">
      <c r="B35" s="273"/>
      <c r="C35" s="27" t="s">
        <v>161</v>
      </c>
      <c r="D35" s="9" t="s">
        <v>160</v>
      </c>
      <c r="E35" s="70">
        <v>8</v>
      </c>
      <c r="F35" s="64">
        <v>3</v>
      </c>
      <c r="G35" s="64">
        <f>E35*F35</f>
        <v>24</v>
      </c>
      <c r="H35" s="64">
        <f>G35/8</f>
        <v>3</v>
      </c>
      <c r="I35" s="205" t="s">
        <v>231</v>
      </c>
      <c r="J35" s="70">
        <v>8</v>
      </c>
      <c r="K35" s="64">
        <v>3</v>
      </c>
      <c r="L35" s="64">
        <f>J35*K35</f>
        <v>24</v>
      </c>
      <c r="M35" s="64">
        <f>L35/8</f>
        <v>3</v>
      </c>
      <c r="N35" s="205" t="s">
        <v>231</v>
      </c>
      <c r="O35" s="70">
        <v>8</v>
      </c>
      <c r="P35" s="64">
        <v>3</v>
      </c>
      <c r="Q35" s="64">
        <f>O35*P35</f>
        <v>24</v>
      </c>
      <c r="R35" s="64">
        <f>Q35/8</f>
        <v>3</v>
      </c>
      <c r="S35" s="205" t="s">
        <v>229</v>
      </c>
      <c r="T35" s="11" t="s">
        <v>164</v>
      </c>
      <c r="U35" s="11" t="s">
        <v>136</v>
      </c>
      <c r="V35" s="11" t="s">
        <v>162</v>
      </c>
      <c r="W35" s="11" t="s">
        <v>166</v>
      </c>
    </row>
    <row r="36" spans="1:23" ht="30" customHeight="1" thickBot="1" x14ac:dyDescent="0.3">
      <c r="C36" s="8" t="s">
        <v>124</v>
      </c>
      <c r="E36" s="88">
        <f>SUM(E33:E35)</f>
        <v>24</v>
      </c>
      <c r="F36" s="61">
        <f>SUM(F33:F35)</f>
        <v>7</v>
      </c>
      <c r="G36" s="61">
        <f>SUM(G33:G35)</f>
        <v>56</v>
      </c>
      <c r="H36" s="61">
        <f>SUM(H33:H35)</f>
        <v>7</v>
      </c>
      <c r="I36" s="85"/>
      <c r="J36" s="88">
        <f>SUM(J33:J35)</f>
        <v>40</v>
      </c>
      <c r="K36" s="61">
        <f>SUM(K33:K35)</f>
        <v>10</v>
      </c>
      <c r="L36" s="61">
        <f>SUM(L33:L35)</f>
        <v>112</v>
      </c>
      <c r="M36" s="61">
        <f>SUM(M33:M35)</f>
        <v>14</v>
      </c>
      <c r="N36" s="85"/>
      <c r="O36" s="88">
        <f>SUM(O33:O35)</f>
        <v>72</v>
      </c>
      <c r="P36" s="61">
        <f>SUM(P33:P35)</f>
        <v>10.5</v>
      </c>
      <c r="Q36" s="61">
        <f>SUM(Q33:Q35)</f>
        <v>208</v>
      </c>
      <c r="R36" s="61">
        <f>SUM(R33:R35)</f>
        <v>26</v>
      </c>
      <c r="S36" s="85"/>
    </row>
    <row r="37" spans="1:23" x14ac:dyDescent="0.25">
      <c r="A37" s="46"/>
      <c r="B37" s="46"/>
      <c r="C37" s="47"/>
      <c r="D37" s="48"/>
      <c r="E37" s="46"/>
      <c r="F37" s="46"/>
      <c r="G37" s="46"/>
      <c r="H37" s="49"/>
      <c r="I37" s="49"/>
      <c r="J37" s="49"/>
      <c r="K37" s="49"/>
      <c r="L37" s="49"/>
      <c r="M37" s="49"/>
      <c r="N37" s="49"/>
      <c r="O37" s="49"/>
      <c r="P37" s="49"/>
      <c r="Q37" s="49"/>
      <c r="R37" s="49"/>
      <c r="S37" s="49"/>
      <c r="T37" s="50"/>
      <c r="U37" s="50"/>
      <c r="V37" s="50"/>
      <c r="W37" s="50"/>
    </row>
    <row r="38" spans="1:23" ht="30" customHeight="1" x14ac:dyDescent="0.25">
      <c r="A38" s="10">
        <v>7</v>
      </c>
      <c r="B38" s="274" t="s">
        <v>365</v>
      </c>
      <c r="C38" s="8" t="s">
        <v>233</v>
      </c>
      <c r="D38" s="210" t="s">
        <v>366</v>
      </c>
      <c r="M38" s="261"/>
    </row>
    <row r="39" spans="1:23" x14ac:dyDescent="0.25">
      <c r="B39" s="274"/>
      <c r="D39" s="9" t="s">
        <v>240</v>
      </c>
      <c r="E39" s="208">
        <v>8</v>
      </c>
      <c r="F39" s="208">
        <v>1</v>
      </c>
      <c r="G39" s="211">
        <f>E39*F39</f>
        <v>8</v>
      </c>
      <c r="H39" s="211">
        <f>G39/8</f>
        <v>1</v>
      </c>
      <c r="I39" s="208"/>
      <c r="J39" s="208">
        <v>4</v>
      </c>
      <c r="K39" s="208">
        <v>1</v>
      </c>
      <c r="L39" s="211">
        <f>J39*K39</f>
        <v>4</v>
      </c>
      <c r="M39" s="211">
        <f>L39/8</f>
        <v>0.5</v>
      </c>
      <c r="N39" s="208"/>
      <c r="O39" s="208">
        <v>8</v>
      </c>
      <c r="P39" s="208">
        <v>1</v>
      </c>
      <c r="Q39" s="211">
        <f>O39*P39</f>
        <v>8</v>
      </c>
      <c r="R39" s="211">
        <f>Q39/8</f>
        <v>1</v>
      </c>
      <c r="S39" s="208"/>
    </row>
    <row r="40" spans="1:23" x14ac:dyDescent="0.25">
      <c r="B40" s="274"/>
      <c r="D40" s="9" t="s">
        <v>241</v>
      </c>
      <c r="E40" s="208">
        <v>4</v>
      </c>
      <c r="F40" s="208">
        <v>1</v>
      </c>
      <c r="G40" s="211">
        <f>E40*F40</f>
        <v>4</v>
      </c>
      <c r="H40" s="211">
        <f>G40/8</f>
        <v>0.5</v>
      </c>
      <c r="I40" s="208"/>
      <c r="J40" s="208">
        <v>2</v>
      </c>
      <c r="K40" s="208">
        <v>1</v>
      </c>
      <c r="L40" s="211">
        <f>J40*K40</f>
        <v>2</v>
      </c>
      <c r="M40" s="211">
        <f>L40/8</f>
        <v>0.25</v>
      </c>
      <c r="N40" s="208"/>
      <c r="O40" s="208">
        <v>8</v>
      </c>
      <c r="P40" s="208">
        <v>1</v>
      </c>
      <c r="Q40" s="211">
        <f>O40*P40</f>
        <v>8</v>
      </c>
      <c r="R40" s="211">
        <f>Q40/8</f>
        <v>1</v>
      </c>
      <c r="S40" s="208"/>
    </row>
    <row r="41" spans="1:23" x14ac:dyDescent="0.25">
      <c r="B41" s="274"/>
      <c r="D41" s="9" t="s">
        <v>245</v>
      </c>
      <c r="E41" s="208">
        <v>4</v>
      </c>
      <c r="F41" s="208">
        <v>1</v>
      </c>
      <c r="G41" s="211">
        <f>E41*F41</f>
        <v>4</v>
      </c>
      <c r="H41" s="211">
        <f>G41/8</f>
        <v>0.5</v>
      </c>
      <c r="I41" s="208"/>
      <c r="J41" s="208">
        <v>4</v>
      </c>
      <c r="K41" s="208">
        <v>1</v>
      </c>
      <c r="L41" s="211">
        <f>J41*K41</f>
        <v>4</v>
      </c>
      <c r="M41" s="211">
        <f>L41/8</f>
        <v>0.5</v>
      </c>
      <c r="N41" s="208"/>
      <c r="O41" s="208">
        <v>8</v>
      </c>
      <c r="P41" s="208">
        <v>2</v>
      </c>
      <c r="Q41" s="211">
        <f>O41*P41</f>
        <v>16</v>
      </c>
      <c r="R41" s="211">
        <f>Q41/8</f>
        <v>2</v>
      </c>
      <c r="S41" s="208"/>
    </row>
    <row r="42" spans="1:23" x14ac:dyDescent="0.25">
      <c r="D42" s="9" t="s">
        <v>246</v>
      </c>
      <c r="E42" s="208">
        <v>2</v>
      </c>
      <c r="F42" s="208">
        <v>1</v>
      </c>
      <c r="G42" s="211">
        <f>E42*F42</f>
        <v>2</v>
      </c>
      <c r="H42" s="211">
        <f>G42/8</f>
        <v>0.25</v>
      </c>
      <c r="I42" s="208"/>
      <c r="J42" s="208">
        <v>2</v>
      </c>
      <c r="K42" s="208">
        <v>1</v>
      </c>
      <c r="L42" s="211">
        <f>J42*K42</f>
        <v>2</v>
      </c>
      <c r="M42" s="211">
        <f>L42/8</f>
        <v>0.25</v>
      </c>
      <c r="N42" s="208"/>
      <c r="O42" s="208">
        <v>8</v>
      </c>
      <c r="P42" s="208">
        <v>1</v>
      </c>
      <c r="Q42" s="211">
        <f>O42*P42</f>
        <v>8</v>
      </c>
      <c r="R42" s="211">
        <f>Q42/8</f>
        <v>1</v>
      </c>
      <c r="S42" s="208"/>
    </row>
    <row r="43" spans="1:23" ht="30" customHeight="1" x14ac:dyDescent="0.25">
      <c r="C43" s="8" t="s">
        <v>124</v>
      </c>
      <c r="E43" s="212">
        <f>SUM(E39:E42)</f>
        <v>18</v>
      </c>
      <c r="F43" s="212">
        <f>SUM(F39:F42)</f>
        <v>4</v>
      </c>
      <c r="G43" s="212">
        <f>SUM(G39:G42)</f>
        <v>18</v>
      </c>
      <c r="H43" s="212">
        <f>SUM(H39:H42)</f>
        <v>2.25</v>
      </c>
      <c r="I43" s="213"/>
      <c r="J43" s="212">
        <f>SUM(J39:J42)</f>
        <v>12</v>
      </c>
      <c r="K43" s="212">
        <f>SUM(K39:K42)</f>
        <v>4</v>
      </c>
      <c r="L43" s="212">
        <f>SUM(L39:L42)</f>
        <v>12</v>
      </c>
      <c r="M43" s="212">
        <f>SUM(M39:M42)</f>
        <v>1.5</v>
      </c>
      <c r="N43" s="213"/>
      <c r="O43" s="212">
        <f>SUM(O39:O42)</f>
        <v>32</v>
      </c>
      <c r="P43" s="212">
        <f>SUM(P39:P42)</f>
        <v>5</v>
      </c>
      <c r="Q43" s="212">
        <f>SUM(Q39:Q42)</f>
        <v>40</v>
      </c>
      <c r="R43" s="212">
        <f>SUM(R39:R42)</f>
        <v>5</v>
      </c>
      <c r="S43" s="213"/>
    </row>
    <row r="44" spans="1:23" x14ac:dyDescent="0.25">
      <c r="A44" s="46"/>
      <c r="B44" s="46"/>
      <c r="C44" s="47"/>
      <c r="D44" s="48"/>
      <c r="E44" s="46"/>
      <c r="F44" s="46"/>
      <c r="G44" s="46"/>
      <c r="H44" s="49"/>
      <c r="I44" s="49"/>
      <c r="J44" s="49"/>
      <c r="K44" s="49"/>
      <c r="L44" s="49"/>
      <c r="M44" s="49"/>
      <c r="N44" s="49"/>
      <c r="O44" s="49"/>
      <c r="P44" s="49"/>
      <c r="Q44" s="49"/>
      <c r="R44" s="49"/>
      <c r="S44" s="49"/>
      <c r="T44" s="50"/>
      <c r="U44" s="50"/>
      <c r="V44" s="50"/>
      <c r="W44" s="50"/>
    </row>
  </sheetData>
  <mergeCells count="15">
    <mergeCell ref="E1:H1"/>
    <mergeCell ref="J1:M1"/>
    <mergeCell ref="O1:R1"/>
    <mergeCell ref="B3:B7"/>
    <mergeCell ref="C4:C7"/>
    <mergeCell ref="I4:I7"/>
    <mergeCell ref="N5:N7"/>
    <mergeCell ref="B33:B35"/>
    <mergeCell ref="B38:B41"/>
    <mergeCell ref="S5:S7"/>
    <mergeCell ref="B10:B15"/>
    <mergeCell ref="C11:C12"/>
    <mergeCell ref="B17:B21"/>
    <mergeCell ref="B24:B25"/>
    <mergeCell ref="B28:B30"/>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11" sqref="B11"/>
    </sheetView>
  </sheetViews>
  <sheetFormatPr defaultColWidth="8.85546875" defaultRowHeight="15" x14ac:dyDescent="0.25"/>
  <cols>
    <col min="1" max="1" width="5.7109375" style="14" customWidth="1"/>
    <col min="2" max="2" width="70.7109375" style="15" customWidth="1"/>
    <col min="3" max="3" width="18.85546875" style="14" bestFit="1" customWidth="1"/>
    <col min="4" max="6" width="15.7109375" style="14" customWidth="1"/>
    <col min="7" max="7" width="60.7109375" style="15" customWidth="1"/>
    <col min="8" max="16384" width="8.85546875" style="15"/>
  </cols>
  <sheetData>
    <row r="1" spans="1:7" ht="15.75" x14ac:dyDescent="0.25">
      <c r="A1" s="16" t="s">
        <v>304</v>
      </c>
    </row>
    <row r="2" spans="1:7" ht="63" x14ac:dyDescent="0.25">
      <c r="A2" s="22" t="s">
        <v>93</v>
      </c>
      <c r="B2" s="22" t="s">
        <v>94</v>
      </c>
      <c r="C2" s="22" t="s">
        <v>55</v>
      </c>
      <c r="D2" s="23" t="s">
        <v>214</v>
      </c>
      <c r="E2" s="23" t="s">
        <v>114</v>
      </c>
      <c r="F2" s="23" t="s">
        <v>215</v>
      </c>
      <c r="G2" s="23" t="s">
        <v>0</v>
      </c>
    </row>
    <row r="3" spans="1:7" x14ac:dyDescent="0.25">
      <c r="A3" s="194">
        <v>1</v>
      </c>
      <c r="B3" s="18" t="s">
        <v>305</v>
      </c>
      <c r="C3" s="196" t="s">
        <v>314</v>
      </c>
      <c r="D3" s="194"/>
      <c r="E3" s="25"/>
      <c r="F3" s="25"/>
      <c r="G3" s="24"/>
    </row>
    <row r="4" spans="1:7" x14ac:dyDescent="0.25">
      <c r="A4" s="194">
        <v>2</v>
      </c>
      <c r="B4" s="18" t="s">
        <v>306</v>
      </c>
      <c r="C4" s="196" t="s">
        <v>314</v>
      </c>
      <c r="D4" s="194"/>
      <c r="E4" s="25"/>
      <c r="F4" s="25"/>
      <c r="G4" s="24"/>
    </row>
    <row r="5" spans="1:7" x14ac:dyDescent="0.25">
      <c r="A5" s="194">
        <v>3</v>
      </c>
      <c r="B5" s="18" t="s">
        <v>307</v>
      </c>
      <c r="C5" s="196" t="s">
        <v>314</v>
      </c>
      <c r="D5" s="194"/>
      <c r="E5" s="25"/>
      <c r="F5" s="25"/>
      <c r="G5" s="24"/>
    </row>
    <row r="6" spans="1:7" x14ac:dyDescent="0.25">
      <c r="A6" s="194">
        <v>4</v>
      </c>
      <c r="B6" s="18" t="s">
        <v>308</v>
      </c>
      <c r="C6" s="196" t="s">
        <v>314</v>
      </c>
      <c r="D6" s="194"/>
      <c r="E6" s="25"/>
      <c r="F6" s="25"/>
      <c r="G6" s="24"/>
    </row>
    <row r="7" spans="1:7" x14ac:dyDescent="0.25">
      <c r="A7" s="194">
        <v>5</v>
      </c>
      <c r="B7" s="18" t="s">
        <v>309</v>
      </c>
      <c r="C7" s="196" t="s">
        <v>314</v>
      </c>
      <c r="D7" s="194"/>
      <c r="E7" s="25"/>
      <c r="F7" s="25"/>
      <c r="G7" s="24"/>
    </row>
    <row r="8" spans="1:7" x14ac:dyDescent="0.25">
      <c r="A8" s="194">
        <v>6</v>
      </c>
      <c r="B8" s="18" t="s">
        <v>310</v>
      </c>
      <c r="C8" s="196" t="s">
        <v>315</v>
      </c>
      <c r="D8" s="194"/>
      <c r="E8" s="25"/>
      <c r="F8" s="25"/>
      <c r="G8" s="24"/>
    </row>
    <row r="9" spans="1:7" x14ac:dyDescent="0.25">
      <c r="A9" s="194">
        <v>7</v>
      </c>
      <c r="B9" s="18" t="s">
        <v>311</v>
      </c>
      <c r="C9" s="196" t="s">
        <v>314</v>
      </c>
      <c r="D9" s="194"/>
      <c r="E9" s="25"/>
      <c r="F9" s="25"/>
      <c r="G9" s="24"/>
    </row>
    <row r="10" spans="1:7" x14ac:dyDescent="0.25">
      <c r="A10" s="194">
        <v>8</v>
      </c>
      <c r="B10" s="18" t="s">
        <v>312</v>
      </c>
      <c r="C10" s="196" t="s">
        <v>315</v>
      </c>
      <c r="D10" s="194"/>
      <c r="E10" s="25"/>
      <c r="F10" s="25"/>
      <c r="G10" s="24"/>
    </row>
    <row r="11" spans="1:7" x14ac:dyDescent="0.25">
      <c r="A11" s="194">
        <v>9</v>
      </c>
      <c r="B11" s="18" t="s">
        <v>313</v>
      </c>
      <c r="C11" s="196" t="s">
        <v>315</v>
      </c>
      <c r="D11" s="194"/>
      <c r="E11" s="25"/>
      <c r="F11" s="25"/>
      <c r="G11" s="24"/>
    </row>
    <row r="12" spans="1:7" x14ac:dyDescent="0.25">
      <c r="A12" s="19"/>
      <c r="B12" s="20" t="s">
        <v>100</v>
      </c>
      <c r="C12" s="21"/>
      <c r="D12" s="21">
        <f>SUM(D3:D11)</f>
        <v>0</v>
      </c>
      <c r="E12" s="25">
        <f>SUM(E3:E11)</f>
        <v>0</v>
      </c>
      <c r="F12" s="25">
        <f>SUM(F3:F11)</f>
        <v>0</v>
      </c>
      <c r="G12" s="24"/>
    </row>
    <row r="14" spans="1:7" x14ac:dyDescent="0.25">
      <c r="B14" s="28" t="s">
        <v>129</v>
      </c>
      <c r="C14" s="29"/>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80" zoomScaleNormal="80" zoomScalePageLayoutView="80" workbookViewId="0">
      <selection activeCell="B22" sqref="B22"/>
    </sheetView>
  </sheetViews>
  <sheetFormatPr defaultColWidth="8.85546875" defaultRowHeight="15" x14ac:dyDescent="0.25"/>
  <cols>
    <col min="1" max="1" width="5.7109375" style="14" customWidth="1"/>
    <col min="2" max="2" width="70.7109375" style="15" customWidth="1"/>
    <col min="3" max="6" width="15.7109375" style="14" customWidth="1"/>
    <col min="7" max="7" width="60.7109375" style="15" customWidth="1"/>
    <col min="8" max="16384" width="8.85546875" style="15"/>
  </cols>
  <sheetData>
    <row r="1" spans="1:7" ht="15.75" x14ac:dyDescent="0.25">
      <c r="A1" s="16" t="s">
        <v>113</v>
      </c>
    </row>
    <row r="2" spans="1:7" ht="63" x14ac:dyDescent="0.25">
      <c r="A2" s="22" t="s">
        <v>93</v>
      </c>
      <c r="B2" s="22" t="s">
        <v>94</v>
      </c>
      <c r="C2" s="22" t="s">
        <v>55</v>
      </c>
      <c r="D2" s="23" t="s">
        <v>214</v>
      </c>
      <c r="E2" s="23" t="s">
        <v>114</v>
      </c>
      <c r="F2" s="23" t="s">
        <v>215</v>
      </c>
      <c r="G2" s="23" t="s">
        <v>0</v>
      </c>
    </row>
    <row r="3" spans="1:7" x14ac:dyDescent="0.25">
      <c r="A3" s="17">
        <v>1</v>
      </c>
      <c r="B3" s="18" t="s">
        <v>168</v>
      </c>
      <c r="C3" s="17" t="s">
        <v>213</v>
      </c>
      <c r="D3" s="17">
        <v>2</v>
      </c>
      <c r="E3" s="25"/>
      <c r="F3" s="25"/>
      <c r="G3" s="24"/>
    </row>
    <row r="4" spans="1:7" x14ac:dyDescent="0.25">
      <c r="A4" s="17">
        <v>2</v>
      </c>
      <c r="B4" s="18" t="s">
        <v>95</v>
      </c>
      <c r="C4" s="51" t="s">
        <v>213</v>
      </c>
      <c r="D4" s="17">
        <v>1</v>
      </c>
      <c r="E4" s="25"/>
      <c r="F4" s="25"/>
      <c r="G4" s="24"/>
    </row>
    <row r="5" spans="1:7" x14ac:dyDescent="0.25">
      <c r="A5" s="17">
        <v>3</v>
      </c>
      <c r="B5" s="18" t="s">
        <v>112</v>
      </c>
      <c r="C5" s="51" t="s">
        <v>213</v>
      </c>
      <c r="D5" s="17">
        <v>1</v>
      </c>
      <c r="E5" s="25"/>
      <c r="F5" s="25"/>
      <c r="G5" s="24"/>
    </row>
    <row r="6" spans="1:7" x14ac:dyDescent="0.25">
      <c r="A6" s="17">
        <v>4</v>
      </c>
      <c r="B6" s="18" t="s">
        <v>111</v>
      </c>
      <c r="C6" s="51" t="s">
        <v>213</v>
      </c>
      <c r="D6" s="280">
        <v>4</v>
      </c>
      <c r="E6" s="25"/>
      <c r="F6" s="25"/>
      <c r="G6" s="24"/>
    </row>
    <row r="7" spans="1:7" x14ac:dyDescent="0.25">
      <c r="A7" s="17">
        <v>5</v>
      </c>
      <c r="B7" s="18" t="s">
        <v>110</v>
      </c>
      <c r="C7" s="51" t="s">
        <v>213</v>
      </c>
      <c r="D7" s="280"/>
      <c r="E7" s="25"/>
      <c r="F7" s="25"/>
      <c r="G7" s="24"/>
    </row>
    <row r="8" spans="1:7" x14ac:dyDescent="0.25">
      <c r="A8" s="17">
        <v>6</v>
      </c>
      <c r="B8" s="18" t="s">
        <v>109</v>
      </c>
      <c r="C8" s="51" t="s">
        <v>213</v>
      </c>
      <c r="D8" s="280"/>
      <c r="E8" s="25"/>
      <c r="F8" s="25"/>
      <c r="G8" s="24"/>
    </row>
    <row r="9" spans="1:7" x14ac:dyDescent="0.25">
      <c r="A9" s="17">
        <v>7</v>
      </c>
      <c r="B9" s="18" t="s">
        <v>108</v>
      </c>
      <c r="C9" s="51" t="s">
        <v>213</v>
      </c>
      <c r="D9" s="280"/>
      <c r="E9" s="25"/>
      <c r="F9" s="25"/>
      <c r="G9" s="24"/>
    </row>
    <row r="10" spans="1:7" x14ac:dyDescent="0.25">
      <c r="A10" s="17">
        <v>8</v>
      </c>
      <c r="B10" s="18" t="s">
        <v>107</v>
      </c>
      <c r="C10" s="51" t="s">
        <v>213</v>
      </c>
      <c r="D10" s="280"/>
      <c r="E10" s="25"/>
      <c r="F10" s="25"/>
      <c r="G10" s="24"/>
    </row>
    <row r="11" spans="1:7" x14ac:dyDescent="0.25">
      <c r="A11" s="17">
        <v>9</v>
      </c>
      <c r="B11" s="18" t="s">
        <v>106</v>
      </c>
      <c r="C11" s="51" t="s">
        <v>213</v>
      </c>
      <c r="D11" s="280"/>
      <c r="E11" s="25"/>
      <c r="F11" s="25"/>
      <c r="G11" s="24"/>
    </row>
    <row r="12" spans="1:7" x14ac:dyDescent="0.25">
      <c r="A12" s="17">
        <v>10</v>
      </c>
      <c r="B12" s="18" t="s">
        <v>105</v>
      </c>
      <c r="C12" s="51" t="s">
        <v>213</v>
      </c>
      <c r="D12" s="280"/>
      <c r="E12" s="25"/>
      <c r="F12" s="25"/>
      <c r="G12" s="24"/>
    </row>
    <row r="13" spans="1:7" x14ac:dyDescent="0.25">
      <c r="A13" s="17">
        <v>11</v>
      </c>
      <c r="B13" s="18" t="s">
        <v>103</v>
      </c>
      <c r="C13" s="51" t="s">
        <v>213</v>
      </c>
      <c r="D13" s="280">
        <v>3</v>
      </c>
      <c r="E13" s="25"/>
      <c r="F13" s="25"/>
      <c r="G13" s="24"/>
    </row>
    <row r="14" spans="1:7" x14ac:dyDescent="0.25">
      <c r="A14" s="17">
        <v>12</v>
      </c>
      <c r="B14" s="18" t="s">
        <v>102</v>
      </c>
      <c r="C14" s="51" t="s">
        <v>213</v>
      </c>
      <c r="D14" s="280"/>
      <c r="E14" s="25"/>
      <c r="F14" s="25"/>
      <c r="G14" s="24"/>
    </row>
    <row r="15" spans="1:7" x14ac:dyDescent="0.25">
      <c r="A15" s="17">
        <v>13</v>
      </c>
      <c r="B15" s="18" t="s">
        <v>101</v>
      </c>
      <c r="C15" s="51" t="s">
        <v>213</v>
      </c>
      <c r="D15" s="280"/>
      <c r="E15" s="25"/>
      <c r="F15" s="25"/>
      <c r="G15" s="24"/>
    </row>
    <row r="16" spans="1:7" x14ac:dyDescent="0.25">
      <c r="A16" s="17">
        <v>14</v>
      </c>
      <c r="B16" s="18" t="s">
        <v>96</v>
      </c>
      <c r="C16" s="51" t="s">
        <v>213</v>
      </c>
      <c r="D16" s="17">
        <v>2</v>
      </c>
      <c r="E16" s="25"/>
      <c r="F16" s="25"/>
      <c r="G16" s="24"/>
    </row>
    <row r="17" spans="1:7" x14ac:dyDescent="0.25">
      <c r="A17" s="17">
        <v>15</v>
      </c>
      <c r="B17" s="18" t="s">
        <v>104</v>
      </c>
      <c r="C17" s="51" t="s">
        <v>213</v>
      </c>
      <c r="D17" s="280">
        <v>1</v>
      </c>
      <c r="E17" s="25"/>
      <c r="F17" s="25"/>
      <c r="G17" s="24"/>
    </row>
    <row r="18" spans="1:7" x14ac:dyDescent="0.25">
      <c r="A18" s="17">
        <v>16</v>
      </c>
      <c r="B18" s="18" t="s">
        <v>97</v>
      </c>
      <c r="C18" s="51" t="s">
        <v>213</v>
      </c>
      <c r="D18" s="280"/>
      <c r="E18" s="25"/>
      <c r="F18" s="25"/>
      <c r="G18" s="24"/>
    </row>
    <row r="19" spans="1:7" x14ac:dyDescent="0.25">
      <c r="A19" s="17">
        <v>17</v>
      </c>
      <c r="B19" s="18" t="s">
        <v>98</v>
      </c>
      <c r="C19" s="51" t="s">
        <v>213</v>
      </c>
      <c r="D19" s="280"/>
      <c r="E19" s="25"/>
      <c r="F19" s="25"/>
      <c r="G19" s="24"/>
    </row>
    <row r="20" spans="1:7" x14ac:dyDescent="0.25">
      <c r="A20" s="17">
        <v>18</v>
      </c>
      <c r="B20" s="18" t="s">
        <v>99</v>
      </c>
      <c r="C20" s="51" t="s">
        <v>213</v>
      </c>
      <c r="D20" s="17">
        <v>2</v>
      </c>
      <c r="E20" s="25"/>
      <c r="F20" s="25"/>
      <c r="G20" s="24"/>
    </row>
    <row r="21" spans="1:7" x14ac:dyDescent="0.25">
      <c r="A21" s="19"/>
      <c r="B21" s="20" t="s">
        <v>100</v>
      </c>
      <c r="C21" s="21"/>
      <c r="D21" s="21">
        <f>SUM(D3:D20)</f>
        <v>16</v>
      </c>
      <c r="E21" s="25">
        <f>SUM(E3:E20)</f>
        <v>0</v>
      </c>
      <c r="F21" s="25">
        <f>SUM(F3:F20)</f>
        <v>0</v>
      </c>
      <c r="G21" s="24"/>
    </row>
    <row r="23" spans="1:7" x14ac:dyDescent="0.25">
      <c r="B23" s="28" t="s">
        <v>129</v>
      </c>
      <c r="C23" s="29"/>
    </row>
  </sheetData>
  <mergeCells count="3">
    <mergeCell ref="D6:D12"/>
    <mergeCell ref="D13:D15"/>
    <mergeCell ref="D17:D19"/>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B14" sqref="B14"/>
    </sheetView>
  </sheetViews>
  <sheetFormatPr defaultColWidth="8.85546875" defaultRowHeight="15" x14ac:dyDescent="0.25"/>
  <cols>
    <col min="1" max="1" width="5.7109375" style="14" customWidth="1"/>
    <col min="2" max="2" width="70.7109375" style="15" customWidth="1"/>
    <col min="3" max="3" width="18.85546875" style="14" bestFit="1" customWidth="1"/>
    <col min="4" max="6" width="15.7109375" style="14" customWidth="1"/>
    <col min="7" max="7" width="60.7109375" style="15" customWidth="1"/>
    <col min="8" max="16384" width="8.85546875" style="15"/>
  </cols>
  <sheetData>
    <row r="1" spans="1:7" ht="15.75" x14ac:dyDescent="0.25">
      <c r="A1" s="16" t="s">
        <v>320</v>
      </c>
    </row>
    <row r="2" spans="1:7" ht="63" x14ac:dyDescent="0.25">
      <c r="A2" s="22" t="s">
        <v>93</v>
      </c>
      <c r="B2" s="22" t="s">
        <v>94</v>
      </c>
      <c r="C2" s="22" t="s">
        <v>55</v>
      </c>
      <c r="D2" s="23" t="s">
        <v>214</v>
      </c>
      <c r="E2" s="23" t="s">
        <v>114</v>
      </c>
      <c r="F2" s="23" t="s">
        <v>215</v>
      </c>
      <c r="G2" s="23" t="s">
        <v>0</v>
      </c>
    </row>
    <row r="3" spans="1:7" x14ac:dyDescent="0.25">
      <c r="A3" s="194">
        <v>1</v>
      </c>
      <c r="B3" s="196" t="s">
        <v>399</v>
      </c>
      <c r="C3" s="196" t="s">
        <v>317</v>
      </c>
      <c r="D3" s="194">
        <v>16</v>
      </c>
      <c r="E3" s="25">
        <v>24</v>
      </c>
      <c r="F3" s="25">
        <v>48</v>
      </c>
      <c r="G3" s="24"/>
    </row>
    <row r="4" spans="1:7" x14ac:dyDescent="0.25">
      <c r="A4" s="194">
        <v>2</v>
      </c>
      <c r="B4" s="196" t="s">
        <v>316</v>
      </c>
      <c r="C4" s="196" t="s">
        <v>318</v>
      </c>
      <c r="D4" s="194">
        <v>16</v>
      </c>
      <c r="E4" s="25">
        <v>24</v>
      </c>
      <c r="F4" s="25">
        <v>40</v>
      </c>
      <c r="G4" s="24"/>
    </row>
    <row r="5" spans="1:7" x14ac:dyDescent="0.25">
      <c r="A5" s="194">
        <v>3</v>
      </c>
      <c r="B5" s="196" t="s">
        <v>402</v>
      </c>
      <c r="C5" s="196" t="s">
        <v>317</v>
      </c>
      <c r="D5" s="194">
        <v>24</v>
      </c>
      <c r="E5" s="25">
        <v>24</v>
      </c>
      <c r="F5" s="25">
        <v>48</v>
      </c>
      <c r="G5" s="24"/>
    </row>
    <row r="6" spans="1:7" x14ac:dyDescent="0.25">
      <c r="A6" s="195">
        <v>4</v>
      </c>
      <c r="B6" s="196" t="s">
        <v>321</v>
      </c>
      <c r="C6" s="196" t="s">
        <v>325</v>
      </c>
      <c r="D6" s="195">
        <v>8</v>
      </c>
      <c r="E6" s="25">
        <v>8</v>
      </c>
      <c r="F6" s="25">
        <v>8</v>
      </c>
      <c r="G6" s="24"/>
    </row>
    <row r="7" spans="1:7" x14ac:dyDescent="0.25">
      <c r="A7" s="195">
        <v>5</v>
      </c>
      <c r="B7" s="196" t="s">
        <v>322</v>
      </c>
      <c r="C7" s="196" t="s">
        <v>325</v>
      </c>
      <c r="D7" s="195">
        <v>8</v>
      </c>
      <c r="E7" s="25">
        <v>8</v>
      </c>
      <c r="F7" s="25">
        <v>8</v>
      </c>
      <c r="G7" s="24"/>
    </row>
    <row r="8" spans="1:7" x14ac:dyDescent="0.25">
      <c r="A8" s="195">
        <v>6</v>
      </c>
      <c r="B8" s="196" t="s">
        <v>323</v>
      </c>
      <c r="C8" s="196" t="s">
        <v>325</v>
      </c>
      <c r="D8" s="195">
        <v>8</v>
      </c>
      <c r="E8" s="25">
        <v>8</v>
      </c>
      <c r="F8" s="25">
        <v>8</v>
      </c>
      <c r="G8" s="24"/>
    </row>
    <row r="9" spans="1:7" x14ac:dyDescent="0.25">
      <c r="A9" s="195">
        <v>7</v>
      </c>
      <c r="B9" s="196" t="s">
        <v>324</v>
      </c>
      <c r="C9" s="196" t="s">
        <v>325</v>
      </c>
      <c r="D9" s="195">
        <v>8</v>
      </c>
      <c r="E9" s="25">
        <v>8</v>
      </c>
      <c r="F9" s="25">
        <v>8</v>
      </c>
      <c r="G9" s="24"/>
    </row>
    <row r="10" spans="1:7" x14ac:dyDescent="0.25">
      <c r="A10" s="195">
        <v>8</v>
      </c>
      <c r="B10" s="196" t="s">
        <v>347</v>
      </c>
      <c r="C10" s="196" t="s">
        <v>325</v>
      </c>
      <c r="D10" s="195">
        <v>8</v>
      </c>
      <c r="E10" s="25">
        <v>12</v>
      </c>
      <c r="F10" s="25">
        <v>16</v>
      </c>
      <c r="G10" s="24"/>
    </row>
    <row r="11" spans="1:7" x14ac:dyDescent="0.25">
      <c r="A11" s="195">
        <v>9</v>
      </c>
      <c r="B11" s="196" t="s">
        <v>348</v>
      </c>
      <c r="C11" s="196" t="s">
        <v>325</v>
      </c>
      <c r="D11" s="195">
        <v>8</v>
      </c>
      <c r="E11" s="25">
        <v>12</v>
      </c>
      <c r="F11" s="25">
        <v>16</v>
      </c>
      <c r="G11" s="24"/>
    </row>
    <row r="12" spans="1:7" x14ac:dyDescent="0.25">
      <c r="A12" s="195">
        <v>10</v>
      </c>
      <c r="B12" s="196" t="s">
        <v>400</v>
      </c>
      <c r="C12" s="196" t="s">
        <v>325</v>
      </c>
      <c r="D12" s="195">
        <v>16</v>
      </c>
      <c r="E12" s="25">
        <v>24</v>
      </c>
      <c r="F12" s="25">
        <v>36</v>
      </c>
      <c r="G12" s="24"/>
    </row>
    <row r="13" spans="1:7" x14ac:dyDescent="0.25">
      <c r="A13" s="195">
        <v>11</v>
      </c>
      <c r="B13" s="196" t="s">
        <v>401</v>
      </c>
      <c r="C13" s="196" t="s">
        <v>325</v>
      </c>
      <c r="D13" s="195">
        <v>16</v>
      </c>
      <c r="E13" s="25">
        <v>24</v>
      </c>
      <c r="F13" s="25">
        <v>36</v>
      </c>
      <c r="G13" s="24"/>
    </row>
    <row r="14" spans="1:7" x14ac:dyDescent="0.25">
      <c r="A14" s="260">
        <v>12</v>
      </c>
      <c r="B14" s="196" t="s">
        <v>403</v>
      </c>
      <c r="C14" s="196" t="s">
        <v>317</v>
      </c>
      <c r="D14" s="260">
        <v>16</v>
      </c>
      <c r="E14" s="25">
        <v>24</v>
      </c>
      <c r="F14" s="25">
        <v>36</v>
      </c>
      <c r="G14" s="24"/>
    </row>
    <row r="15" spans="1:7" x14ac:dyDescent="0.25">
      <c r="A15" s="19"/>
      <c r="B15" s="20" t="s">
        <v>100</v>
      </c>
      <c r="C15" s="21"/>
      <c r="D15" s="21">
        <f>SUM(D3:D14)</f>
        <v>152</v>
      </c>
      <c r="E15" s="21">
        <f>SUM(E3:E14)</f>
        <v>200</v>
      </c>
      <c r="F15" s="21">
        <f>SUM(F3:F14)</f>
        <v>308</v>
      </c>
      <c r="G15" s="24"/>
    </row>
    <row r="17" spans="2:3" x14ac:dyDescent="0.25">
      <c r="B17" s="28" t="s">
        <v>129</v>
      </c>
      <c r="C17" s="2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2" workbookViewId="0">
      <selection activeCell="D30" sqref="D30"/>
    </sheetView>
  </sheetViews>
  <sheetFormatPr defaultColWidth="8.85546875" defaultRowHeight="15" x14ac:dyDescent="0.25"/>
  <cols>
    <col min="2" max="2" width="82.140625" customWidth="1"/>
    <col min="3" max="3" width="20.42578125" bestFit="1" customWidth="1"/>
    <col min="4" max="4" width="40" customWidth="1"/>
    <col min="5" max="5" width="45" customWidth="1"/>
    <col min="6" max="6" width="27.42578125" customWidth="1"/>
  </cols>
  <sheetData>
    <row r="1" spans="1:6" ht="15.75" x14ac:dyDescent="0.25">
      <c r="A1" s="16" t="s">
        <v>3</v>
      </c>
    </row>
    <row r="2" spans="1:6" ht="47.25" x14ac:dyDescent="0.25">
      <c r="A2" s="22" t="s">
        <v>93</v>
      </c>
      <c r="B2" s="22" t="s">
        <v>94</v>
      </c>
      <c r="C2" s="22" t="s">
        <v>55</v>
      </c>
      <c r="D2" s="23" t="s">
        <v>214</v>
      </c>
      <c r="E2" s="23" t="s">
        <v>114</v>
      </c>
      <c r="F2" s="23" t="s">
        <v>215</v>
      </c>
    </row>
    <row r="3" spans="1:6" x14ac:dyDescent="0.25">
      <c r="A3" s="195">
        <v>1</v>
      </c>
      <c r="B3" s="18" t="s">
        <v>326</v>
      </c>
      <c r="C3" s="195" t="s">
        <v>327</v>
      </c>
      <c r="D3" s="195">
        <v>2</v>
      </c>
      <c r="E3" s="25">
        <v>2</v>
      </c>
      <c r="F3" s="25">
        <v>4</v>
      </c>
    </row>
    <row r="4" spans="1:6" x14ac:dyDescent="0.25">
      <c r="A4" s="195">
        <v>2</v>
      </c>
      <c r="B4" s="18" t="s">
        <v>328</v>
      </c>
      <c r="C4" s="195" t="s">
        <v>327</v>
      </c>
      <c r="D4" s="195">
        <v>1</v>
      </c>
      <c r="E4" s="25">
        <v>1</v>
      </c>
      <c r="F4" s="25">
        <v>2</v>
      </c>
    </row>
    <row r="5" spans="1:6" x14ac:dyDescent="0.25">
      <c r="A5" s="195">
        <v>3</v>
      </c>
      <c r="B5" s="18" t="s">
        <v>329</v>
      </c>
      <c r="C5" s="195" t="s">
        <v>327</v>
      </c>
      <c r="D5" s="195">
        <v>1</v>
      </c>
      <c r="E5" s="25">
        <v>1</v>
      </c>
      <c r="F5" s="25">
        <v>2</v>
      </c>
    </row>
    <row r="6" spans="1:6" x14ac:dyDescent="0.25">
      <c r="A6" s="195">
        <v>4</v>
      </c>
      <c r="B6" s="18" t="s">
        <v>330</v>
      </c>
      <c r="C6" s="195" t="s">
        <v>327</v>
      </c>
      <c r="D6" s="195">
        <v>1</v>
      </c>
      <c r="E6" s="25">
        <v>2</v>
      </c>
      <c r="F6" s="25">
        <v>4</v>
      </c>
    </row>
    <row r="7" spans="1:6" x14ac:dyDescent="0.25">
      <c r="A7" s="195">
        <v>5</v>
      </c>
      <c r="B7" s="18" t="s">
        <v>331</v>
      </c>
      <c r="C7" s="195" t="s">
        <v>327</v>
      </c>
      <c r="D7" s="281">
        <v>4</v>
      </c>
      <c r="E7" s="281">
        <v>6</v>
      </c>
      <c r="F7" s="281">
        <v>12</v>
      </c>
    </row>
    <row r="8" spans="1:6" x14ac:dyDescent="0.25">
      <c r="A8" s="195">
        <v>6</v>
      </c>
      <c r="B8" s="18" t="s">
        <v>332</v>
      </c>
      <c r="C8" s="195" t="s">
        <v>327</v>
      </c>
      <c r="D8" s="282"/>
      <c r="E8" s="282"/>
      <c r="F8" s="282"/>
    </row>
    <row r="9" spans="1:6" x14ac:dyDescent="0.25">
      <c r="A9" s="195">
        <v>7</v>
      </c>
      <c r="B9" s="18" t="s">
        <v>333</v>
      </c>
      <c r="C9" s="195" t="s">
        <v>327</v>
      </c>
      <c r="D9" s="283"/>
      <c r="E9" s="283"/>
      <c r="F9" s="283"/>
    </row>
    <row r="10" spans="1:6" x14ac:dyDescent="0.25">
      <c r="A10" s="195">
        <v>8</v>
      </c>
      <c r="B10" s="18" t="s">
        <v>334</v>
      </c>
      <c r="C10" s="195" t="s">
        <v>327</v>
      </c>
      <c r="D10" s="281">
        <v>8</v>
      </c>
      <c r="E10" s="281">
        <v>10</v>
      </c>
      <c r="F10" s="281">
        <v>20</v>
      </c>
    </row>
    <row r="11" spans="1:6" x14ac:dyDescent="0.25">
      <c r="A11" s="195">
        <v>9</v>
      </c>
      <c r="B11" s="18" t="s">
        <v>335</v>
      </c>
      <c r="C11" s="195" t="s">
        <v>327</v>
      </c>
      <c r="D11" s="282"/>
      <c r="E11" s="282"/>
      <c r="F11" s="282"/>
    </row>
    <row r="12" spans="1:6" x14ac:dyDescent="0.25">
      <c r="A12" s="195">
        <v>10</v>
      </c>
      <c r="B12" s="18" t="s">
        <v>336</v>
      </c>
      <c r="C12" s="195" t="s">
        <v>327</v>
      </c>
      <c r="D12" s="282"/>
      <c r="E12" s="282"/>
      <c r="F12" s="282"/>
    </row>
    <row r="13" spans="1:6" x14ac:dyDescent="0.25">
      <c r="A13" s="195">
        <v>11</v>
      </c>
      <c r="B13" s="18" t="s">
        <v>337</v>
      </c>
      <c r="C13" s="195" t="s">
        <v>327</v>
      </c>
      <c r="D13" s="282"/>
      <c r="E13" s="282"/>
      <c r="F13" s="282"/>
    </row>
    <row r="14" spans="1:6" x14ac:dyDescent="0.25">
      <c r="A14" s="195">
        <v>12</v>
      </c>
      <c r="B14" s="18" t="s">
        <v>338</v>
      </c>
      <c r="C14" s="195" t="s">
        <v>327</v>
      </c>
      <c r="D14" s="282"/>
      <c r="E14" s="282"/>
      <c r="F14" s="282"/>
    </row>
    <row r="15" spans="1:6" x14ac:dyDescent="0.25">
      <c r="A15" s="195">
        <v>13</v>
      </c>
      <c r="B15" s="18" t="s">
        <v>339</v>
      </c>
      <c r="C15" s="195" t="s">
        <v>327</v>
      </c>
      <c r="D15" s="282"/>
      <c r="E15" s="282"/>
      <c r="F15" s="282"/>
    </row>
    <row r="16" spans="1:6" x14ac:dyDescent="0.25">
      <c r="A16" s="195">
        <v>14</v>
      </c>
      <c r="B16" s="18" t="s">
        <v>340</v>
      </c>
      <c r="C16" s="195" t="s">
        <v>327</v>
      </c>
      <c r="D16" s="283"/>
      <c r="E16" s="283"/>
      <c r="F16" s="283"/>
    </row>
    <row r="17" spans="1:6" x14ac:dyDescent="0.25">
      <c r="A17" s="195">
        <v>15</v>
      </c>
      <c r="B17" s="18" t="s">
        <v>341</v>
      </c>
      <c r="C17" s="195" t="s">
        <v>327</v>
      </c>
      <c r="D17" s="281">
        <v>4</v>
      </c>
      <c r="E17" s="281">
        <v>6</v>
      </c>
      <c r="F17" s="281">
        <v>12</v>
      </c>
    </row>
    <row r="18" spans="1:6" x14ac:dyDescent="0.25">
      <c r="A18" s="195">
        <v>16</v>
      </c>
      <c r="B18" s="18" t="s">
        <v>342</v>
      </c>
      <c r="C18" s="195" t="s">
        <v>327</v>
      </c>
      <c r="D18" s="282"/>
      <c r="E18" s="282"/>
      <c r="F18" s="282"/>
    </row>
    <row r="19" spans="1:6" x14ac:dyDescent="0.25">
      <c r="A19" s="195">
        <v>17</v>
      </c>
      <c r="B19" s="18" t="s">
        <v>343</v>
      </c>
      <c r="C19" s="195" t="s">
        <v>327</v>
      </c>
      <c r="D19" s="282"/>
      <c r="E19" s="282"/>
      <c r="F19" s="282"/>
    </row>
    <row r="20" spans="1:6" x14ac:dyDescent="0.25">
      <c r="A20" s="195">
        <v>18</v>
      </c>
      <c r="B20" s="18" t="s">
        <v>344</v>
      </c>
      <c r="C20" s="195" t="s">
        <v>327</v>
      </c>
      <c r="D20" s="283"/>
      <c r="E20" s="283"/>
      <c r="F20" s="283"/>
    </row>
    <row r="21" spans="1:6" x14ac:dyDescent="0.25">
      <c r="A21" s="195">
        <v>19</v>
      </c>
      <c r="B21" s="18" t="s">
        <v>345</v>
      </c>
      <c r="C21" s="195" t="s">
        <v>327</v>
      </c>
      <c r="D21" s="281">
        <v>9</v>
      </c>
      <c r="E21" s="281">
        <v>12</v>
      </c>
      <c r="F21" s="281">
        <v>24</v>
      </c>
    </row>
    <row r="22" spans="1:6" x14ac:dyDescent="0.25">
      <c r="A22" s="195">
        <v>20</v>
      </c>
      <c r="B22" s="18" t="s">
        <v>346</v>
      </c>
      <c r="C22" s="195" t="s">
        <v>327</v>
      </c>
      <c r="D22" s="283"/>
      <c r="E22" s="283"/>
      <c r="F22" s="283"/>
    </row>
    <row r="23" spans="1:6" x14ac:dyDescent="0.25">
      <c r="A23" s="19"/>
      <c r="B23" s="20" t="s">
        <v>100</v>
      </c>
      <c r="C23" s="21"/>
      <c r="D23" s="21">
        <f>SUM(D3:D22)</f>
        <v>30</v>
      </c>
      <c r="E23" s="25">
        <f>SUM(E3:E22)</f>
        <v>40</v>
      </c>
      <c r="F23" s="25">
        <f>SUM(F3:F22)</f>
        <v>80</v>
      </c>
    </row>
  </sheetData>
  <mergeCells count="12">
    <mergeCell ref="D7:D9"/>
    <mergeCell ref="E7:E9"/>
    <mergeCell ref="F7:F9"/>
    <mergeCell ref="D10:D16"/>
    <mergeCell ref="E10:E16"/>
    <mergeCell ref="F10:F16"/>
    <mergeCell ref="D17:D20"/>
    <mergeCell ref="E17:E20"/>
    <mergeCell ref="F17:F20"/>
    <mergeCell ref="D21:D22"/>
    <mergeCell ref="E21:E22"/>
    <mergeCell ref="F21:F22"/>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zoomScale="80" zoomScaleNormal="80" zoomScalePageLayoutView="80" workbookViewId="0">
      <pane xSplit="2" ySplit="2" topLeftCell="C61" activePane="bottomRight" state="frozen"/>
      <selection pane="topRight" activeCell="B1" sqref="B1"/>
      <selection pane="bottomLeft" activeCell="A3" sqref="A3"/>
      <selection pane="bottomRight" activeCell="C77" sqref="C77"/>
    </sheetView>
  </sheetViews>
  <sheetFormatPr defaultColWidth="8.85546875" defaultRowHeight="15" x14ac:dyDescent="0.25"/>
  <cols>
    <col min="1" max="1" width="5.7109375" style="44" customWidth="1"/>
    <col min="2" max="2" width="15" style="31" customWidth="1"/>
    <col min="3" max="3" width="81.42578125" style="31" customWidth="1"/>
    <col min="4" max="4" width="17.85546875" style="41" customWidth="1"/>
    <col min="5" max="7" width="15.7109375" style="31" customWidth="1"/>
    <col min="8" max="8" width="60.7109375" style="30" customWidth="1"/>
    <col min="9" max="16384" width="8.85546875" style="30"/>
  </cols>
  <sheetData>
    <row r="1" spans="1:8" ht="30" x14ac:dyDescent="0.25">
      <c r="A1" s="42" t="s">
        <v>170</v>
      </c>
      <c r="B1" s="54"/>
      <c r="C1" s="32" t="s">
        <v>169</v>
      </c>
      <c r="D1" s="38"/>
      <c r="E1" s="54"/>
      <c r="F1" s="54"/>
      <c r="G1" s="54"/>
      <c r="H1" s="43"/>
    </row>
    <row r="2" spans="1:8" s="31" customFormat="1" ht="63" x14ac:dyDescent="0.25">
      <c r="A2" s="23" t="s">
        <v>93</v>
      </c>
      <c r="B2" s="23" t="s">
        <v>57</v>
      </c>
      <c r="C2" s="23" t="s">
        <v>56</v>
      </c>
      <c r="D2" s="23" t="s">
        <v>55</v>
      </c>
      <c r="E2" s="23" t="s">
        <v>214</v>
      </c>
      <c r="F2" s="23" t="s">
        <v>114</v>
      </c>
      <c r="G2" s="23" t="s">
        <v>215</v>
      </c>
      <c r="H2" s="23" t="s">
        <v>0</v>
      </c>
    </row>
    <row r="3" spans="1:8" x14ac:dyDescent="0.25">
      <c r="A3" s="289">
        <v>1</v>
      </c>
      <c r="B3" s="285" t="s">
        <v>54</v>
      </c>
      <c r="C3" s="33" t="s">
        <v>50</v>
      </c>
      <c r="D3" s="39" t="s">
        <v>4</v>
      </c>
      <c r="E3" s="33"/>
      <c r="F3" s="33"/>
      <c r="G3" s="33"/>
      <c r="H3" s="34"/>
    </row>
    <row r="4" spans="1:8" x14ac:dyDescent="0.25">
      <c r="A4" s="289"/>
      <c r="B4" s="285"/>
      <c r="C4" s="33" t="s">
        <v>49</v>
      </c>
      <c r="D4" s="39" t="s">
        <v>4</v>
      </c>
      <c r="E4" s="33"/>
      <c r="F4" s="33"/>
      <c r="G4" s="33"/>
      <c r="H4" s="34"/>
    </row>
    <row r="5" spans="1:8" x14ac:dyDescent="0.25">
      <c r="A5" s="289"/>
      <c r="B5" s="285"/>
      <c r="C5" s="33" t="s">
        <v>48</v>
      </c>
      <c r="D5" s="39" t="s">
        <v>4</v>
      </c>
      <c r="E5" s="33"/>
      <c r="F5" s="33"/>
      <c r="G5" s="33"/>
      <c r="H5" s="34"/>
    </row>
    <row r="6" spans="1:8" x14ac:dyDescent="0.25">
      <c r="A6" s="289"/>
      <c r="B6" s="285"/>
      <c r="C6" s="33" t="s">
        <v>197</v>
      </c>
      <c r="D6" s="39" t="s">
        <v>4</v>
      </c>
      <c r="E6" s="33"/>
      <c r="F6" s="33"/>
      <c r="G6" s="33"/>
      <c r="H6" s="34"/>
    </row>
    <row r="7" spans="1:8" x14ac:dyDescent="0.25">
      <c r="A7" s="289"/>
      <c r="B7" s="285"/>
      <c r="C7" s="33" t="s">
        <v>47</v>
      </c>
      <c r="D7" s="39" t="s">
        <v>4</v>
      </c>
      <c r="E7" s="33"/>
      <c r="F7" s="33"/>
      <c r="G7" s="33"/>
      <c r="H7" s="34"/>
    </row>
    <row r="8" spans="1:8" x14ac:dyDescent="0.25">
      <c r="A8" s="289"/>
      <c r="B8" s="285"/>
      <c r="C8" s="33" t="s">
        <v>53</v>
      </c>
      <c r="D8" s="39" t="s">
        <v>4</v>
      </c>
      <c r="E8" s="33"/>
      <c r="F8" s="33"/>
      <c r="G8" s="33"/>
      <c r="H8" s="34"/>
    </row>
    <row r="9" spans="1:8" x14ac:dyDescent="0.25">
      <c r="A9" s="289"/>
      <c r="B9" s="285"/>
      <c r="C9" s="33" t="s">
        <v>52</v>
      </c>
      <c r="D9" s="39" t="s">
        <v>4</v>
      </c>
      <c r="E9" s="33"/>
      <c r="F9" s="33"/>
      <c r="G9" s="33"/>
      <c r="H9" s="34"/>
    </row>
    <row r="10" spans="1:8" x14ac:dyDescent="0.25">
      <c r="A10" s="289"/>
      <c r="B10" s="285"/>
      <c r="C10" s="33" t="s">
        <v>51</v>
      </c>
      <c r="D10" s="39" t="s">
        <v>4</v>
      </c>
      <c r="E10" s="33"/>
      <c r="F10" s="33"/>
      <c r="G10" s="33"/>
      <c r="H10" s="34"/>
    </row>
    <row r="11" spans="1:8" x14ac:dyDescent="0.25">
      <c r="A11" s="289"/>
      <c r="B11" s="285"/>
      <c r="C11" s="33" t="s">
        <v>198</v>
      </c>
      <c r="D11" s="40" t="s">
        <v>216</v>
      </c>
      <c r="E11" s="33"/>
      <c r="F11" s="33"/>
      <c r="G11" s="33"/>
      <c r="H11" s="34"/>
    </row>
    <row r="12" spans="1:8" x14ac:dyDescent="0.25">
      <c r="A12" s="289"/>
      <c r="B12" s="285"/>
      <c r="C12" s="33" t="s">
        <v>199</v>
      </c>
      <c r="D12" s="40" t="s">
        <v>216</v>
      </c>
      <c r="E12" s="33"/>
      <c r="F12" s="33"/>
      <c r="G12" s="33"/>
      <c r="H12" s="34"/>
    </row>
    <row r="13" spans="1:8" x14ac:dyDescent="0.25">
      <c r="A13" s="289"/>
      <c r="B13" s="285"/>
      <c r="C13" s="33" t="s">
        <v>200</v>
      </c>
      <c r="D13" s="40" t="s">
        <v>216</v>
      </c>
      <c r="E13" s="33"/>
      <c r="F13" s="33"/>
      <c r="G13" s="33"/>
      <c r="H13" s="34"/>
    </row>
    <row r="14" spans="1:8" x14ac:dyDescent="0.25">
      <c r="A14" s="289"/>
      <c r="B14" s="285"/>
      <c r="C14" s="33" t="s">
        <v>201</v>
      </c>
      <c r="D14" s="40" t="s">
        <v>216</v>
      </c>
      <c r="E14" s="33"/>
      <c r="F14" s="33"/>
      <c r="G14" s="33"/>
      <c r="H14" s="34"/>
    </row>
    <row r="15" spans="1:8" x14ac:dyDescent="0.25">
      <c r="A15" s="289"/>
      <c r="B15" s="285"/>
      <c r="C15" s="33" t="s">
        <v>202</v>
      </c>
      <c r="D15" s="40" t="s">
        <v>216</v>
      </c>
      <c r="E15" s="33"/>
      <c r="F15" s="33"/>
      <c r="G15" s="33"/>
      <c r="H15" s="34"/>
    </row>
    <row r="16" spans="1:8" x14ac:dyDescent="0.25">
      <c r="A16" s="289"/>
      <c r="B16" s="285"/>
      <c r="C16" s="33" t="s">
        <v>203</v>
      </c>
      <c r="D16" s="40" t="s">
        <v>216</v>
      </c>
      <c r="E16" s="33"/>
      <c r="F16" s="33"/>
      <c r="G16" s="33"/>
      <c r="H16" s="34"/>
    </row>
    <row r="17" spans="1:8" ht="30" x14ac:dyDescent="0.25">
      <c r="A17" s="289"/>
      <c r="B17" s="285"/>
      <c r="C17" s="54" t="s">
        <v>204</v>
      </c>
      <c r="D17" s="40" t="s">
        <v>216</v>
      </c>
      <c r="E17" s="33"/>
      <c r="F17" s="33"/>
      <c r="G17" s="33"/>
      <c r="H17" s="34"/>
    </row>
    <row r="18" spans="1:8" x14ac:dyDescent="0.25">
      <c r="A18" s="290">
        <v>2</v>
      </c>
      <c r="B18" s="285" t="s">
        <v>1</v>
      </c>
      <c r="C18" s="33" t="s">
        <v>50</v>
      </c>
      <c r="D18" s="39" t="s">
        <v>4</v>
      </c>
      <c r="E18" s="33"/>
      <c r="F18" s="33"/>
      <c r="G18" s="33"/>
      <c r="H18" s="34"/>
    </row>
    <row r="19" spans="1:8" x14ac:dyDescent="0.25">
      <c r="A19" s="291"/>
      <c r="B19" s="285"/>
      <c r="C19" s="33" t="s">
        <v>49</v>
      </c>
      <c r="D19" s="39" t="s">
        <v>4</v>
      </c>
      <c r="E19" s="33"/>
      <c r="F19" s="33"/>
      <c r="G19" s="33"/>
      <c r="H19" s="34"/>
    </row>
    <row r="20" spans="1:8" x14ac:dyDescent="0.25">
      <c r="A20" s="291"/>
      <c r="B20" s="285"/>
      <c r="C20" s="33" t="s">
        <v>48</v>
      </c>
      <c r="D20" s="39" t="s">
        <v>4</v>
      </c>
      <c r="E20" s="33"/>
      <c r="F20" s="33"/>
      <c r="G20" s="33"/>
      <c r="H20" s="34"/>
    </row>
    <row r="21" spans="1:8" x14ac:dyDescent="0.25">
      <c r="A21" s="291"/>
      <c r="B21" s="285"/>
      <c r="C21" s="33" t="s">
        <v>197</v>
      </c>
      <c r="D21" s="39" t="s">
        <v>4</v>
      </c>
      <c r="E21" s="33"/>
      <c r="F21" s="33"/>
      <c r="G21" s="33"/>
      <c r="H21" s="34"/>
    </row>
    <row r="22" spans="1:8" x14ac:dyDescent="0.25">
      <c r="A22" s="291"/>
      <c r="B22" s="285"/>
      <c r="C22" s="33" t="s">
        <v>47</v>
      </c>
      <c r="D22" s="39" t="s">
        <v>4</v>
      </c>
      <c r="E22" s="33"/>
      <c r="F22" s="33"/>
      <c r="G22" s="33"/>
      <c r="H22" s="34"/>
    </row>
    <row r="23" spans="1:8" x14ac:dyDescent="0.25">
      <c r="A23" s="291"/>
      <c r="B23" s="285"/>
      <c r="C23" s="33" t="s">
        <v>53</v>
      </c>
      <c r="D23" s="39" t="s">
        <v>4</v>
      </c>
      <c r="E23" s="33"/>
      <c r="F23" s="33"/>
      <c r="G23" s="33"/>
      <c r="H23" s="34"/>
    </row>
    <row r="24" spans="1:8" x14ac:dyDescent="0.25">
      <c r="A24" s="291"/>
      <c r="B24" s="285"/>
      <c r="C24" s="33" t="s">
        <v>198</v>
      </c>
      <c r="D24" s="40" t="s">
        <v>216</v>
      </c>
      <c r="E24" s="33"/>
      <c r="F24" s="33"/>
      <c r="G24" s="33"/>
      <c r="H24" s="34"/>
    </row>
    <row r="25" spans="1:8" x14ac:dyDescent="0.25">
      <c r="A25" s="291"/>
      <c r="B25" s="285"/>
      <c r="C25" s="33" t="s">
        <v>199</v>
      </c>
      <c r="D25" s="40" t="s">
        <v>216</v>
      </c>
      <c r="E25" s="33"/>
      <c r="F25" s="33"/>
      <c r="G25" s="33"/>
      <c r="H25" s="34"/>
    </row>
    <row r="26" spans="1:8" x14ac:dyDescent="0.25">
      <c r="A26" s="291"/>
      <c r="B26" s="285"/>
      <c r="C26" s="33" t="s">
        <v>200</v>
      </c>
      <c r="D26" s="40" t="s">
        <v>216</v>
      </c>
      <c r="E26" s="33"/>
      <c r="F26" s="33"/>
      <c r="G26" s="33"/>
      <c r="H26" s="34"/>
    </row>
    <row r="27" spans="1:8" x14ac:dyDescent="0.25">
      <c r="A27" s="291"/>
      <c r="B27" s="285"/>
      <c r="C27" s="33" t="s">
        <v>201</v>
      </c>
      <c r="D27" s="40" t="s">
        <v>216</v>
      </c>
      <c r="E27" s="33"/>
      <c r="F27" s="33"/>
      <c r="G27" s="33"/>
      <c r="H27" s="34"/>
    </row>
    <row r="28" spans="1:8" x14ac:dyDescent="0.25">
      <c r="A28" s="291"/>
      <c r="B28" s="285"/>
      <c r="C28" s="33" t="s">
        <v>202</v>
      </c>
      <c r="D28" s="40" t="s">
        <v>216</v>
      </c>
      <c r="E28" s="33"/>
      <c r="F28" s="33"/>
      <c r="G28" s="33"/>
      <c r="H28" s="34"/>
    </row>
    <row r="29" spans="1:8" x14ac:dyDescent="0.25">
      <c r="A29" s="291"/>
      <c r="B29" s="285"/>
      <c r="C29" s="33" t="s">
        <v>203</v>
      </c>
      <c r="D29" s="40" t="s">
        <v>216</v>
      </c>
      <c r="E29" s="33"/>
      <c r="F29" s="33"/>
      <c r="G29" s="33"/>
      <c r="H29" s="34"/>
    </row>
    <row r="30" spans="1:8" ht="30" x14ac:dyDescent="0.25">
      <c r="A30" s="292"/>
      <c r="B30" s="285"/>
      <c r="C30" s="54" t="s">
        <v>204</v>
      </c>
      <c r="D30" s="40" t="s">
        <v>216</v>
      </c>
      <c r="E30" s="33"/>
      <c r="F30" s="33"/>
      <c r="G30" s="33"/>
      <c r="H30" s="34"/>
    </row>
    <row r="31" spans="1:8" x14ac:dyDescent="0.25">
      <c r="A31" s="55">
        <v>3</v>
      </c>
      <c r="B31" s="54" t="s">
        <v>46</v>
      </c>
      <c r="C31" s="33" t="s">
        <v>45</v>
      </c>
      <c r="D31" s="39" t="s">
        <v>4</v>
      </c>
      <c r="E31" s="33"/>
      <c r="F31" s="33"/>
      <c r="G31" s="33"/>
      <c r="H31" s="34"/>
    </row>
    <row r="32" spans="1:8" x14ac:dyDescent="0.25">
      <c r="A32" s="290">
        <v>4</v>
      </c>
      <c r="B32" s="285" t="s">
        <v>44</v>
      </c>
      <c r="C32" s="33" t="s">
        <v>43</v>
      </c>
      <c r="D32" s="39" t="s">
        <v>4</v>
      </c>
      <c r="E32" s="33"/>
      <c r="F32" s="33"/>
      <c r="G32" s="33"/>
      <c r="H32" s="35"/>
    </row>
    <row r="33" spans="1:8" x14ac:dyDescent="0.25">
      <c r="A33" s="291"/>
      <c r="B33" s="285"/>
      <c r="C33" s="33" t="s">
        <v>42</v>
      </c>
      <c r="D33" s="39" t="s">
        <v>4</v>
      </c>
      <c r="E33" s="33"/>
      <c r="F33" s="33"/>
      <c r="G33" s="33"/>
      <c r="H33" s="35"/>
    </row>
    <row r="34" spans="1:8" x14ac:dyDescent="0.25">
      <c r="A34" s="291"/>
      <c r="B34" s="285"/>
      <c r="C34" s="33" t="s">
        <v>41</v>
      </c>
      <c r="D34" s="39" t="s">
        <v>4</v>
      </c>
      <c r="E34" s="33"/>
      <c r="F34" s="33"/>
      <c r="G34" s="33"/>
      <c r="H34" s="35"/>
    </row>
    <row r="35" spans="1:8" x14ac:dyDescent="0.25">
      <c r="A35" s="292"/>
      <c r="B35" s="285"/>
      <c r="C35" s="33" t="s">
        <v>40</v>
      </c>
      <c r="D35" s="39" t="s">
        <v>4</v>
      </c>
      <c r="E35" s="33"/>
      <c r="F35" s="33"/>
      <c r="G35" s="33"/>
      <c r="H35" s="35"/>
    </row>
    <row r="36" spans="1:8" x14ac:dyDescent="0.25">
      <c r="A36" s="290">
        <v>5</v>
      </c>
      <c r="B36" s="285" t="s">
        <v>39</v>
      </c>
      <c r="C36" s="33" t="s">
        <v>38</v>
      </c>
      <c r="D36" s="39" t="s">
        <v>4</v>
      </c>
      <c r="E36" s="33"/>
      <c r="F36" s="33"/>
      <c r="G36" s="33"/>
      <c r="H36" s="35"/>
    </row>
    <row r="37" spans="1:8" x14ac:dyDescent="0.25">
      <c r="A37" s="292"/>
      <c r="B37" s="285"/>
      <c r="C37" s="33" t="s">
        <v>37</v>
      </c>
      <c r="D37" s="39" t="s">
        <v>4</v>
      </c>
      <c r="E37" s="33"/>
      <c r="F37" s="33"/>
      <c r="G37" s="33"/>
      <c r="H37" s="35"/>
    </row>
    <row r="38" spans="1:8" ht="30" x14ac:dyDescent="0.25">
      <c r="A38" s="55">
        <v>6</v>
      </c>
      <c r="B38" s="54" t="s">
        <v>36</v>
      </c>
      <c r="C38" s="33" t="s">
        <v>184</v>
      </c>
      <c r="D38" s="40" t="s">
        <v>216</v>
      </c>
      <c r="E38" s="33"/>
      <c r="F38" s="33"/>
      <c r="G38" s="33"/>
      <c r="H38" s="34"/>
    </row>
    <row r="39" spans="1:8" ht="30" x14ac:dyDescent="0.25">
      <c r="A39" s="290">
        <v>7</v>
      </c>
      <c r="B39" s="285" t="s">
        <v>35</v>
      </c>
      <c r="C39" s="33" t="s">
        <v>34</v>
      </c>
      <c r="D39" s="39" t="s">
        <v>4</v>
      </c>
      <c r="E39" s="33"/>
      <c r="F39" s="33"/>
      <c r="G39" s="33"/>
      <c r="H39" s="35"/>
    </row>
    <row r="40" spans="1:8" x14ac:dyDescent="0.25">
      <c r="A40" s="291"/>
      <c r="B40" s="285"/>
      <c r="C40" s="33" t="s">
        <v>186</v>
      </c>
      <c r="D40" s="40" t="s">
        <v>216</v>
      </c>
      <c r="E40" s="33"/>
      <c r="F40" s="33"/>
      <c r="G40" s="33"/>
      <c r="H40" s="35"/>
    </row>
    <row r="41" spans="1:8" ht="30" x14ac:dyDescent="0.25">
      <c r="A41" s="291"/>
      <c r="B41" s="285"/>
      <c r="C41" s="33" t="s">
        <v>185</v>
      </c>
      <c r="D41" s="40" t="s">
        <v>216</v>
      </c>
      <c r="E41" s="33"/>
      <c r="F41" s="33"/>
      <c r="G41" s="33"/>
      <c r="H41" s="35"/>
    </row>
    <row r="42" spans="1:8" x14ac:dyDescent="0.25">
      <c r="A42" s="292"/>
      <c r="B42" s="285"/>
      <c r="C42" s="33" t="s">
        <v>33</v>
      </c>
      <c r="D42" s="40" t="s">
        <v>216</v>
      </c>
      <c r="E42" s="33"/>
      <c r="F42" s="33"/>
      <c r="G42" s="33"/>
      <c r="H42" s="35"/>
    </row>
    <row r="43" spans="1:8" x14ac:dyDescent="0.25">
      <c r="A43" s="55">
        <v>8</v>
      </c>
      <c r="B43" s="54" t="s">
        <v>32</v>
      </c>
      <c r="C43" s="33" t="s">
        <v>31</v>
      </c>
      <c r="D43" s="39" t="s">
        <v>4</v>
      </c>
      <c r="E43" s="33"/>
      <c r="F43" s="33"/>
      <c r="G43" s="33"/>
      <c r="H43" s="35"/>
    </row>
    <row r="44" spans="1:8" x14ac:dyDescent="0.25">
      <c r="A44" s="55">
        <v>9</v>
      </c>
      <c r="B44" s="54" t="s">
        <v>171</v>
      </c>
      <c r="C44" s="33" t="s">
        <v>187</v>
      </c>
      <c r="D44" s="40" t="s">
        <v>216</v>
      </c>
      <c r="E44" s="33"/>
      <c r="F44" s="33"/>
      <c r="G44" s="33"/>
      <c r="H44" s="34"/>
    </row>
    <row r="45" spans="1:8" ht="30" x14ac:dyDescent="0.25">
      <c r="A45" s="55">
        <v>10</v>
      </c>
      <c r="B45" s="52" t="s">
        <v>30</v>
      </c>
      <c r="C45" s="33" t="s">
        <v>188</v>
      </c>
      <c r="D45" s="39" t="s">
        <v>4</v>
      </c>
      <c r="E45" s="33"/>
      <c r="F45" s="33"/>
      <c r="G45" s="33"/>
      <c r="H45" s="34"/>
    </row>
    <row r="46" spans="1:8" ht="30" x14ac:dyDescent="0.25">
      <c r="A46" s="55">
        <v>11</v>
      </c>
      <c r="B46" s="52" t="s">
        <v>29</v>
      </c>
      <c r="C46" s="33" t="s">
        <v>28</v>
      </c>
      <c r="D46" s="39" t="s">
        <v>4</v>
      </c>
      <c r="E46" s="33"/>
      <c r="F46" s="33"/>
      <c r="G46" s="33"/>
      <c r="H46" s="35"/>
    </row>
    <row r="47" spans="1:8" ht="30" x14ac:dyDescent="0.25">
      <c r="A47" s="55">
        <v>12</v>
      </c>
      <c r="B47" s="45" t="s">
        <v>27</v>
      </c>
      <c r="C47" s="33" t="s">
        <v>25</v>
      </c>
      <c r="D47" s="40" t="s">
        <v>216</v>
      </c>
      <c r="E47" s="33"/>
      <c r="F47" s="33"/>
      <c r="G47" s="33"/>
      <c r="H47" s="35"/>
    </row>
    <row r="48" spans="1:8" x14ac:dyDescent="0.25">
      <c r="A48" s="55">
        <v>13</v>
      </c>
      <c r="B48" s="45" t="s">
        <v>26</v>
      </c>
      <c r="C48" s="33" t="s">
        <v>25</v>
      </c>
      <c r="D48" s="40" t="s">
        <v>216</v>
      </c>
      <c r="E48" s="33"/>
      <c r="F48" s="33"/>
      <c r="G48" s="33"/>
      <c r="H48" s="35"/>
    </row>
    <row r="49" spans="1:8" ht="30" x14ac:dyDescent="0.25">
      <c r="A49" s="55">
        <v>14</v>
      </c>
      <c r="B49" s="45" t="s">
        <v>24</v>
      </c>
      <c r="C49" s="33" t="s">
        <v>20</v>
      </c>
      <c r="D49" s="40" t="s">
        <v>216</v>
      </c>
      <c r="E49" s="33"/>
      <c r="F49" s="33"/>
      <c r="G49" s="33"/>
      <c r="H49" s="35"/>
    </row>
    <row r="50" spans="1:8" ht="30" x14ac:dyDescent="0.25">
      <c r="A50" s="55">
        <v>15</v>
      </c>
      <c r="B50" s="45" t="s">
        <v>23</v>
      </c>
      <c r="C50" s="33" t="s">
        <v>22</v>
      </c>
      <c r="D50" s="40" t="s">
        <v>216</v>
      </c>
      <c r="E50" s="33"/>
      <c r="F50" s="33"/>
      <c r="G50" s="33"/>
      <c r="H50" s="35"/>
    </row>
    <row r="51" spans="1:8" x14ac:dyDescent="0.25">
      <c r="A51" s="55">
        <v>16</v>
      </c>
      <c r="B51" s="45" t="s">
        <v>21</v>
      </c>
      <c r="C51" s="33" t="s">
        <v>20</v>
      </c>
      <c r="D51" s="40" t="s">
        <v>216</v>
      </c>
      <c r="E51" s="33"/>
      <c r="F51" s="33"/>
      <c r="G51" s="33"/>
      <c r="H51" s="35"/>
    </row>
    <row r="52" spans="1:8" ht="30" x14ac:dyDescent="0.25">
      <c r="A52" s="55">
        <v>17</v>
      </c>
      <c r="B52" s="53" t="s">
        <v>19</v>
      </c>
      <c r="C52" s="33" t="s">
        <v>18</v>
      </c>
      <c r="D52" s="39" t="s">
        <v>4</v>
      </c>
      <c r="E52" s="33"/>
      <c r="F52" s="33"/>
      <c r="G52" s="33"/>
      <c r="H52" s="35"/>
    </row>
    <row r="53" spans="1:8" x14ac:dyDescent="0.25">
      <c r="A53" s="290">
        <v>18</v>
      </c>
      <c r="B53" s="284" t="s">
        <v>17</v>
      </c>
      <c r="C53" s="33" t="s">
        <v>177</v>
      </c>
      <c r="D53" s="39" t="s">
        <v>4</v>
      </c>
      <c r="E53" s="33"/>
      <c r="F53" s="33"/>
      <c r="G53" s="33"/>
      <c r="H53" s="35"/>
    </row>
    <row r="54" spans="1:8" ht="30" x14ac:dyDescent="0.25">
      <c r="A54" s="291"/>
      <c r="B54" s="284"/>
      <c r="C54" s="33" t="s">
        <v>178</v>
      </c>
      <c r="D54" s="39" t="s">
        <v>4</v>
      </c>
      <c r="E54" s="33"/>
      <c r="F54" s="33"/>
      <c r="G54" s="33"/>
      <c r="H54" s="35"/>
    </row>
    <row r="55" spans="1:8" x14ac:dyDescent="0.25">
      <c r="A55" s="292"/>
      <c r="B55" s="284"/>
      <c r="C55" s="33" t="s">
        <v>179</v>
      </c>
      <c r="D55" s="39" t="s">
        <v>4</v>
      </c>
      <c r="E55" s="33"/>
      <c r="F55" s="33"/>
      <c r="G55" s="33"/>
      <c r="H55" s="35"/>
    </row>
    <row r="56" spans="1:8" ht="30" x14ac:dyDescent="0.25">
      <c r="A56" s="290">
        <v>19</v>
      </c>
      <c r="B56" s="284" t="s">
        <v>16</v>
      </c>
      <c r="C56" s="33" t="s">
        <v>180</v>
      </c>
      <c r="D56" s="39" t="s">
        <v>4</v>
      </c>
      <c r="E56" s="33"/>
      <c r="F56" s="33"/>
      <c r="G56" s="33"/>
      <c r="H56" s="35"/>
    </row>
    <row r="57" spans="1:8" x14ac:dyDescent="0.25">
      <c r="A57" s="291"/>
      <c r="B57" s="284"/>
      <c r="C57" s="33" t="s">
        <v>181</v>
      </c>
      <c r="D57" s="39" t="s">
        <v>4</v>
      </c>
      <c r="E57" s="33"/>
      <c r="F57" s="33"/>
      <c r="G57" s="33"/>
      <c r="H57" s="35"/>
    </row>
    <row r="58" spans="1:8" x14ac:dyDescent="0.25">
      <c r="A58" s="291"/>
      <c r="B58" s="284"/>
      <c r="C58" s="33" t="s">
        <v>182</v>
      </c>
      <c r="D58" s="39" t="s">
        <v>4</v>
      </c>
      <c r="E58" s="33"/>
      <c r="F58" s="33"/>
      <c r="G58" s="33"/>
      <c r="H58" s="35"/>
    </row>
    <row r="59" spans="1:8" x14ac:dyDescent="0.25">
      <c r="A59" s="292"/>
      <c r="B59" s="284"/>
      <c r="C59" s="33" t="s">
        <v>183</v>
      </c>
      <c r="D59" s="40" t="s">
        <v>216</v>
      </c>
      <c r="E59" s="33"/>
      <c r="F59" s="33"/>
      <c r="G59" s="33"/>
      <c r="H59" s="34"/>
    </row>
    <row r="60" spans="1:8" ht="30" x14ac:dyDescent="0.25">
      <c r="A60" s="55">
        <v>20</v>
      </c>
      <c r="B60" s="53" t="s">
        <v>15</v>
      </c>
      <c r="C60" s="33" t="s">
        <v>176</v>
      </c>
      <c r="D60" s="39" t="s">
        <v>4</v>
      </c>
      <c r="E60" s="33"/>
      <c r="F60" s="33"/>
      <c r="G60" s="33"/>
      <c r="H60" s="34"/>
    </row>
    <row r="61" spans="1:8" x14ac:dyDescent="0.25">
      <c r="A61" s="290">
        <v>21</v>
      </c>
      <c r="B61" s="286" t="s">
        <v>2</v>
      </c>
      <c r="C61" s="33" t="s">
        <v>189</v>
      </c>
      <c r="D61" s="39" t="s">
        <v>4</v>
      </c>
      <c r="E61" s="33"/>
      <c r="F61" s="33"/>
      <c r="G61" s="33"/>
      <c r="H61" s="34"/>
    </row>
    <row r="62" spans="1:8" x14ac:dyDescent="0.25">
      <c r="A62" s="291"/>
      <c r="B62" s="286"/>
      <c r="C62" s="33" t="s">
        <v>175</v>
      </c>
      <c r="D62" s="40" t="s">
        <v>216</v>
      </c>
      <c r="E62" s="33"/>
      <c r="F62" s="33"/>
      <c r="G62" s="33"/>
      <c r="H62" s="34"/>
    </row>
    <row r="63" spans="1:8" x14ac:dyDescent="0.25">
      <c r="A63" s="291"/>
      <c r="B63" s="286"/>
      <c r="C63" s="33" t="s">
        <v>14</v>
      </c>
      <c r="D63" s="40" t="s">
        <v>216</v>
      </c>
      <c r="E63" s="33"/>
      <c r="F63" s="33"/>
      <c r="G63" s="33"/>
      <c r="H63" s="34"/>
    </row>
    <row r="64" spans="1:8" ht="30" x14ac:dyDescent="0.25">
      <c r="A64" s="291"/>
      <c r="B64" s="286"/>
      <c r="C64" s="33" t="s">
        <v>174</v>
      </c>
      <c r="D64" s="39" t="s">
        <v>4</v>
      </c>
      <c r="E64" s="33"/>
      <c r="F64" s="33"/>
      <c r="G64" s="33"/>
      <c r="H64" s="34"/>
    </row>
    <row r="65" spans="1:8" x14ac:dyDescent="0.25">
      <c r="A65" s="292"/>
      <c r="B65" s="286"/>
      <c r="C65" s="33" t="s">
        <v>172</v>
      </c>
      <c r="D65" s="39" t="s">
        <v>4</v>
      </c>
      <c r="E65" s="33"/>
      <c r="F65" s="33"/>
      <c r="G65" s="33"/>
      <c r="H65" s="34"/>
    </row>
    <row r="66" spans="1:8" x14ac:dyDescent="0.25">
      <c r="A66" s="55">
        <v>22</v>
      </c>
      <c r="B66" s="53" t="s">
        <v>13</v>
      </c>
      <c r="C66" s="33" t="s">
        <v>173</v>
      </c>
      <c r="D66" s="39" t="s">
        <v>4</v>
      </c>
      <c r="E66" s="33"/>
      <c r="F66" s="33"/>
      <c r="G66" s="33"/>
      <c r="H66" s="34"/>
    </row>
    <row r="67" spans="1:8" ht="18.75" x14ac:dyDescent="0.25">
      <c r="A67" s="55"/>
      <c r="B67" s="287" t="s">
        <v>12</v>
      </c>
      <c r="C67" s="287"/>
      <c r="D67" s="287"/>
      <c r="E67" s="33"/>
      <c r="F67" s="33"/>
      <c r="G67" s="33"/>
      <c r="H67" s="34"/>
    </row>
    <row r="68" spans="1:8" x14ac:dyDescent="0.25">
      <c r="A68" s="290">
        <v>23</v>
      </c>
      <c r="B68" s="288" t="s">
        <v>11</v>
      </c>
      <c r="C68" s="33" t="s">
        <v>10</v>
      </c>
      <c r="D68" s="40" t="s">
        <v>216</v>
      </c>
      <c r="E68" s="33"/>
      <c r="F68" s="33"/>
      <c r="G68" s="33"/>
      <c r="H68" s="36"/>
    </row>
    <row r="69" spans="1:8" x14ac:dyDescent="0.25">
      <c r="A69" s="291"/>
      <c r="B69" s="288"/>
      <c r="C69" s="33" t="s">
        <v>194</v>
      </c>
      <c r="D69" s="40" t="s">
        <v>216</v>
      </c>
      <c r="E69" s="33"/>
      <c r="F69" s="33"/>
      <c r="G69" s="33"/>
      <c r="H69" s="36"/>
    </row>
    <row r="70" spans="1:8" ht="45" x14ac:dyDescent="0.25">
      <c r="A70" s="291"/>
      <c r="B70" s="288"/>
      <c r="C70" s="33" t="s">
        <v>9</v>
      </c>
      <c r="D70" s="40" t="s">
        <v>216</v>
      </c>
      <c r="E70" s="33"/>
      <c r="F70" s="33"/>
      <c r="G70" s="33"/>
      <c r="H70" s="36"/>
    </row>
    <row r="71" spans="1:8" ht="30" x14ac:dyDescent="0.25">
      <c r="A71" s="292"/>
      <c r="B71" s="288"/>
      <c r="C71" s="33" t="s">
        <v>8</v>
      </c>
      <c r="D71" s="40" t="s">
        <v>216</v>
      </c>
      <c r="E71" s="33"/>
      <c r="F71" s="33"/>
      <c r="G71" s="33"/>
      <c r="H71" s="36"/>
    </row>
    <row r="72" spans="1:8" ht="30" x14ac:dyDescent="0.25">
      <c r="A72" s="55">
        <v>24</v>
      </c>
      <c r="B72" s="54" t="s">
        <v>7</v>
      </c>
      <c r="C72" s="33" t="s">
        <v>192</v>
      </c>
      <c r="D72" s="39" t="s">
        <v>4</v>
      </c>
      <c r="E72" s="33"/>
      <c r="F72" s="33"/>
      <c r="G72" s="33"/>
      <c r="H72" s="34"/>
    </row>
    <row r="73" spans="1:8" ht="30" x14ac:dyDescent="0.25">
      <c r="A73" s="55">
        <v>25</v>
      </c>
      <c r="B73" s="54" t="s">
        <v>6</v>
      </c>
      <c r="C73" s="33" t="s">
        <v>193</v>
      </c>
      <c r="D73" s="40" t="s">
        <v>216</v>
      </c>
      <c r="E73" s="33"/>
      <c r="F73" s="33"/>
      <c r="G73" s="33"/>
      <c r="H73" s="34"/>
    </row>
    <row r="74" spans="1:8" x14ac:dyDescent="0.25">
      <c r="A74" s="290">
        <v>26</v>
      </c>
      <c r="B74" s="285" t="s">
        <v>5</v>
      </c>
      <c r="C74" s="37" t="s">
        <v>191</v>
      </c>
      <c r="D74" s="39" t="s">
        <v>4</v>
      </c>
      <c r="E74" s="33"/>
      <c r="F74" s="33"/>
      <c r="G74" s="33"/>
      <c r="H74" s="34"/>
    </row>
    <row r="75" spans="1:8" x14ac:dyDescent="0.25">
      <c r="A75" s="292"/>
      <c r="B75" s="285"/>
      <c r="C75" s="37" t="s">
        <v>190</v>
      </c>
      <c r="D75" s="40" t="s">
        <v>216</v>
      </c>
      <c r="E75" s="33"/>
      <c r="F75" s="33"/>
      <c r="G75" s="33"/>
      <c r="H75" s="34"/>
    </row>
  </sheetData>
  <mergeCells count="21">
    <mergeCell ref="A53:A55"/>
    <mergeCell ref="A56:A59"/>
    <mergeCell ref="A61:A65"/>
    <mergeCell ref="A68:A71"/>
    <mergeCell ref="A74:A75"/>
    <mergeCell ref="A3:A17"/>
    <mergeCell ref="A18:A30"/>
    <mergeCell ref="A32:A35"/>
    <mergeCell ref="A36:A37"/>
    <mergeCell ref="A39:A42"/>
    <mergeCell ref="B56:B59"/>
    <mergeCell ref="B61:B65"/>
    <mergeCell ref="B67:D67"/>
    <mergeCell ref="B68:B71"/>
    <mergeCell ref="B74:B75"/>
    <mergeCell ref="B53:B55"/>
    <mergeCell ref="B3:B17"/>
    <mergeCell ref="B18:B30"/>
    <mergeCell ref="B32:B35"/>
    <mergeCell ref="B36:B37"/>
    <mergeCell ref="B39:B42"/>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Assumptions</vt:lpstr>
      <vt:lpstr>Summary</vt:lpstr>
      <vt:lpstr>Costing Details</vt:lpstr>
      <vt:lpstr>Impl-Effort-Detail</vt:lpstr>
      <vt:lpstr>1.Initiation</vt:lpstr>
      <vt:lpstr>2. Initial Server_Setup</vt:lpstr>
      <vt:lpstr>3.Implementation</vt:lpstr>
      <vt:lpstr>4.Training</vt:lpstr>
      <vt:lpstr>5. Pre-Golive</vt:lpstr>
      <vt:lpstr>6.Go-Live</vt:lpstr>
      <vt:lpstr>Public Cloud Pricing</vt:lpstr>
      <vt:lpstr>Private Cloud Pricing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Rezopia Costing</dc:title>
  <dc:subject/>
  <dc:creator>Bernaad</dc:creator>
  <cp:keywords/>
  <dc:description/>
  <cp:lastModifiedBy>Santhosh Kumar</cp:lastModifiedBy>
  <dcterms:created xsi:type="dcterms:W3CDTF">2014-12-26T13:27:57Z</dcterms:created>
  <dcterms:modified xsi:type="dcterms:W3CDTF">2015-04-09T19:27:52Z</dcterms:modified>
  <cp:category/>
</cp:coreProperties>
</file>