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namedSheetViews/namedSheetView1.xml" ContentType="application/vnd.ms-excel.namedsheetview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41F0C1BF-48E6-4C5C-9C27-0A93A299DD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TEGORIAS" sheetId="15" r:id="rId1"/>
    <sheet name="MENU" sheetId="1" r:id="rId2"/>
    <sheet name="LANÇAMENTOS 2025" sheetId="12" r:id="rId3"/>
    <sheet name="FINANÇAS 2025" sheetId="13" r:id="rId4"/>
    <sheet name="RELATÓRIO 2025" sheetId="14" r:id="rId5"/>
  </sheets>
  <definedNames>
    <definedName name="_xlnm._FilterDatabase" localSheetId="3" hidden="1">'FINANÇAS 2025'!#REF!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2" l="1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5" i="12"/>
  <c r="E6" i="12"/>
  <c r="E7" i="12"/>
  <c r="E8" i="12"/>
  <c r="E9" i="12"/>
  <c r="E32" i="12"/>
  <c r="E33" i="12"/>
  <c r="E34" i="12"/>
  <c r="E35" i="12"/>
  <c r="E36" i="12"/>
  <c r="E37" i="12"/>
  <c r="E38" i="12"/>
  <c r="E39" i="12"/>
  <c r="E72" i="12"/>
  <c r="E73" i="12"/>
  <c r="E74" i="12"/>
  <c r="E75" i="12"/>
  <c r="E76" i="12"/>
  <c r="E77" i="12"/>
  <c r="E78" i="12"/>
  <c r="E79" i="12"/>
  <c r="E80" i="12"/>
  <c r="E81" i="12"/>
  <c r="E82" i="12"/>
  <c r="E97" i="12"/>
  <c r="E98" i="12"/>
  <c r="E99" i="12"/>
  <c r="E100" i="12"/>
  <c r="E101" i="12"/>
  <c r="E102" i="12"/>
  <c r="E103" i="12"/>
  <c r="E132" i="12"/>
  <c r="E133" i="12"/>
  <c r="E134" i="12"/>
  <c r="E135" i="12"/>
  <c r="E136" i="12"/>
  <c r="E137" i="12"/>
  <c r="E138" i="12"/>
  <c r="E167" i="12"/>
  <c r="E168" i="12"/>
  <c r="E169" i="12"/>
  <c r="E170" i="12"/>
  <c r="E171" i="12"/>
  <c r="E172" i="12"/>
  <c r="E173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6" i="12"/>
  <c r="D7" i="12"/>
  <c r="D8" i="12"/>
  <c r="D9" i="12"/>
  <c r="D10" i="12"/>
  <c r="D11" i="12"/>
  <c r="D12" i="12"/>
  <c r="D13" i="12"/>
  <c r="D14" i="12"/>
  <c r="D15" i="12"/>
  <c r="B69" i="12"/>
  <c r="B70" i="12"/>
  <c r="B57" i="12"/>
  <c r="B54" i="12"/>
  <c r="D5" i="12"/>
  <c r="I12" i="15"/>
  <c r="I11" i="15"/>
  <c r="I9" i="15"/>
  <c r="I10" i="15"/>
  <c r="I8" i="15"/>
  <c r="I6" i="15"/>
  <c r="I7" i="15"/>
  <c r="I4" i="15"/>
  <c r="I5" i="15"/>
  <c r="I3" i="15"/>
  <c r="B59" i="12"/>
  <c r="B61" i="12"/>
  <c r="B62" i="12"/>
  <c r="B63" i="12"/>
  <c r="B64" i="12"/>
  <c r="B65" i="12"/>
  <c r="B66" i="12"/>
  <c r="B67" i="12"/>
  <c r="B68" i="12"/>
  <c r="B51" i="12"/>
  <c r="B45" i="12"/>
  <c r="B44" i="12"/>
  <c r="B48" i="12"/>
  <c r="B49" i="12"/>
  <c r="B46" i="12"/>
  <c r="B41" i="12"/>
  <c r="B42" i="12"/>
  <c r="B43" i="12"/>
  <c r="B28" i="12"/>
  <c r="B29" i="12"/>
  <c r="B39" i="12"/>
  <c r="B38" i="12"/>
  <c r="B31" i="12"/>
  <c r="B26" i="12"/>
  <c r="B24" i="12"/>
  <c r="B19" i="12"/>
  <c r="B20" i="12"/>
  <c r="B21" i="12"/>
  <c r="B22" i="12"/>
  <c r="B17" i="12"/>
  <c r="B16" i="12"/>
  <c r="B14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60" i="12"/>
  <c r="B58" i="12"/>
  <c r="B56" i="12"/>
  <c r="B55" i="12"/>
  <c r="B53" i="12"/>
  <c r="B52" i="12"/>
  <c r="B50" i="12"/>
  <c r="B47" i="12"/>
  <c r="B40" i="12"/>
  <c r="B37" i="12"/>
  <c r="B36" i="12"/>
  <c r="B35" i="12"/>
  <c r="B34" i="12"/>
  <c r="B33" i="12"/>
  <c r="B32" i="12"/>
  <c r="B30" i="12"/>
  <c r="B27" i="12"/>
  <c r="B25" i="12"/>
  <c r="B23" i="12"/>
  <c r="B18" i="12"/>
  <c r="B15" i="12"/>
  <c r="B13" i="12"/>
  <c r="B12" i="12"/>
  <c r="B11" i="12"/>
  <c r="B10" i="12"/>
  <c r="B9" i="12"/>
  <c r="B8" i="12"/>
  <c r="B7" i="12"/>
  <c r="B6" i="12"/>
  <c r="B5" i="12"/>
  <c r="C9" i="13" l="1"/>
  <c r="C16" i="13"/>
  <c r="C12" i="13"/>
  <c r="C11" i="13"/>
  <c r="B11" i="13"/>
  <c r="C10" i="13"/>
  <c r="B13" i="13"/>
  <c r="C15" i="13"/>
  <c r="B7" i="13"/>
  <c r="B8" i="13"/>
  <c r="B14" i="13"/>
  <c r="B9" i="13"/>
  <c r="B16" i="13"/>
  <c r="B10" i="13"/>
  <c r="C14" i="13"/>
  <c r="C8" i="13"/>
  <c r="B15" i="13"/>
  <c r="C7" i="13"/>
  <c r="B12" i="13"/>
  <c r="C13" i="13"/>
  <c r="B6" i="13" l="1"/>
  <c r="C6" i="13"/>
  <c r="D11" i="13"/>
  <c r="D16" i="13"/>
  <c r="D9" i="13"/>
  <c r="D12" i="13"/>
  <c r="D15" i="13"/>
  <c r="D13" i="13"/>
  <c r="D8" i="13"/>
  <c r="D10" i="13"/>
  <c r="D14" i="13"/>
  <c r="D7" i="13"/>
  <c r="B5" i="13"/>
  <c r="C5" i="13"/>
  <c r="D6" i="13" l="1"/>
  <c r="D5" i="13"/>
</calcChain>
</file>

<file path=xl/sharedStrings.xml><?xml version="1.0" encoding="utf-8"?>
<sst xmlns="http://schemas.openxmlformats.org/spreadsheetml/2006/main" count="223" uniqueCount="112">
  <si>
    <t>NÚMERO</t>
  </si>
  <si>
    <t>DESPESAS</t>
  </si>
  <si>
    <t>Exemplo</t>
  </si>
  <si>
    <t>ENTRADAS</t>
  </si>
  <si>
    <t>VALIDAÇÃO DE DADOS</t>
  </si>
  <si>
    <t>Moradia</t>
  </si>
  <si>
    <t>Contas de casa</t>
  </si>
  <si>
    <t>Salário</t>
  </si>
  <si>
    <t>Transporte</t>
  </si>
  <si>
    <t>Gasolina, uber</t>
  </si>
  <si>
    <t>Rendimentos</t>
  </si>
  <si>
    <t>Alimentação</t>
  </si>
  <si>
    <t>Ifood, comida</t>
  </si>
  <si>
    <t>Saúde</t>
  </si>
  <si>
    <t>Academia, whey, creatina, remédios</t>
  </si>
  <si>
    <t>Lazer</t>
  </si>
  <si>
    <t>Cinema, viagens, shows, hobbies</t>
  </si>
  <si>
    <t>Bem-estar / shopping</t>
  </si>
  <si>
    <t>Skincare, cabelereiro</t>
  </si>
  <si>
    <t>Educação</t>
  </si>
  <si>
    <t>Aula inglês, etc</t>
  </si>
  <si>
    <t>Outros</t>
  </si>
  <si>
    <t>Outros gastos</t>
  </si>
  <si>
    <t>Resgate</t>
  </si>
  <si>
    <t>FORMAS DE PAGAMENTO</t>
  </si>
  <si>
    <t>Investimento</t>
  </si>
  <si>
    <t>Débito</t>
  </si>
  <si>
    <t>Pix</t>
  </si>
  <si>
    <t>Crédito</t>
  </si>
  <si>
    <t>Boleto</t>
  </si>
  <si>
    <t>Dinheiro</t>
  </si>
  <si>
    <t>-</t>
  </si>
  <si>
    <t>CONTROLE FINANCEIRO</t>
  </si>
  <si>
    <t>DATA</t>
  </si>
  <si>
    <t>MÊS</t>
  </si>
  <si>
    <t>TIPO</t>
  </si>
  <si>
    <t xml:space="preserve">DESCRIÇÃO </t>
  </si>
  <si>
    <t>VALOR</t>
  </si>
  <si>
    <t>ENTRADA</t>
  </si>
  <si>
    <t>SAÍDA</t>
  </si>
  <si>
    <t>JAN</t>
  </si>
  <si>
    <t>FEV</t>
  </si>
  <si>
    <t>PERÍODO</t>
  </si>
  <si>
    <t>SALDO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</si>
  <si>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</si>
  <si>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</si>
  <si>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</si>
  <si>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</si>
  <si>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</si>
  <si>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</si>
  <si>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</si>
  <si>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</si>
  <si>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</si>
  <si>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</si>
  <si>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CATEGORIA</t>
  </si>
  <si>
    <t>CONTROLE DE ENTRADA E SAÍDA</t>
  </si>
  <si>
    <t>FORMA DE PAGAMENTO</t>
  </si>
  <si>
    <t>MINHAS FINANÇAS</t>
  </si>
  <si>
    <t>x</t>
  </si>
  <si>
    <t>RELATÓRIO SIMPLIFICADO</t>
  </si>
  <si>
    <t>Trabalho como garçom em restaurante local</t>
  </si>
  <si>
    <t>Aporte em LCI Banco Bradesco (110% CDI)</t>
  </si>
  <si>
    <t>Gás - fixo</t>
  </si>
  <si>
    <t>Aluguel - fixo</t>
  </si>
  <si>
    <t>Luz - fixo</t>
  </si>
  <si>
    <t>Gasolina</t>
  </si>
  <si>
    <t>Uber</t>
  </si>
  <si>
    <t>Ifood</t>
  </si>
  <si>
    <t>Jantar</t>
  </si>
  <si>
    <t>Remédios e suplementos</t>
  </si>
  <si>
    <t>Gastos imprevistos</t>
  </si>
  <si>
    <t>Cinema e shows</t>
  </si>
  <si>
    <t>Curso de inglês</t>
  </si>
  <si>
    <t>Jantar fora, compras de mercado</t>
  </si>
  <si>
    <t>Consulta médica e plano de saúde</t>
  </si>
  <si>
    <t>Viagem de fim de semana</t>
  </si>
  <si>
    <t>Academia e suplementos</t>
  </si>
  <si>
    <t>Material escolar e aulas de música</t>
  </si>
  <si>
    <t>Presentes de aniversário</t>
  </si>
  <si>
    <t>Aluguel, gás e internet</t>
  </si>
  <si>
    <t>Gasolina e transporte público</t>
  </si>
  <si>
    <t>Comida saudável e delivery</t>
  </si>
  <si>
    <t>Viagem e passeios culturais</t>
  </si>
  <si>
    <t>Massagem e cuidados pessoais</t>
  </si>
  <si>
    <t>Cursos online de marketing</t>
  </si>
  <si>
    <t>Gastos diversos e emergenciais</t>
  </si>
  <si>
    <t>Gasolina, Uber e manutenção de carro</t>
  </si>
  <si>
    <t>Jantar fora e compras no mercado</t>
  </si>
  <si>
    <t>Remédios e consultas médicas</t>
  </si>
  <si>
    <t>Cinema, teatro e hobbies</t>
  </si>
  <si>
    <t>Estética e cuidados com o cabelo</t>
  </si>
  <si>
    <t>Aula de inglês e material didático</t>
  </si>
  <si>
    <t>Diversos e emergenciais</t>
  </si>
  <si>
    <t>Ifood e jantares sociais</t>
  </si>
  <si>
    <t>Medicamentos e plano de saúde</t>
  </si>
  <si>
    <t>Viagem para cidade vizinha</t>
  </si>
  <si>
    <t>Skincare e cabelereiro</t>
  </si>
  <si>
    <t>Curso técnico de programação</t>
  </si>
  <si>
    <t>Reparos na casa</t>
  </si>
  <si>
    <t>Comida do dia a dia e delivery</t>
  </si>
  <si>
    <t>Suplementos e consultas médicas</t>
  </si>
  <si>
    <t>Shows e jantar fora</t>
  </si>
  <si>
    <t>Cabelereiro e estética</t>
  </si>
  <si>
    <t>Material escolar e cursos</t>
  </si>
  <si>
    <t>Gastos inesperados</t>
  </si>
  <si>
    <t>Contas de casa - fixo</t>
  </si>
  <si>
    <t>Contas de casa e aluguel - fixo</t>
  </si>
  <si>
    <t>Gasolina e Uber - fixo</t>
  </si>
  <si>
    <t>Contas de casa - fixo e aluguel</t>
  </si>
  <si>
    <t>Cabelereiro e skincare - fixo</t>
  </si>
  <si>
    <t>Gasolina e transporte público - fixo</t>
  </si>
  <si>
    <t>Dentista e medicamentos - 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</si>
</sst>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_-[$R$-416]* #,##0.00_-;\-[$R$-416]* #,##0.00_-;_-[$R$-416]* &quot;-&quot;??_-;_-@_-"/>
    <numFmt numFmtId="168" formatCode="_-[$R$-416]\ * #,##0.00_-;\-[$R$-416]\ * #,##0.00_-;_-[$R$-416]\ * &quot;-&quot;??_-;_-@_-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  <font>
      <sz val="24"/>
      <color theme="0"/>
      <name val="Arial Black"/>
      <family val="2"/>
    </font>
    <font>
      <b/>
      <sz val="12"/>
      <color rgb="FF0033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</fills>
  <borders count="2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8">
    <xf numFmtId="0" fontId="0" fillId="0" borderId="0" xfId="0"/>
    <xf numFmtId="0" fontId="0" fillId="6" borderId="0" xfId="0" applyFill="1"/>
    <xf numFmtId="0" fontId="9" fillId="17" borderId="0" xfId="0" applyFont="1" applyFill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0" xfId="0" applyFont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/>
    <xf numFmtId="0" fontId="9" fillId="17" borderId="0" xfId="0" applyFont="1" applyFill="1" applyAlignment="1">
      <alignment horizontal="center" vertical="center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0" fontId="6" fillId="17" borderId="0" xfId="0" applyFont="1" applyFill="1"/>
    <xf numFmtId="0" fontId="6" fillId="17" borderId="0" xfId="0" applyFont="1" applyFill="1" applyAlignment="1">
      <alignment horizontal="center" vertical="top"/>
    </xf>
    <xf numFmtId="0" fontId="4" fillId="17" borderId="0" xfId="0" applyFont="1" applyFill="1"/>
    <xf numFmtId="0" fontId="4" fillId="17" borderId="0" xfId="0" applyFont="1" applyFill="1" applyAlignment="1">
      <alignment horizontal="center" vertical="top"/>
    </xf>
    <xf numFmtId="0" fontId="15" fillId="17" borderId="0" xfId="0" applyFont="1" applyFill="1" applyAlignment="1">
      <alignment horizontal="center" vertical="center"/>
    </xf>
    <xf numFmtId="0" fontId="15" fillId="17" borderId="0" xfId="0" applyFont="1" applyFill="1"/>
    <xf numFmtId="0" fontId="12" fillId="17" borderId="0" xfId="0" applyFont="1" applyFill="1"/>
    <xf numFmtId="0" fontId="14" fillId="0" borderId="0" xfId="0" applyFont="1" applyAlignment="1">
      <alignment horizontal="center" vertical="center"/>
    </xf>
    <xf numFmtId="0" fontId="7" fillId="17" borderId="0" xfId="0" applyFont="1" applyFill="1"/>
    <xf numFmtId="168" fontId="4" fillId="17" borderId="0" xfId="0" applyNumberFormat="1" applyFont="1" applyFill="1"/>
    <xf numFmtId="0" fontId="8" fillId="17" borderId="0" xfId="0" applyFont="1" applyFill="1"/>
    <xf numFmtId="164" fontId="4" fillId="17" borderId="0" xfId="0" applyNumberFormat="1" applyFont="1" applyFill="1"/>
    <xf numFmtId="0" fontId="5" fillId="17" borderId="0" xfId="0" applyFont="1" applyFill="1"/>
    <xf numFmtId="10" fontId="18" fillId="17" borderId="0" xfId="0" applyNumberFormat="1" applyFont="1" applyFill="1"/>
    <xf numFmtId="164" fontId="0" fillId="17" borderId="0" xfId="0" applyNumberFormat="1" applyFill="1"/>
    <xf numFmtId="164" fontId="3" fillId="17" borderId="0" xfId="0" applyNumberFormat="1" applyFont="1" applyFill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10" fontId="20" fillId="17" borderId="0" xfId="0" applyNumberFormat="1" applyFont="1" applyFill="1"/>
    <xf numFmtId="0" fontId="0" fillId="16" borderId="0" xfId="0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1" fillId="16" borderId="0" xfId="1" applyFill="1"/>
    <xf numFmtId="14" fontId="4" fillId="11" borderId="1" xfId="0" applyNumberFormat="1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/>
    </xf>
    <xf numFmtId="14" fontId="4" fillId="11" borderId="2" xfId="0" applyNumberFormat="1" applyFont="1" applyFill="1" applyBorder="1" applyAlignment="1">
      <alignment horizontal="center" vertical="top"/>
    </xf>
    <xf numFmtId="14" fontId="4" fillId="11" borderId="7" xfId="0" applyNumberFormat="1" applyFont="1" applyFill="1" applyBorder="1" applyAlignment="1">
      <alignment horizontal="center" vertical="top"/>
    </xf>
    <xf numFmtId="0" fontId="4" fillId="11" borderId="2" xfId="0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11" xfId="0" applyFont="1" applyFill="1" applyBorder="1"/>
    <xf numFmtId="0" fontId="4" fillId="11" borderId="2" xfId="0" applyFont="1" applyFill="1" applyBorder="1"/>
    <xf numFmtId="9" fontId="4" fillId="11" borderId="2" xfId="0" applyNumberFormat="1" applyFont="1" applyFill="1" applyBorder="1"/>
    <xf numFmtId="9" fontId="4" fillId="11" borderId="1" xfId="0" applyNumberFormat="1" applyFont="1" applyFill="1" applyBorder="1"/>
    <xf numFmtId="0" fontId="4" fillId="11" borderId="1" xfId="0" quotePrefix="1" applyFont="1" applyFill="1" applyBorder="1" applyAlignment="1">
      <alignment horizontal="center"/>
    </xf>
    <xf numFmtId="164" fontId="4" fillId="11" borderId="2" xfId="0" applyNumberFormat="1" applyFont="1" applyFill="1" applyBorder="1"/>
    <xf numFmtId="164" fontId="4" fillId="11" borderId="1" xfId="0" applyNumberFormat="1" applyFont="1" applyFill="1" applyBorder="1"/>
    <xf numFmtId="0" fontId="4" fillId="11" borderId="1" xfId="0" applyFont="1" applyFill="1" applyBorder="1" applyAlignment="1">
      <alignment wrapText="1"/>
    </xf>
    <xf numFmtId="14" fontId="5" fillId="11" borderId="8" xfId="0" applyNumberFormat="1" applyFont="1" applyFill="1" applyBorder="1"/>
    <xf numFmtId="164" fontId="5" fillId="11" borderId="7" xfId="0" applyNumberFormat="1" applyFont="1" applyFill="1" applyBorder="1"/>
    <xf numFmtId="44" fontId="5" fillId="11" borderId="3" xfId="0" applyNumberFormat="1" applyFont="1" applyFill="1" applyBorder="1"/>
    <xf numFmtId="44" fontId="5" fillId="11" borderId="3" xfId="2" applyFont="1" applyFill="1" applyBorder="1"/>
    <xf numFmtId="164" fontId="5" fillId="11" borderId="7" xfId="2" applyNumberFormat="1" applyFont="1" applyFill="1" applyBorder="1"/>
    <xf numFmtId="44" fontId="5" fillId="11" borderId="7" xfId="2" applyFont="1" applyFill="1" applyBorder="1"/>
    <xf numFmtId="44" fontId="5" fillId="11" borderId="7" xfId="2" quotePrefix="1" applyFont="1" applyFill="1" applyBorder="1"/>
    <xf numFmtId="0" fontId="11" fillId="0" borderId="8" xfId="0" applyFont="1" applyBorder="1"/>
    <xf numFmtId="0" fontId="11" fillId="0" borderId="4" xfId="0" applyFont="1" applyBorder="1"/>
    <xf numFmtId="164" fontId="23" fillId="0" borderId="1" xfId="0" applyNumberFormat="1" applyFont="1" applyBorder="1"/>
    <xf numFmtId="164" fontId="22" fillId="0" borderId="7" xfId="0" applyNumberFormat="1" applyFont="1" applyBorder="1"/>
    <xf numFmtId="164" fontId="22" fillId="0" borderId="3" xfId="0" applyNumberFormat="1" applyFont="1" applyBorder="1"/>
    <xf numFmtId="164" fontId="24" fillId="0" borderId="1" xfId="0" applyNumberFormat="1" applyFont="1" applyBorder="1"/>
    <xf numFmtId="0" fontId="11" fillId="0" borderId="0" xfId="0" applyFont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15" borderId="14" xfId="0" applyFont="1" applyFill="1" applyBorder="1" applyAlignment="1">
      <alignment horizontal="center"/>
    </xf>
    <xf numFmtId="0" fontId="9" fillId="19" borderId="14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19" fillId="20" borderId="14" xfId="0" applyFont="1" applyFill="1" applyBorder="1" applyAlignment="1">
      <alignment horizontal="center"/>
    </xf>
    <xf numFmtId="0" fontId="9" fillId="21" borderId="14" xfId="0" applyFont="1" applyFill="1" applyBorder="1" applyAlignment="1">
      <alignment horizontal="center"/>
    </xf>
    <xf numFmtId="0" fontId="9" fillId="18" borderId="19" xfId="0" applyFont="1" applyFill="1" applyBorder="1" applyAlignment="1">
      <alignment horizontal="center"/>
    </xf>
    <xf numFmtId="14" fontId="4" fillId="11" borderId="8" xfId="0" applyNumberFormat="1" applyFont="1" applyFill="1" applyBorder="1" applyAlignment="1">
      <alignment horizontal="center" vertical="top"/>
    </xf>
    <xf numFmtId="0" fontId="4" fillId="11" borderId="7" xfId="0" applyFont="1" applyFill="1" applyBorder="1" applyAlignment="1">
      <alignment horizontal="center"/>
    </xf>
    <xf numFmtId="0" fontId="4" fillId="11" borderId="7" xfId="0" applyFont="1" applyFill="1" applyBorder="1"/>
    <xf numFmtId="164" fontId="5" fillId="11" borderId="9" xfId="2" applyNumberFormat="1" applyFont="1" applyFill="1" applyBorder="1"/>
    <xf numFmtId="164" fontId="5" fillId="11" borderId="7" xfId="0" quotePrefix="1" applyNumberFormat="1" applyFont="1" applyFill="1" applyBorder="1" applyAlignment="1">
      <alignment horizontal="center"/>
    </xf>
    <xf numFmtId="44" fontId="5" fillId="11" borderId="7" xfId="2" quotePrefix="1" applyFont="1" applyFill="1" applyBorder="1" applyAlignment="1">
      <alignment horizontal="center"/>
    </xf>
    <xf numFmtId="44" fontId="5" fillId="11" borderId="3" xfId="2" applyFont="1" applyFill="1" applyBorder="1" applyAlignment="1">
      <alignment horizontal="center"/>
    </xf>
    <xf numFmtId="6" fontId="5" fillId="11" borderId="3" xfId="2" applyNumberFormat="1" applyFont="1" applyFill="1" applyBorder="1"/>
    <xf numFmtId="6" fontId="5" fillId="11" borderId="7" xfId="2" applyNumberFormat="1" applyFont="1" applyFill="1" applyBorder="1"/>
    <xf numFmtId="164" fontId="5" fillId="11" borderId="9" xfId="0" applyNumberFormat="1" applyFont="1" applyFill="1" applyBorder="1"/>
    <xf numFmtId="0" fontId="21" fillId="3" borderId="0" xfId="0" applyFont="1" applyFill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7" borderId="18" xfId="0" applyFont="1" applyFill="1" applyBorder="1" applyAlignment="1">
      <alignment horizontal="center" vertical="center"/>
    </xf>
  </cellXfs>
  <cellStyles count="3">
    <cellStyle name="Hyperlink" xfId="1" xr:uid="{00000000-000B-0000-0000-000008000000}"/>
    <cellStyle name="Moeda" xfId="2" builtinId="4"/>
    <cellStyle name="Normal" xfId="0" builtinId="0"/>
  </cellStyles>
  <dxfs count="59">
    <dxf>
      <fill>
        <patternFill>
          <bgColor theme="5" tint="0.39994506668294322"/>
        </patternFill>
      </fill>
    </dxf>
    <dxf>
      <fill>
        <patternFill>
          <bgColor rgb="FFFFCCCC"/>
        </patternFill>
      </fill>
    </dxf>
    <dxf>
      <fill>
        <patternFill>
          <bgColor rgb="FF99FF66"/>
        </patternFill>
      </fill>
    </dxf>
    <dxf>
      <fill>
        <patternFill>
          <bgColor rgb="FF99CCFF"/>
        </patternFill>
      </fill>
    </dxf>
    <dxf>
      <fill>
        <patternFill>
          <bgColor rgb="FF8EA9DB"/>
        </patternFill>
      </fill>
    </dxf>
    <dxf>
      <fill>
        <patternFill>
          <bgColor rgb="FFA9D08E"/>
        </patternFill>
      </fill>
    </dxf>
    <dxf>
      <fill>
        <patternFill>
          <bgColor rgb="FFD9E1F2"/>
        </patternFill>
      </fill>
    </dxf>
    <dxf>
      <fill>
        <patternFill>
          <bgColor rgb="FFCC66FF"/>
        </patternFill>
      </fill>
    </dxf>
    <dxf>
      <fill>
        <patternFill>
          <bgColor rgb="FFF8CBAD"/>
        </patternFill>
      </fill>
    </dxf>
    <dxf>
      <fill>
        <patternFill>
          <bgColor rgb="FF70AD47"/>
        </patternFill>
      </fill>
    </dxf>
    <dxf>
      <fill>
        <patternFill>
          <bgColor rgb="FFBFBFBF"/>
        </patternFill>
      </fill>
    </dxf>
    <dxf>
      <fill>
        <patternFill>
          <bgColor rgb="FFFFD966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99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3300"/>
        <name val="Calibri"/>
        <family val="2"/>
        <scheme val="minor"/>
      </font>
      <numFmt numFmtId="164" formatCode="_-[$R$-416]* #,##0.00_-;\-[$R$-416]* #,##0.00_-;_-[$R$-416]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505050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_-[$R$-416]* #,##0.00_-;\-[$R$-416]* #,##0.00_-;_-[$R$-416]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family val="2"/>
        <scheme val="minor"/>
      </font>
      <numFmt numFmtId="164" formatCode="_-[$R$-416]* #,##0.00_-;\-[$R$-416]* #,##0.00_-;_-[$R$-416]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505050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top style="thin">
          <color rgb="FF505050"/>
        </top>
      </border>
    </dxf>
    <dxf>
      <border outline="0">
        <left style="thin">
          <color rgb="FF505050"/>
        </left>
        <right style="medium">
          <color rgb="FF505050"/>
        </right>
        <top style="thin">
          <color rgb="FF505050"/>
        </top>
        <bottom style="thin">
          <color rgb="FF50505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505050"/>
        </left>
        <right style="thin">
          <color rgb="FF50505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* #,##0.00_-;\-[$R$-416]* #,##0.00_-;_-[$R$-416]* &quot;-&quot;??_-;_-@_-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rgb="FF505050"/>
        </left>
        <right/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/>
      <border diagonalUp="0" diagonalDown="0"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top"/>
      <border diagonalUp="0" diagonalDown="0" outline="0">
        <left/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 style="thin">
          <color rgb="FF505050"/>
        </top>
        <bottom style="thin">
          <color rgb="FF505050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009999"/>
      <color rgb="FFFF9966"/>
      <color rgb="FFFFFF66"/>
      <color rgb="FF00B050"/>
      <color rgb="FF33CCCC"/>
      <color rgb="FF00FFFF"/>
      <color rgb="FFFFFF00"/>
      <color rgb="FFFFD966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'FINANÇAS 2025'!$B$4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'FINANÇAS 2025'!$A$5:$A$16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'FINANÇAS 2025'!$B$5:$B$16</c:f>
              <c:numCache>
                <c:formatCode>_-[$R$-416]* #,##0.00_-;\-[$R$-416]* #,##0.00_-;_-[$R$-416]* "-"??_-;_-@_-</c:formatCode>
                <c:ptCount val="12"/>
                <c:pt idx="0">
                  <c:v>2500</c:v>
                </c:pt>
                <c:pt idx="1">
                  <c:v>1950</c:v>
                </c:pt>
                <c:pt idx="2">
                  <c:v>2500</c:v>
                </c:pt>
                <c:pt idx="3">
                  <c:v>2500</c:v>
                </c:pt>
                <c:pt idx="4">
                  <c:v>2350</c:v>
                </c:pt>
                <c:pt idx="5">
                  <c:v>2300</c:v>
                </c:pt>
                <c:pt idx="6">
                  <c:v>2400</c:v>
                </c:pt>
                <c:pt idx="7">
                  <c:v>2600</c:v>
                </c:pt>
                <c:pt idx="8">
                  <c:v>1950</c:v>
                </c:pt>
                <c:pt idx="9">
                  <c:v>1950</c:v>
                </c:pt>
                <c:pt idx="10">
                  <c:v>2300</c:v>
                </c:pt>
                <c:pt idx="11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7-4387-8BE7-D89603AC06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501849728"/>
        <c:axId val="1501851520"/>
        <c:axId val="0"/>
      </c:bar3DChart>
      <c:catAx>
        <c:axId val="15018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851520"/>
        <c:crosses val="autoZero"/>
        <c:auto val="1"/>
        <c:lblAlgn val="ctr"/>
        <c:lblOffset val="100"/>
        <c:noMultiLvlLbl val="0"/>
      </c:catAx>
      <c:valAx>
        <c:axId val="1501851520"/>
        <c:scaling>
          <c:orientation val="minMax"/>
        </c:scaling>
        <c:delete val="0"/>
        <c:axPos val="l"/>
        <c:numFmt formatCode="_-[$R$-416]* #,##0.00_-;\-[$R$-416]* #,##0.00_-;_-[$R$-416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'FINANÇAS 2025'!$C$4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'FINANÇAS 2025'!$A$5:$A$16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'FINANÇAS 2025'!$C$5:$C$16</c:f>
              <c:numCache>
                <c:formatCode>_-[$R$-416]* #,##0.00_-;\-[$R$-416]* #,##0.00_-;_-[$R$-416]* "-"??_-;_-@_-</c:formatCode>
                <c:ptCount val="12"/>
                <c:pt idx="0">
                  <c:v>2250</c:v>
                </c:pt>
                <c:pt idx="1">
                  <c:v>1750</c:v>
                </c:pt>
                <c:pt idx="2">
                  <c:v>2550</c:v>
                </c:pt>
                <c:pt idx="3">
                  <c:v>1830</c:v>
                </c:pt>
                <c:pt idx="4">
                  <c:v>1940</c:v>
                </c:pt>
                <c:pt idx="5">
                  <c:v>1940</c:v>
                </c:pt>
                <c:pt idx="6">
                  <c:v>1150</c:v>
                </c:pt>
                <c:pt idx="7">
                  <c:v>1900</c:v>
                </c:pt>
                <c:pt idx="8">
                  <c:v>1780</c:v>
                </c:pt>
                <c:pt idx="9">
                  <c:v>700</c:v>
                </c:pt>
                <c:pt idx="10">
                  <c:v>1910</c:v>
                </c:pt>
                <c:pt idx="11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4768-8A6E-CE488C91D5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92498687"/>
        <c:axId val="2092500479"/>
        <c:axId val="0"/>
      </c:bar3DChart>
      <c:catAx>
        <c:axId val="20924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500479"/>
        <c:crosses val="autoZero"/>
        <c:auto val="1"/>
        <c:lblAlgn val="ctr"/>
        <c:lblOffset val="100"/>
        <c:noMultiLvlLbl val="0"/>
      </c:catAx>
      <c:valAx>
        <c:axId val="2092500479"/>
        <c:scaling>
          <c:orientation val="minMax"/>
        </c:scaling>
        <c:delete val="0"/>
        <c:axPos val="l"/>
        <c:numFmt formatCode="_-[$R$-416]* #,##0.00_-;\-[$R$-416]* #,##0.00_-;_-[$R$-416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4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'FINANÇAS 2025'!$D$4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'FINANÇAS 2025'!$A$5:$A$16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'FINANÇAS 2025'!$D$5:$D$16</c:f>
              <c:numCache>
                <c:formatCode>_-[$R$-416]* #,##0.00_-;\-[$R$-416]* #,##0.00_-;_-[$R$-416]* "-"??_-;_-@_-</c:formatCode>
                <c:ptCount val="12"/>
                <c:pt idx="0">
                  <c:v>250</c:v>
                </c:pt>
                <c:pt idx="1">
                  <c:v>200</c:v>
                </c:pt>
                <c:pt idx="2">
                  <c:v>-50</c:v>
                </c:pt>
                <c:pt idx="3">
                  <c:v>670</c:v>
                </c:pt>
                <c:pt idx="4">
                  <c:v>410</c:v>
                </c:pt>
                <c:pt idx="5">
                  <c:v>360</c:v>
                </c:pt>
                <c:pt idx="6">
                  <c:v>1250</c:v>
                </c:pt>
                <c:pt idx="7">
                  <c:v>700</c:v>
                </c:pt>
                <c:pt idx="8">
                  <c:v>170</c:v>
                </c:pt>
                <c:pt idx="9">
                  <c:v>1250</c:v>
                </c:pt>
                <c:pt idx="10">
                  <c:v>390</c:v>
                </c:pt>
                <c:pt idx="1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8-4A4D-8F65-2DBA28107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20985024"/>
        <c:axId val="1620989504"/>
        <c:axId val="0"/>
      </c:bar3DChart>
      <c:catAx>
        <c:axId val="16209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989504"/>
        <c:crosses val="autoZero"/>
        <c:auto val="1"/>
        <c:lblAlgn val="ctr"/>
        <c:lblOffset val="100"/>
        <c:noMultiLvlLbl val="0"/>
      </c:catAx>
      <c:valAx>
        <c:axId val="1620989504"/>
        <c:scaling>
          <c:orientation val="minMax"/>
        </c:scaling>
        <c:delete val="1"/>
        <c:axPos val="l"/>
        <c:numFmt formatCode="_-[$R$-416]* #,##0.00_-;\-[$R$-416]* #,##0.00_-;_-[$R$-416]* &quot;-&quot;??_-;_-@_-" sourceLinked="1"/>
        <c:majorTickMark val="out"/>
        <c:minorTickMark val="none"/>
        <c:tickLblPos val="nextTo"/>
        <c:crossAx val="16209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'FINANÇAS 2025'!$B$4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'FINANÇAS 2025'!$A$5:$A$16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'FINANÇAS 2025'!$B$5:$B$16</c:f>
              <c:numCache>
                <c:formatCode>_-[$R$-416]* #,##0.00_-;\-[$R$-416]* #,##0.00_-;_-[$R$-416]* "-"??_-;_-@_-</c:formatCode>
                <c:ptCount val="12"/>
                <c:pt idx="0">
                  <c:v>2500</c:v>
                </c:pt>
                <c:pt idx="1">
                  <c:v>1950</c:v>
                </c:pt>
                <c:pt idx="2">
                  <c:v>2500</c:v>
                </c:pt>
                <c:pt idx="3">
                  <c:v>2500</c:v>
                </c:pt>
                <c:pt idx="4">
                  <c:v>2350</c:v>
                </c:pt>
                <c:pt idx="5">
                  <c:v>2300</c:v>
                </c:pt>
                <c:pt idx="6">
                  <c:v>2400</c:v>
                </c:pt>
                <c:pt idx="7">
                  <c:v>2600</c:v>
                </c:pt>
                <c:pt idx="8">
                  <c:v>1950</c:v>
                </c:pt>
                <c:pt idx="9">
                  <c:v>1950</c:v>
                </c:pt>
                <c:pt idx="10">
                  <c:v>2300</c:v>
                </c:pt>
                <c:pt idx="11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3-94C8-ED4F09CD17A7}"/>
            </c:ext>
          </c:extLst>
        </c:ser>
        <c:ser>
          <c:idx val="1"/>
          <c:order val="1"/>
          <c:tx>
            <c:strRef>
              <c:f>'FINANÇAS 2025'!$C$4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'FINANÇAS 2025'!$A$5:$A$16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'FINANÇAS 2025'!$C$5:$C$16</c:f>
              <c:numCache>
                <c:formatCode>_-[$R$-416]* #,##0.00_-;\-[$R$-416]* #,##0.00_-;_-[$R$-416]* "-"??_-;_-@_-</c:formatCode>
                <c:ptCount val="12"/>
                <c:pt idx="0">
                  <c:v>2250</c:v>
                </c:pt>
                <c:pt idx="1">
                  <c:v>1750</c:v>
                </c:pt>
                <c:pt idx="2">
                  <c:v>2550</c:v>
                </c:pt>
                <c:pt idx="3">
                  <c:v>1830</c:v>
                </c:pt>
                <c:pt idx="4">
                  <c:v>1940</c:v>
                </c:pt>
                <c:pt idx="5">
                  <c:v>1940</c:v>
                </c:pt>
                <c:pt idx="6">
                  <c:v>1150</c:v>
                </c:pt>
                <c:pt idx="7">
                  <c:v>1900</c:v>
                </c:pt>
                <c:pt idx="8">
                  <c:v>1780</c:v>
                </c:pt>
                <c:pt idx="9">
                  <c:v>700</c:v>
                </c:pt>
                <c:pt idx="10">
                  <c:v>1910</c:v>
                </c:pt>
                <c:pt idx="11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3-94C8-ED4F09CD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32088191"/>
        <c:axId val="1032097151"/>
        <c:axId val="0"/>
      </c:bar3DChart>
      <c:catAx>
        <c:axId val="10320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097151"/>
        <c:crosses val="autoZero"/>
        <c:auto val="1"/>
        <c:lblAlgn val="ctr"/>
        <c:lblOffset val="100"/>
        <c:noMultiLvlLbl val="0"/>
      </c:catAx>
      <c:valAx>
        <c:axId val="1032097151"/>
        <c:scaling>
          <c:orientation val="minMax"/>
        </c:scaling>
        <c:delete val="0"/>
        <c:axPos val="l"/>
        <c:numFmt formatCode="_-[$R$-416]* #,##0.00_-;\-[$R$-416]* #,##0.00_-;_-[$R$-416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0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FINAN&#199;AS 2025'!A1"/><Relationship Id="rId2" Type="http://schemas.openxmlformats.org/officeDocument/2006/relationships/hyperlink" Target="#'LAN&#199;AMENTOS 2025'!A1"/><Relationship Id="rId1" Type="http://schemas.openxmlformats.org/officeDocument/2006/relationships/image" Target="../media/image1.jpeg"/><Relationship Id="rId4" Type="http://schemas.openxmlformats.org/officeDocument/2006/relationships/hyperlink" Target="#'RELAT&#211;RIO 2025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3919</xdr:rowOff>
    </xdr:from>
    <xdr:to>
      <xdr:col>11</xdr:col>
      <xdr:colOff>0</xdr:colOff>
      <xdr:row>30</xdr:row>
      <xdr:rowOff>105833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148F36-DB14-B164-D640-11D5C2C1E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4823"/>
          <a:ext cx="6447183" cy="47401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74995</xdr:rowOff>
    </xdr:from>
    <xdr:to>
      <xdr:col>2</xdr:col>
      <xdr:colOff>599723</xdr:colOff>
      <xdr:row>13</xdr:row>
      <xdr:rowOff>135231</xdr:rowOff>
    </xdr:to>
    <xdr:sp macro="" textlink="">
      <xdr:nvSpPr>
        <xdr:cNvPr id="5" name="Fluxograma: Terminaçã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53A08B-7A35-26EB-5847-ECD7D8C4DB77}"/>
            </a:ext>
            <a:ext uri="{147F2762-F138-4A5C-976F-8EAC2B608ADB}">
              <a16:predDERef xmlns:a16="http://schemas.microsoft.com/office/drawing/2014/main" pred="{81C13129-7AA0-E07A-55CE-09D2CF869B83}"/>
            </a:ext>
          </a:extLst>
        </xdr:cNvPr>
        <xdr:cNvSpPr/>
      </xdr:nvSpPr>
      <xdr:spPr>
        <a:xfrm>
          <a:off x="0" y="2015273"/>
          <a:ext cx="1822685" cy="642320"/>
        </a:xfrm>
        <a:prstGeom prst="flowChartTerminator">
          <a:avLst/>
        </a:prstGeom>
        <a:solidFill>
          <a:schemeClr val="bg1">
            <a:lumMod val="10000"/>
          </a:schemeClr>
        </a:solidFill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atin typeface="Arial Black" panose="020B0604020202020204" pitchFamily="34" charset="0"/>
              <a:cs typeface="Arial Black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1</xdr:col>
      <xdr:colOff>189658</xdr:colOff>
      <xdr:row>0</xdr:row>
      <xdr:rowOff>172054</xdr:rowOff>
    </xdr:from>
    <xdr:to>
      <xdr:col>1</xdr:col>
      <xdr:colOff>483190</xdr:colOff>
      <xdr:row>2</xdr:row>
      <xdr:rowOff>158335</xdr:rowOff>
    </xdr:to>
    <xdr:sp macro="" textlink="">
      <xdr:nvSpPr>
        <xdr:cNvPr id="10" name="Seta: para Cima 9">
          <a:extLst>
            <a:ext uri="{FF2B5EF4-FFF2-40B4-BE49-F238E27FC236}">
              <a16:creationId xmlns:a16="http://schemas.microsoft.com/office/drawing/2014/main" id="{927272AB-DA96-4A3F-F1E2-439E3C247317}"/>
            </a:ext>
            <a:ext uri="{147F2762-F138-4A5C-976F-8EAC2B608ADB}">
              <a16:predDERef xmlns:a16="http://schemas.microsoft.com/office/drawing/2014/main" pred="{6553A08B-7A35-26EB-5847-ECD7D8C4DB77}"/>
            </a:ext>
          </a:extLst>
        </xdr:cNvPr>
        <xdr:cNvSpPr/>
      </xdr:nvSpPr>
      <xdr:spPr>
        <a:xfrm>
          <a:off x="799258" y="172054"/>
          <a:ext cx="293532" cy="357342"/>
        </a:xfrm>
        <a:prstGeom prst="upArrow">
          <a:avLst>
            <a:gd name="adj1" fmla="val 27812"/>
            <a:gd name="adj2" fmla="val 5000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/>
        </a:p>
      </xdr:txBody>
    </xdr:sp>
    <xdr:clientData/>
  </xdr:twoCellAnchor>
  <xdr:twoCellAnchor>
    <xdr:from>
      <xdr:col>0</xdr:col>
      <xdr:colOff>0</xdr:colOff>
      <xdr:row>16</xdr:row>
      <xdr:rowOff>82316</xdr:rowOff>
    </xdr:from>
    <xdr:to>
      <xdr:col>2</xdr:col>
      <xdr:colOff>599723</xdr:colOff>
      <xdr:row>19</xdr:row>
      <xdr:rowOff>142552</xdr:rowOff>
    </xdr:to>
    <xdr:sp macro="" textlink="">
      <xdr:nvSpPr>
        <xdr:cNvPr id="2" name="Fluxograma: Terminaçã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A4B6B5-E29B-DC4B-9F10-76128C16B479}"/>
            </a:ext>
            <a:ext uri="{147F2762-F138-4A5C-976F-8EAC2B608ADB}">
              <a16:predDERef xmlns:a16="http://schemas.microsoft.com/office/drawing/2014/main" pred="{927272AB-DA96-4A3F-F1E2-439E3C247317}"/>
            </a:ext>
          </a:extLst>
        </xdr:cNvPr>
        <xdr:cNvSpPr/>
      </xdr:nvSpPr>
      <xdr:spPr>
        <a:xfrm>
          <a:off x="0" y="3186760"/>
          <a:ext cx="1822685" cy="642320"/>
        </a:xfrm>
        <a:prstGeom prst="flowChartTerminator">
          <a:avLst/>
        </a:prstGeom>
        <a:solidFill>
          <a:schemeClr val="bg1">
            <a:lumMod val="10000"/>
          </a:schemeClr>
        </a:solidFill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atin typeface="Arial Black" panose="020B0604020202020204" pitchFamily="34" charset="0"/>
              <a:cs typeface="Arial Black" panose="020B0604020202020204" pitchFamily="34" charset="0"/>
            </a:rPr>
            <a:t>FINANÇAS</a:t>
          </a:r>
        </a:p>
      </xdr:txBody>
    </xdr:sp>
    <xdr:clientData/>
  </xdr:twoCellAnchor>
  <xdr:twoCellAnchor>
    <xdr:from>
      <xdr:col>0</xdr:col>
      <xdr:colOff>0</xdr:colOff>
      <xdr:row>22</xdr:row>
      <xdr:rowOff>88195</xdr:rowOff>
    </xdr:from>
    <xdr:to>
      <xdr:col>2</xdr:col>
      <xdr:colOff>599723</xdr:colOff>
      <xdr:row>25</xdr:row>
      <xdr:rowOff>148431</xdr:rowOff>
    </xdr:to>
    <xdr:sp macro="" textlink="">
      <xdr:nvSpPr>
        <xdr:cNvPr id="8" name="Fluxograma: Terminaçã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235412-57F3-1F4B-8FBD-4F9B37B7D5DE}"/>
            </a:ext>
            <a:ext uri="{147F2762-F138-4A5C-976F-8EAC2B608ADB}">
              <a16:predDERef xmlns:a16="http://schemas.microsoft.com/office/drawing/2014/main" pred="{E7A4B6B5-E29B-DC4B-9F10-76128C16B479}"/>
            </a:ext>
          </a:extLst>
        </xdr:cNvPr>
        <xdr:cNvSpPr/>
      </xdr:nvSpPr>
      <xdr:spPr>
        <a:xfrm>
          <a:off x="0" y="4356805"/>
          <a:ext cx="1822685" cy="642320"/>
        </a:xfrm>
        <a:prstGeom prst="flowChartTerminator">
          <a:avLst/>
        </a:prstGeom>
        <a:solidFill>
          <a:schemeClr val="bg1">
            <a:lumMod val="10000"/>
          </a:schemeClr>
        </a:solidFill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>
              <a:latin typeface="Arial Black" panose="020B0604020202020204" pitchFamily="34" charset="0"/>
              <a:cs typeface="Arial Black" panose="020B0604020202020204" pitchFamily="34" charset="0"/>
            </a:rPr>
            <a:t>RELATÓRIO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1197429</xdr:colOff>
      <xdr:row>0</xdr:row>
      <xdr:rowOff>195942</xdr:rowOff>
    </xdr:from>
    <xdr:to>
      <xdr:col>2</xdr:col>
      <xdr:colOff>1807028</xdr:colOff>
      <xdr:row>1</xdr:row>
      <xdr:rowOff>566055</xdr:rowOff>
    </xdr:to>
    <xdr:pic>
      <xdr:nvPicPr>
        <xdr:cNvPr id="4" name="Gráfico 3" descr="Banco com preenchimento sólido">
          <a:extLst>
            <a:ext uri="{FF2B5EF4-FFF2-40B4-BE49-F238E27FC236}">
              <a16:creationId xmlns:a16="http://schemas.microsoft.com/office/drawing/2014/main" id="{3C063F69-97D7-8B2C-3B29-288CF5D4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7486" y="195942"/>
          <a:ext cx="609599" cy="609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53789</xdr:colOff>
      <xdr:row>1</xdr:row>
      <xdr:rowOff>0</xdr:rowOff>
    </xdr:from>
    <xdr:to>
      <xdr:col>1</xdr:col>
      <xdr:colOff>457200</xdr:colOff>
      <xdr:row>1</xdr:row>
      <xdr:rowOff>403411</xdr:rowOff>
    </xdr:to>
    <xdr:pic>
      <xdr:nvPicPr>
        <xdr:cNvPr id="4" name="Gráfico 3" descr="Moedas com preenchimento sólido">
          <a:extLst>
            <a:ext uri="{FF2B5EF4-FFF2-40B4-BE49-F238E27FC236}">
              <a16:creationId xmlns:a16="http://schemas.microsoft.com/office/drawing/2014/main" id="{79E5DF48-B5B4-81F2-4D1E-C1549433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62636" y="277906"/>
          <a:ext cx="403411" cy="403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151128</xdr:rowOff>
    </xdr:from>
    <xdr:to>
      <xdr:col>9</xdr:col>
      <xdr:colOff>0</xdr:colOff>
      <xdr:row>17</xdr:row>
      <xdr:rowOff>21779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B90A2A-6A04-40AA-AE4C-6C9DE2CA67D5}"/>
            </a:ext>
            <a:ext uri="{147F2762-F138-4A5C-976F-8EAC2B608ADB}">
              <a16:predDERef xmlns:a16="http://schemas.microsoft.com/office/drawing/2014/main" pred="{B530738F-1913-754E-80FA-D4518AAF0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106915</xdr:rowOff>
    </xdr:from>
    <xdr:to>
      <xdr:col>9</xdr:col>
      <xdr:colOff>0</xdr:colOff>
      <xdr:row>29</xdr:row>
      <xdr:rowOff>48118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EACEC74D-3C3E-4B44-A30F-EE99F48F9CC8}"/>
            </a:ext>
            <a:ext uri="{147F2762-F138-4A5C-976F-8EAC2B608ADB}">
              <a16:predDERef xmlns:a16="http://schemas.microsoft.com/office/drawing/2014/main" pred="{0A04E359-E0E5-6A41-9BEE-5E2CE6F79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67312</xdr:rowOff>
    </xdr:from>
    <xdr:to>
      <xdr:col>9</xdr:col>
      <xdr:colOff>7620</xdr:colOff>
      <xdr:row>57</xdr:row>
      <xdr:rowOff>8514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BD7B4-1243-421B-9072-A2E9E3E57311}"/>
            </a:ext>
            <a:ext uri="{147F2762-F138-4A5C-976F-8EAC2B608ADB}">
              <a16:predDERef xmlns:a16="http://schemas.microsoft.com/office/drawing/2014/main" pred="{D1930786-E119-A44C-8748-81E2B411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147649</xdr:rowOff>
    </xdr:from>
    <xdr:to>
      <xdr:col>9</xdr:col>
      <xdr:colOff>7620</xdr:colOff>
      <xdr:row>43</xdr:row>
      <xdr:rowOff>163313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3B3360-5B7D-4DBD-985B-324800E3F1D6}"/>
            </a:ext>
            <a:ext uri="{147F2762-F138-4A5C-976F-8EAC2B608ADB}">
              <a16:predDERef xmlns:a16="http://schemas.microsoft.com/office/drawing/2014/main" pred="{91390AEF-00F1-8F44-90E8-9236F5B1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236220</xdr:colOff>
      <xdr:row>1</xdr:row>
      <xdr:rowOff>160020</xdr:rowOff>
    </xdr:from>
    <xdr:to>
      <xdr:col>2</xdr:col>
      <xdr:colOff>30480</xdr:colOff>
      <xdr:row>3</xdr:row>
      <xdr:rowOff>175260</xdr:rowOff>
    </xdr:to>
    <xdr:pic>
      <xdr:nvPicPr>
        <xdr:cNvPr id="10" name="Gráfico 9" descr="Sinal com preenchimento sólido">
          <a:extLst>
            <a:ext uri="{FF2B5EF4-FFF2-40B4-BE49-F238E27FC236}">
              <a16:creationId xmlns:a16="http://schemas.microsoft.com/office/drawing/2014/main" id="{150C72B8-B014-D765-8B68-7D4B70D68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22960" y="342900"/>
          <a:ext cx="381000" cy="381000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7FBB9B1A-5B70-43AE-B8DA-439570472514}"/>
  <namedSheetView name="Exibição 2" id="{3430432A-39FD-464F-8B40-FE0BCFBDDCB1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7A1018-8F57-4023-9EC0-7EADD8C45C4C}" name="DESPESAS" displayName="DESPESAS" ref="B2:D10" totalsRowShown="0" headerRowDxfId="58" dataDxfId="57" tableBorderDxfId="56">
  <autoFilter ref="B2:D10" xr:uid="{6C7A1018-8F57-4023-9EC0-7EADD8C45C4C}"/>
  <tableColumns count="3">
    <tableColumn id="1" xr3:uid="{22C169D5-7EFE-43EA-9647-0C9C6D80997E}" name="NÚMERO" dataDxfId="55"/>
    <tableColumn id="2" xr3:uid="{67A13485-1542-4D1F-A7CE-FC6FCF4FE643}" name="DESPESAS" dataDxfId="54"/>
    <tableColumn id="3" xr3:uid="{F3681FCE-65A0-4795-A752-620D10A53087}" name="Exemplo" dataDxfId="5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45826F-F435-44A1-ACF1-D646D639DF0D}" name="FORMAS_PGMTO" displayName="FORMAS_PGMTO" ref="B14:C20" totalsRowShown="0" headerRowDxfId="52" dataDxfId="51" tableBorderDxfId="50">
  <autoFilter ref="B14:C20" xr:uid="{1E45826F-F435-44A1-ACF1-D646D639DF0D}"/>
  <tableColumns count="2">
    <tableColumn id="1" xr3:uid="{B4BDACCB-3262-444E-B288-B18F929D5F8C}" name="NÚMERO" dataDxfId="49"/>
    <tableColumn id="2" xr3:uid="{576BDC61-7011-47F7-85C1-F94A1DDA00BF}" name="FORMAS DE PAGAMENTO" dataDxfId="4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ECDAAF-EC6A-46E7-B327-89F6612EEE9C}" name="ENTRADAS" displayName="ENTRADAS" ref="F2:G4" totalsRowShown="0" headerRowDxfId="47" dataDxfId="45" headerRowBorderDxfId="46" tableBorderDxfId="44" totalsRowBorderDxfId="43">
  <autoFilter ref="F2:G4" xr:uid="{85ECDAAF-EC6A-46E7-B327-89F6612EEE9C}"/>
  <tableColumns count="2">
    <tableColumn id="1" xr3:uid="{27340688-EE80-4FC3-8051-BC07DA26461F}" name="NÚMERO" dataDxfId="42"/>
    <tableColumn id="2" xr3:uid="{B4292116-CF01-4B1D-B00C-607225EABE0F}" name="ENTRADAS" dataDxfId="4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1998D0-0C74-45E7-B604-14BA0FAABD92}" name="Tabela7" displayName="Tabela7" ref="I2:I14" totalsRowShown="0" headerRowDxfId="40" dataDxfId="38" headerRowBorderDxfId="39" tableBorderDxfId="37">
  <autoFilter ref="I2:I14" xr:uid="{971998D0-0C74-45E7-B604-14BA0FAABD92}"/>
  <tableColumns count="1">
    <tableColumn id="1" xr3:uid="{3B4D57AB-07E9-4C3B-9C81-A75E5159413C}" name="VALIDAÇÃO DE DADOS" dataDxfId="36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12A31-8285-45E7-9995-FD444D51BF7E}" name="Lançamentos_2025" displayName="Lançamentos_2025" ref="A4:G368" headerRowDxfId="35" dataDxfId="34" totalsRowDxfId="32" tableBorderDxfId="33">
  <autoFilter ref="A4:G368" xr:uid="{5406113E-09DE-834F-8703-9DBF67000A33}">
    <filterColumn colId="3">
      <customFilters>
        <customFilter operator="notEqual" val=" "/>
      </customFilters>
    </filterColumn>
  </autoFilter>
  <sortState xmlns:xlrd2="http://schemas.microsoft.com/office/spreadsheetml/2017/richdata2" ref="A5:G368">
    <sortCondition ref="A4:A368"/>
  </sortState>
  <tableColumns count="7">
    <tableColumn id="1" xr3:uid="{EF5C19F4-895B-4FA2-939C-5D5E0F405BD7}" name="DATA" totalsRowLabel="Total" dataDxfId="31"/>
    <tableColumn id="5" xr3:uid="{2D2E6E66-D5B7-4D87-8096-93E100ED0754}" name="MÊS" dataDxfId="30">
      <calculatedColumnFormula>UPPER(TEXT(Lançamentos_2025[[#This Row],[DATA]],"MMM"))</calculatedColumnFormula>
    </tableColumn>
    <tableColumn id="6" xr3:uid="{FF7188A2-6E79-4D60-9382-72003307B6DB}" name="CATEGORIA" dataDxfId="29"/>
    <tableColumn id="2" xr3:uid="{BCD92919-9991-41EF-B6BF-9FDEE81F6192}" name="TIPO" dataDxfId="28">
      <calculatedColumnFormula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calculatedColumnFormula>
    </tableColumn>
    <tableColumn id="7" xr3:uid="{86F982D7-6175-427A-ACAC-ECC1635AE3ED}" name="FORMA DE PAGAMENTO" dataDxfId="27">
      <calculatedColumnFormula>VLOOKUP(RANDBETWEEN(1,5),FORMAS_PGMTO[#All],2,FALSE)</calculatedColumnFormula>
    </tableColumn>
    <tableColumn id="3" xr3:uid="{AF38877B-EE05-4DC8-B39C-B6A455E2F378}" name="DESCRIÇÃO " dataDxfId="26"/>
    <tableColumn id="4" xr3:uid="{E738FB91-C93F-4BF4-8AB0-234C9BB35C31}" name="VALOR" totalsRowFunction="sum" dataDxfId="25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B26111-0A3D-4F42-AB87-7C9A98EC97BC}" name="Finanças_2025" displayName="Finanças_2025" ref="A4:D16" totalsRowShown="0" headerRowDxfId="24" dataDxfId="22" headerRowBorderDxfId="23" tableBorderDxfId="21" totalsRowBorderDxfId="20">
  <autoFilter ref="A4:D16" xr:uid="{33B26111-0A3D-4F42-AB87-7C9A98EC97BC}"/>
  <tableColumns count="4">
    <tableColumn id="1" xr3:uid="{5E857A0D-4599-4DA6-9470-4D9C1FEDEFF4}" name="PERÍODO" dataDxfId="19"/>
    <tableColumn id="2" xr3:uid="{16AA9F0C-85CE-4C26-BC10-23704D23004E}" name="ENTRADA" dataDxfId="18">
      <calculatedColumnFormula>SUMIFS(Lançamentos_2025[VALOR],Lançamentos_2025[MÊS],A5,Lançamentos_2025[TIPO], $B$4)</calculatedColumnFormula>
    </tableColumn>
    <tableColumn id="3" xr3:uid="{8CE043C4-7F9A-4FC6-9259-0261B84C1378}" name="SAÍDA" dataDxfId="17">
      <calculatedColumnFormula>SUMIFS(Lançamentos_2025[VALOR],Lançamentos_2025[MÊS],A5,Lançamentos_2025[TIPO], $C$4)</calculatedColumnFormula>
    </tableColumn>
    <tableColumn id="4" xr3:uid="{30FA421F-ABA7-45C9-B680-1B8C59E42CFB}" name="SALDO" dataDxfId="16">
      <calculatedColumnFormula>B5-C5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25B3-5386-4937-AB7D-66AD584DBD5E}">
  <dimension ref="B2:I20"/>
  <sheetViews>
    <sheetView showGridLines="0" workbookViewId="0">
      <selection activeCell="C15" sqref="C15:C19"/>
    </sheetView>
  </sheetViews>
  <sheetFormatPr defaultColWidth="8.88671875" defaultRowHeight="14.4" x14ac:dyDescent="0.3"/>
  <cols>
    <col min="1" max="1" width="8.88671875" style="11"/>
    <col min="2" max="2" width="14.33203125" style="12" customWidth="1"/>
    <col min="3" max="3" width="31.109375" style="11" customWidth="1"/>
    <col min="4" max="4" width="35.109375" style="11" customWidth="1"/>
    <col min="5" max="5" width="8.88671875" style="11"/>
    <col min="6" max="6" width="17.33203125" style="12" customWidth="1"/>
    <col min="7" max="7" width="19.5546875" style="11" customWidth="1"/>
    <col min="8" max="8" width="8.88671875" style="11"/>
    <col min="9" max="9" width="26" style="11" customWidth="1"/>
    <col min="10" max="16384" width="8.88671875" style="11"/>
  </cols>
  <sheetData>
    <row r="2" spans="2:9" s="2" customFormat="1" ht="15.6" x14ac:dyDescent="0.3">
      <c r="B2" s="3" t="s">
        <v>0</v>
      </c>
      <c r="C2" s="4" t="s">
        <v>1</v>
      </c>
      <c r="D2" s="4" t="s">
        <v>2</v>
      </c>
      <c r="F2" s="5" t="s">
        <v>0</v>
      </c>
      <c r="G2" s="6" t="s">
        <v>3</v>
      </c>
      <c r="I2" s="66" t="s">
        <v>4</v>
      </c>
    </row>
    <row r="3" spans="2:9" s="2" customFormat="1" ht="15.6" x14ac:dyDescent="0.3">
      <c r="B3" s="3">
        <v>1</v>
      </c>
      <c r="C3" s="7" t="s">
        <v>5</v>
      </c>
      <c r="D3" s="7" t="s">
        <v>6</v>
      </c>
      <c r="F3" s="8">
        <v>9</v>
      </c>
      <c r="G3" s="9" t="s">
        <v>7</v>
      </c>
      <c r="I3" s="67" t="str">
        <f>DESPESAS[[#This Row],[DESPESAS]]</f>
        <v>Moradia</v>
      </c>
    </row>
    <row r="4" spans="2:9" s="2" customFormat="1" ht="15.6" x14ac:dyDescent="0.3">
      <c r="B4" s="3">
        <v>2</v>
      </c>
      <c r="C4" s="7" t="s">
        <v>8</v>
      </c>
      <c r="D4" s="7" t="s">
        <v>9</v>
      </c>
      <c r="F4" s="3">
        <v>11</v>
      </c>
      <c r="G4" s="7" t="s">
        <v>10</v>
      </c>
      <c r="I4" s="68" t="str">
        <f>DESPESAS[[#This Row],[DESPESAS]]</f>
        <v>Transporte</v>
      </c>
    </row>
    <row r="5" spans="2:9" s="2" customFormat="1" ht="15.6" x14ac:dyDescent="0.3">
      <c r="B5" s="3">
        <v>3</v>
      </c>
      <c r="C5" s="7" t="s">
        <v>11</v>
      </c>
      <c r="D5" s="7" t="s">
        <v>12</v>
      </c>
      <c r="F5" s="10"/>
      <c r="I5" s="69" t="str">
        <f>DESPESAS[[#This Row],[DESPESAS]]</f>
        <v>Alimentação</v>
      </c>
    </row>
    <row r="6" spans="2:9" s="2" customFormat="1" ht="15.6" x14ac:dyDescent="0.3">
      <c r="B6" s="3">
        <v>4</v>
      </c>
      <c r="C6" s="7" t="s">
        <v>13</v>
      </c>
      <c r="D6" s="7" t="s">
        <v>14</v>
      </c>
      <c r="F6" s="10"/>
      <c r="I6" s="70" t="str">
        <f>DESPESAS[[#This Row],[DESPESAS]]</f>
        <v>Saúde</v>
      </c>
    </row>
    <row r="7" spans="2:9" s="2" customFormat="1" ht="15.6" x14ac:dyDescent="0.3">
      <c r="B7" s="3">
        <v>5</v>
      </c>
      <c r="C7" s="7" t="s">
        <v>15</v>
      </c>
      <c r="D7" s="7" t="s">
        <v>16</v>
      </c>
      <c r="F7" s="10"/>
      <c r="I7" s="71" t="str">
        <f>DESPESAS[[#This Row],[DESPESAS]]</f>
        <v>Lazer</v>
      </c>
    </row>
    <row r="8" spans="2:9" s="2" customFormat="1" ht="15.6" x14ac:dyDescent="0.3">
      <c r="B8" s="3">
        <v>6</v>
      </c>
      <c r="C8" s="7" t="s">
        <v>17</v>
      </c>
      <c r="D8" s="7" t="s">
        <v>18</v>
      </c>
      <c r="F8" s="10"/>
      <c r="I8" s="72" t="str">
        <f>DESPESAS[[#This Row],[DESPESAS]]</f>
        <v>Bem-estar / shopping</v>
      </c>
    </row>
    <row r="9" spans="2:9" s="2" customFormat="1" ht="15.6" x14ac:dyDescent="0.3">
      <c r="B9" s="3">
        <v>7</v>
      </c>
      <c r="C9" s="7" t="s">
        <v>19</v>
      </c>
      <c r="D9" s="7" t="s">
        <v>20</v>
      </c>
      <c r="F9" s="10"/>
      <c r="I9" s="73" t="str">
        <f>DESPESAS[[#This Row],[DESPESAS]]</f>
        <v>Educação</v>
      </c>
    </row>
    <row r="10" spans="2:9" s="2" customFormat="1" ht="15.6" x14ac:dyDescent="0.3">
      <c r="B10" s="3">
        <v>8</v>
      </c>
      <c r="C10" s="7" t="s">
        <v>21</v>
      </c>
      <c r="D10" s="7" t="s">
        <v>22</v>
      </c>
      <c r="F10" s="10"/>
      <c r="I10" s="74" t="str">
        <f>DESPESAS[[#This Row],[DESPESAS]]</f>
        <v>Outros</v>
      </c>
    </row>
    <row r="11" spans="2:9" ht="15.6" x14ac:dyDescent="0.3">
      <c r="I11" s="75" t="str">
        <f>G3</f>
        <v>Salário</v>
      </c>
    </row>
    <row r="12" spans="2:9" ht="15.6" x14ac:dyDescent="0.3">
      <c r="I12" s="76" t="str">
        <f>G4</f>
        <v>Rendimentos</v>
      </c>
    </row>
    <row r="13" spans="2:9" ht="15.6" x14ac:dyDescent="0.3">
      <c r="I13" s="77" t="s">
        <v>23</v>
      </c>
    </row>
    <row r="14" spans="2:9" ht="15.6" x14ac:dyDescent="0.3">
      <c r="B14" s="3" t="s">
        <v>0</v>
      </c>
      <c r="C14" s="4" t="s">
        <v>24</v>
      </c>
      <c r="I14" s="78" t="s">
        <v>25</v>
      </c>
    </row>
    <row r="15" spans="2:9" ht="15.6" x14ac:dyDescent="0.3">
      <c r="B15" s="3">
        <v>1</v>
      </c>
      <c r="C15" s="7" t="s">
        <v>26</v>
      </c>
    </row>
    <row r="16" spans="2:9" ht="15.6" x14ac:dyDescent="0.3">
      <c r="B16" s="3">
        <v>2</v>
      </c>
      <c r="C16" s="7" t="s">
        <v>27</v>
      </c>
    </row>
    <row r="17" spans="2:3" ht="15.6" x14ac:dyDescent="0.3">
      <c r="B17" s="3">
        <v>3</v>
      </c>
      <c r="C17" s="7" t="s">
        <v>28</v>
      </c>
    </row>
    <row r="18" spans="2:3" ht="15.6" x14ac:dyDescent="0.3">
      <c r="B18" s="3">
        <v>4</v>
      </c>
      <c r="C18" s="7" t="s">
        <v>29</v>
      </c>
    </row>
    <row r="19" spans="2:3" ht="15.6" x14ac:dyDescent="0.3">
      <c r="B19" s="3">
        <v>5</v>
      </c>
      <c r="C19" s="7" t="s">
        <v>30</v>
      </c>
    </row>
    <row r="20" spans="2:3" ht="15.6" x14ac:dyDescent="0.3">
      <c r="B20" s="3">
        <v>6</v>
      </c>
      <c r="C20" s="7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1108-5508-CD46-BB01-C98FDD0ACA9F}">
  <dimension ref="A1:M32"/>
  <sheetViews>
    <sheetView showGridLines="0" topLeftCell="A4" zoomScale="85" zoomScaleNormal="85" zoomScaleSheetLayoutView="100" workbookViewId="0">
      <selection activeCell="E51" sqref="E51"/>
    </sheetView>
  </sheetViews>
  <sheetFormatPr defaultColWidth="8.88671875" defaultRowHeight="14.4" x14ac:dyDescent="0.3"/>
  <cols>
    <col min="1" max="10" width="8.88671875" style="34"/>
    <col min="11" max="11" width="5.109375" style="34" customWidth="1"/>
    <col min="12" max="23" width="8.5546875" style="34" customWidth="1"/>
    <col min="24" max="16384" width="8.88671875" style="34"/>
  </cols>
  <sheetData>
    <row r="1" spans="1:13" x14ac:dyDescent="0.3">
      <c r="A1" s="89" t="s">
        <v>32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3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3" ht="15.6" customHeight="1" x14ac:dyDescent="0.3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3" x14ac:dyDescent="0.3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3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3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/>
    </row>
    <row r="7" spans="1:13" x14ac:dyDescent="0.3">
      <c r="A7" s="36"/>
      <c r="B7" s="36"/>
      <c r="C7" s="36"/>
      <c r="D7" s="36"/>
      <c r="E7" s="36"/>
      <c r="F7" s="36"/>
      <c r="G7" s="36"/>
      <c r="H7" s="36"/>
      <c r="I7" s="36"/>
      <c r="J7" s="36"/>
      <c r="K7"/>
    </row>
    <row r="8" spans="1:13" x14ac:dyDescent="0.3">
      <c r="A8" s="37"/>
      <c r="B8" s="37"/>
      <c r="C8" s="37"/>
      <c r="D8" s="37"/>
      <c r="E8" s="37"/>
      <c r="F8" s="37"/>
      <c r="G8" s="37"/>
      <c r="H8" s="36"/>
      <c r="I8" s="36"/>
      <c r="J8" s="36"/>
      <c r="K8"/>
    </row>
    <row r="9" spans="1:13" x14ac:dyDescent="0.3">
      <c r="A9" s="37"/>
      <c r="B9" s="37"/>
      <c r="C9" s="37"/>
      <c r="D9" s="37"/>
      <c r="E9" s="37"/>
      <c r="F9" s="37"/>
      <c r="G9" s="37"/>
      <c r="H9" s="36"/>
      <c r="I9" s="36"/>
      <c r="J9" s="36"/>
      <c r="K9"/>
    </row>
    <row r="10" spans="1:13" x14ac:dyDescent="0.3">
      <c r="A10" s="37"/>
      <c r="B10" s="37"/>
      <c r="C10" s="37"/>
      <c r="D10" s="37"/>
      <c r="E10" s="37"/>
      <c r="F10" s="37"/>
      <c r="G10" s="37"/>
      <c r="H10" s="36"/>
      <c r="I10" s="36"/>
      <c r="J10" s="36"/>
      <c r="K10"/>
    </row>
    <row r="11" spans="1:13" x14ac:dyDescent="0.3">
      <c r="A11" s="37"/>
      <c r="B11" s="37"/>
      <c r="C11" s="37"/>
      <c r="D11" s="37"/>
      <c r="E11" s="37"/>
      <c r="F11" s="37"/>
      <c r="G11" s="37"/>
      <c r="H11" s="36"/>
      <c r="I11" s="36"/>
      <c r="J11" s="36"/>
      <c r="K11"/>
    </row>
    <row r="12" spans="1:13" x14ac:dyDescent="0.3">
      <c r="A12" s="37"/>
      <c r="B12" s="37"/>
      <c r="C12" s="37"/>
      <c r="D12" s="37"/>
      <c r="E12" s="37"/>
      <c r="F12" s="37"/>
      <c r="G12" s="37"/>
      <c r="H12" s="36"/>
      <c r="I12" s="36"/>
      <c r="J12" s="36"/>
      <c r="K12"/>
      <c r="M12" s="38"/>
    </row>
    <row r="13" spans="1:13" x14ac:dyDescent="0.3">
      <c r="A13" s="37"/>
      <c r="B13" s="37"/>
      <c r="C13" s="37"/>
      <c r="D13" s="37"/>
      <c r="E13" s="37"/>
      <c r="F13" s="37"/>
      <c r="G13" s="37"/>
      <c r="H13" s="36"/>
      <c r="I13" s="36"/>
      <c r="J13" s="36"/>
      <c r="K13"/>
    </row>
    <row r="14" spans="1:13" x14ac:dyDescent="0.3">
      <c r="A14" s="37"/>
      <c r="B14" s="37"/>
      <c r="C14" s="37"/>
      <c r="D14" s="37"/>
      <c r="E14" s="37"/>
      <c r="F14" s="37"/>
      <c r="G14" s="37"/>
      <c r="H14" s="36"/>
      <c r="I14" s="36"/>
      <c r="J14" s="36"/>
      <c r="K14"/>
    </row>
    <row r="15" spans="1:13" x14ac:dyDescent="0.3">
      <c r="A15" s="37"/>
      <c r="B15" s="37"/>
      <c r="C15" s="37"/>
      <c r="D15" s="37"/>
      <c r="E15" s="37"/>
      <c r="F15" s="37"/>
      <c r="G15" s="37"/>
      <c r="H15" s="36"/>
      <c r="I15" s="36"/>
      <c r="J15" s="36"/>
      <c r="K15"/>
    </row>
    <row r="16" spans="1:13" x14ac:dyDescent="0.3">
      <c r="A16" s="37"/>
      <c r="B16" s="37"/>
      <c r="C16" s="37"/>
      <c r="D16" s="37"/>
      <c r="E16" s="37"/>
      <c r="F16" s="37"/>
      <c r="G16" s="37"/>
      <c r="H16" s="36"/>
      <c r="I16" s="36"/>
      <c r="J16" s="36"/>
      <c r="K16"/>
    </row>
    <row r="17" spans="1:11" x14ac:dyDescent="0.3">
      <c r="A17" s="37"/>
      <c r="B17" s="37"/>
      <c r="C17" s="37"/>
      <c r="D17" s="37"/>
      <c r="E17" s="37"/>
      <c r="F17" s="37"/>
      <c r="G17" s="37"/>
      <c r="H17" s="36"/>
      <c r="I17" s="36"/>
      <c r="J17" s="36"/>
      <c r="K17"/>
    </row>
    <row r="18" spans="1:11" x14ac:dyDescent="0.3">
      <c r="A18" s="37"/>
      <c r="B18" s="37"/>
      <c r="C18" s="37"/>
      <c r="D18" s="37"/>
      <c r="E18" s="37"/>
      <c r="F18" s="37"/>
      <c r="G18" s="37"/>
      <c r="H18" s="36"/>
      <c r="I18" s="36"/>
      <c r="J18" s="36"/>
      <c r="K18"/>
    </row>
    <row r="19" spans="1:11" x14ac:dyDescent="0.3">
      <c r="A19" s="37"/>
      <c r="B19" s="37"/>
      <c r="C19" s="37"/>
      <c r="D19" s="37"/>
      <c r="E19" s="37"/>
      <c r="F19" s="37"/>
      <c r="G19" s="37"/>
      <c r="H19" s="36"/>
      <c r="I19" s="36"/>
      <c r="J19" s="36"/>
      <c r="K19"/>
    </row>
    <row r="20" spans="1:11" x14ac:dyDescent="0.3">
      <c r="A20" s="37"/>
      <c r="B20" s="37"/>
      <c r="C20" s="37"/>
      <c r="D20" s="37"/>
      <c r="E20" s="37"/>
      <c r="F20" s="37"/>
      <c r="G20" s="37"/>
      <c r="H20" s="36"/>
      <c r="I20" s="36"/>
      <c r="J20" s="36"/>
      <c r="K20"/>
    </row>
    <row r="21" spans="1:11" x14ac:dyDescent="0.3">
      <c r="A21" s="37"/>
      <c r="B21" s="37"/>
      <c r="C21" s="37"/>
      <c r="D21" s="37"/>
      <c r="E21" s="37"/>
      <c r="F21" s="37"/>
      <c r="G21" s="37"/>
      <c r="H21" s="36"/>
      <c r="I21" s="36"/>
      <c r="J21" s="36"/>
      <c r="K21"/>
    </row>
    <row r="22" spans="1:11" x14ac:dyDescent="0.3">
      <c r="A22" s="37"/>
      <c r="B22" s="37"/>
      <c r="C22" s="37"/>
      <c r="D22" s="37"/>
      <c r="E22" s="37"/>
      <c r="F22" s="37"/>
      <c r="G22" s="37"/>
      <c r="H22" s="36"/>
      <c r="I22" s="36"/>
      <c r="J22" s="36"/>
      <c r="K22"/>
    </row>
    <row r="23" spans="1:11" x14ac:dyDescent="0.3">
      <c r="A23" s="37"/>
      <c r="B23" s="37"/>
      <c r="C23" s="37"/>
      <c r="D23" s="37"/>
      <c r="E23" s="37"/>
      <c r="F23" s="37"/>
      <c r="G23" s="37"/>
      <c r="H23" s="36"/>
      <c r="I23" s="36"/>
      <c r="J23" s="36"/>
      <c r="K23"/>
    </row>
    <row r="24" spans="1:11" x14ac:dyDescent="0.3">
      <c r="A24" s="37"/>
      <c r="B24" s="37"/>
      <c r="C24" s="37"/>
      <c r="D24" s="37"/>
      <c r="E24" s="37"/>
      <c r="F24" s="37"/>
      <c r="G24" s="37"/>
      <c r="H24" s="36"/>
      <c r="I24" s="36"/>
      <c r="J24" s="36"/>
      <c r="K24"/>
    </row>
    <row r="25" spans="1:11" x14ac:dyDescent="0.3">
      <c r="A25" s="37"/>
      <c r="B25" s="37"/>
      <c r="C25" s="37"/>
      <c r="D25" s="37"/>
      <c r="E25" s="37"/>
      <c r="F25" s="37"/>
      <c r="G25" s="37"/>
      <c r="H25" s="36"/>
      <c r="I25" s="36"/>
      <c r="J25" s="36"/>
      <c r="K25"/>
    </row>
    <row r="26" spans="1:11" x14ac:dyDescent="0.3">
      <c r="A26" s="37"/>
      <c r="B26" s="37"/>
      <c r="C26" s="37"/>
      <c r="D26" s="37"/>
      <c r="E26" s="37"/>
      <c r="F26" s="37"/>
      <c r="G26" s="37"/>
      <c r="H26" s="36"/>
      <c r="I26" s="36"/>
      <c r="J26" s="36"/>
      <c r="K26"/>
    </row>
    <row r="27" spans="1:11" x14ac:dyDescent="0.3">
      <c r="A27" s="37"/>
      <c r="B27" s="37"/>
      <c r="C27" s="37"/>
      <c r="D27" s="37"/>
      <c r="E27" s="37"/>
      <c r="F27" s="37"/>
      <c r="G27" s="37"/>
      <c r="H27" s="36"/>
      <c r="I27" s="36"/>
      <c r="J27" s="36"/>
      <c r="K27"/>
    </row>
    <row r="28" spans="1:11" x14ac:dyDescent="0.3">
      <c r="A28" s="37"/>
      <c r="B28" s="37"/>
      <c r="C28" s="37"/>
      <c r="D28" s="37"/>
      <c r="E28" s="37"/>
      <c r="F28" s="37"/>
      <c r="G28" s="37"/>
      <c r="H28" s="36"/>
      <c r="I28" s="36"/>
      <c r="J28" s="36"/>
      <c r="K28"/>
    </row>
    <row r="29" spans="1:11" x14ac:dyDescent="0.3">
      <c r="A29" s="37"/>
      <c r="B29" s="37"/>
      <c r="C29" s="37"/>
      <c r="D29" s="37"/>
      <c r="E29" s="37"/>
      <c r="F29" s="37"/>
      <c r="G29" s="37"/>
      <c r="H29" s="36"/>
      <c r="I29" s="36"/>
      <c r="J29" s="36"/>
      <c r="K29"/>
    </row>
    <row r="30" spans="1:11" x14ac:dyDescent="0.3">
      <c r="A30" s="37"/>
      <c r="B30" s="37"/>
      <c r="C30" s="37"/>
      <c r="D30" s="37"/>
      <c r="E30" s="37"/>
      <c r="F30" s="37"/>
      <c r="G30" s="37"/>
      <c r="H30" s="36"/>
      <c r="I30" s="36"/>
      <c r="J30" s="36"/>
      <c r="K30" s="37"/>
    </row>
    <row r="31" spans="1:11" x14ac:dyDescent="0.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</row>
    <row r="32" spans="1:11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</row>
  </sheetData>
  <mergeCells count="1">
    <mergeCell ref="A1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32C1-BF58-418E-BD2D-1C51736BBD7D}">
  <dimension ref="A1:K368"/>
  <sheetViews>
    <sheetView tabSelected="1" zoomScale="55" zoomScaleNormal="55" zoomScaleSheetLayoutView="100" workbookViewId="0">
      <pane xSplit="1" topLeftCell="B1" activePane="topRight" state="frozen"/>
      <selection activeCell="A36" sqref="A36"/>
      <selection pane="topRight" activeCell="H32" sqref="H32"/>
    </sheetView>
  </sheetViews>
  <sheetFormatPr defaultColWidth="8.5546875" defaultRowHeight="18" x14ac:dyDescent="0.35"/>
  <cols>
    <col min="1" max="1" width="17" style="19" bestFit="1" customWidth="1"/>
    <col min="2" max="2" width="13.5546875" style="14" customWidth="1"/>
    <col min="3" max="3" width="31.6640625" style="14" customWidth="1"/>
    <col min="4" max="4" width="29" style="13" customWidth="1"/>
    <col min="5" max="5" width="38.6640625" style="13" customWidth="1"/>
    <col min="6" max="6" width="34" style="13" customWidth="1"/>
    <col min="7" max="7" width="21.88671875" style="19" customWidth="1"/>
    <col min="8" max="8" width="48.44140625" style="13" bestFit="1" customWidth="1"/>
    <col min="9" max="9" width="41.88671875" style="13" customWidth="1"/>
    <col min="10" max="10" width="17" style="13" bestFit="1" customWidth="1"/>
    <col min="11" max="11" width="21.44140625" style="13" customWidth="1"/>
    <col min="12" max="12" width="9.5546875" style="13" bestFit="1" customWidth="1"/>
    <col min="13" max="13" width="9" style="13" bestFit="1" customWidth="1"/>
    <col min="14" max="14" width="8.5546875" style="13"/>
    <col min="15" max="15" width="17" style="13" bestFit="1" customWidth="1"/>
    <col min="16" max="16384" width="8.5546875" style="13"/>
  </cols>
  <sheetData>
    <row r="1" spans="1:11" ht="18.600000000000001" thickBot="1" x14ac:dyDescent="0.4"/>
    <row r="2" spans="1:11" s="15" customFormat="1" ht="47.4" customHeight="1" thickBot="1" x14ac:dyDescent="0.45">
      <c r="A2" s="90" t="s">
        <v>55</v>
      </c>
      <c r="B2" s="91"/>
      <c r="C2" s="91"/>
      <c r="D2" s="91"/>
      <c r="E2" s="91"/>
      <c r="F2" s="91"/>
      <c r="G2" s="92"/>
    </row>
    <row r="3" spans="1:11" s="15" customFormat="1" ht="21" x14ac:dyDescent="0.4">
      <c r="A3" s="25"/>
      <c r="B3" s="16"/>
      <c r="C3" s="16"/>
      <c r="G3" s="25"/>
    </row>
    <row r="4" spans="1:11" s="17" customFormat="1" ht="28.2" customHeight="1" x14ac:dyDescent="0.45">
      <c r="A4" s="20" t="s">
        <v>33</v>
      </c>
      <c r="B4" s="20" t="s">
        <v>34</v>
      </c>
      <c r="C4" s="20" t="s">
        <v>54</v>
      </c>
      <c r="D4" s="20" t="s">
        <v>35</v>
      </c>
      <c r="E4" s="20" t="s">
        <v>56</v>
      </c>
      <c r="F4" s="20" t="s">
        <v>36</v>
      </c>
      <c r="G4" s="20" t="s">
        <v>37</v>
      </c>
      <c r="I4" s="18"/>
      <c r="J4" s="18"/>
      <c r="K4" s="18"/>
    </row>
    <row r="5" spans="1:11" s="15" customFormat="1" ht="21" x14ac:dyDescent="0.4">
      <c r="A5" s="53">
        <v>45658</v>
      </c>
      <c r="B5" s="39" t="str">
        <f>UPPER(TEXT(Lançamentos_2025[[#This Row],[DATA]],"MMM"))</f>
        <v>JAN</v>
      </c>
      <c r="C5" s="40" t="s">
        <v>7</v>
      </c>
      <c r="D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5" s="40" t="str">
        <f ca="1">VLOOKUP(RANDBETWEEN(1,5),FORMAS_PGMTO[#All],2,FALSE)</f>
        <v>Dinheiro</v>
      </c>
      <c r="F5" s="44" t="s">
        <v>60</v>
      </c>
      <c r="G5" s="54">
        <v>2500</v>
      </c>
    </row>
    <row r="6" spans="1:11" s="15" customFormat="1" ht="21" x14ac:dyDescent="0.4">
      <c r="A6" s="53">
        <v>45659</v>
      </c>
      <c r="B6" s="39" t="str">
        <f>UPPER(TEXT(Lançamentos_2025[[#This Row],[DATA]],"MMM"))</f>
        <v>JAN</v>
      </c>
      <c r="C6" s="40" t="s">
        <v>25</v>
      </c>
      <c r="D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INVESTIMENTO</v>
      </c>
      <c r="E6" s="40" t="str">
        <f ca="1">VLOOKUP(RANDBETWEEN(1,5),FORMAS_PGMTO[#All],2,FALSE)</f>
        <v>Boleto</v>
      </c>
      <c r="F6" s="44" t="s">
        <v>61</v>
      </c>
      <c r="G6" s="54">
        <v>1100</v>
      </c>
      <c r="I6" s="21"/>
    </row>
    <row r="7" spans="1:11" s="15" customFormat="1" ht="21" x14ac:dyDescent="0.4">
      <c r="A7" s="53">
        <v>45660</v>
      </c>
      <c r="B7" s="39" t="str">
        <f>UPPER(TEXT(Lançamentos_2025[[#This Row],[DATA]],"MMM"))</f>
        <v>JAN</v>
      </c>
      <c r="C7" s="40" t="s">
        <v>5</v>
      </c>
      <c r="D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" s="43" t="str">
        <f ca="1">VLOOKUP(RANDBETWEEN(1,5),FORMAS_PGMTO[#All],2,FALSE)</f>
        <v>Crédito</v>
      </c>
      <c r="F7" s="45" t="s">
        <v>62</v>
      </c>
      <c r="G7" s="83">
        <v>300</v>
      </c>
    </row>
    <row r="8" spans="1:11" s="15" customFormat="1" ht="21" x14ac:dyDescent="0.4">
      <c r="A8" s="53">
        <v>45661</v>
      </c>
      <c r="B8" s="39" t="str">
        <f>UPPER(TEXT(Lançamentos_2025[[#This Row],[DATA]],"MMM"))</f>
        <v>JAN</v>
      </c>
      <c r="C8" s="40" t="s">
        <v>5</v>
      </c>
      <c r="D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8" s="43" t="str">
        <f ca="1">VLOOKUP(RANDBETWEEN(1,5),FORMAS_PGMTO[#All],2,FALSE)</f>
        <v>Crédito</v>
      </c>
      <c r="F8" s="46" t="s">
        <v>63</v>
      </c>
      <c r="G8" s="54">
        <v>800</v>
      </c>
    </row>
    <row r="9" spans="1:11" s="15" customFormat="1" ht="21" x14ac:dyDescent="0.4">
      <c r="A9" s="53">
        <v>45662</v>
      </c>
      <c r="B9" s="39" t="str">
        <f>UPPER(TEXT(Lançamentos_2025[[#This Row],[DATA]],"MMM"))</f>
        <v>JAN</v>
      </c>
      <c r="C9" s="40" t="s">
        <v>5</v>
      </c>
      <c r="D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9" s="43" t="str">
        <f ca="1">VLOOKUP(RANDBETWEEN(1,5),FORMAS_PGMTO[#All],2,FALSE)</f>
        <v>Crédito</v>
      </c>
      <c r="F9" s="44" t="s">
        <v>64</v>
      </c>
      <c r="G9" s="54">
        <v>250</v>
      </c>
    </row>
    <row r="10" spans="1:11" s="15" customFormat="1" ht="21" hidden="1" x14ac:dyDescent="0.4">
      <c r="A10" s="53">
        <v>45663</v>
      </c>
      <c r="B10" s="39" t="str">
        <f>UPPER(TEXT(Lançamentos_2025[[#This Row],[DATA]],"MMM"))</f>
        <v>JAN</v>
      </c>
      <c r="C10" s="79"/>
      <c r="D1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" s="80" t="str">
        <f ca="1">VLOOKUP(RANDBETWEEN(1,5),FORMAS_PGMTO[#All],2,FALSE)</f>
        <v>Débito</v>
      </c>
      <c r="F10" s="81"/>
      <c r="G10" s="88"/>
      <c r="I10" s="22"/>
    </row>
    <row r="11" spans="1:11" s="15" customFormat="1" ht="21" hidden="1" x14ac:dyDescent="0.4">
      <c r="A11" s="53">
        <v>45664</v>
      </c>
      <c r="B11" s="39" t="str">
        <f>UPPER(TEXT(Lançamentos_2025[[#This Row],[DATA]],"MMM"))</f>
        <v>JAN</v>
      </c>
      <c r="C11" s="79"/>
      <c r="D1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" s="80" t="str">
        <f ca="1">VLOOKUP(RANDBETWEEN(1,5),FORMAS_PGMTO[#All],2,FALSE)</f>
        <v>Dinheiro</v>
      </c>
      <c r="F11" s="81"/>
      <c r="G11" s="88"/>
    </row>
    <row r="12" spans="1:11" s="15" customFormat="1" ht="21" hidden="1" x14ac:dyDescent="0.4">
      <c r="A12" s="53">
        <v>45665</v>
      </c>
      <c r="B12" s="39" t="str">
        <f>UPPER(TEXT(Lançamentos_2025[[#This Row],[DATA]],"MMM"))</f>
        <v>JAN</v>
      </c>
      <c r="C12" s="79"/>
      <c r="D1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" s="80" t="str">
        <f ca="1">VLOOKUP(RANDBETWEEN(1,5),FORMAS_PGMTO[#All],2,FALSE)</f>
        <v>Débito</v>
      </c>
      <c r="F12" s="81"/>
      <c r="G12" s="88"/>
    </row>
    <row r="13" spans="1:11" s="15" customFormat="1" ht="21" hidden="1" x14ac:dyDescent="0.4">
      <c r="A13" s="53">
        <v>45666</v>
      </c>
      <c r="B13" s="39" t="str">
        <f>UPPER(TEXT(Lançamentos_2025[[#This Row],[DATA]],"MMM"))</f>
        <v>JAN</v>
      </c>
      <c r="C13" s="79"/>
      <c r="D1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3" s="80" t="str">
        <f ca="1">VLOOKUP(RANDBETWEEN(1,5),FORMAS_PGMTO[#All],2,FALSE)</f>
        <v>Boleto</v>
      </c>
      <c r="F13" s="81"/>
      <c r="G13" s="88"/>
      <c r="H13" s="23"/>
    </row>
    <row r="14" spans="1:11" s="15" customFormat="1" ht="21" hidden="1" x14ac:dyDescent="0.4">
      <c r="A14" s="53">
        <v>45667</v>
      </c>
      <c r="B14" s="39" t="str">
        <f>UPPER(TEXT(Lançamentos_2025[[#This Row],[DATA]],"MMM"))</f>
        <v>JAN</v>
      </c>
      <c r="C14" s="79"/>
      <c r="D1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" s="80" t="str">
        <f ca="1">VLOOKUP(RANDBETWEEN(1,5),FORMAS_PGMTO[#All],2,FALSE)</f>
        <v>Crédito</v>
      </c>
      <c r="F14" s="81"/>
      <c r="G14" s="88"/>
      <c r="H14" s="23"/>
    </row>
    <row r="15" spans="1:11" s="15" customFormat="1" ht="21" hidden="1" x14ac:dyDescent="0.4">
      <c r="A15" s="53">
        <v>45668</v>
      </c>
      <c r="B15" s="39" t="str">
        <f>UPPER(TEXT(Lançamentos_2025[[#This Row],[DATA]],"MMM"))</f>
        <v>JAN</v>
      </c>
      <c r="C15" s="79"/>
      <c r="D1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" s="80" t="str">
        <f ca="1">VLOOKUP(RANDBETWEEN(1,5),FORMAS_PGMTO[#All],2,FALSE)</f>
        <v>Débito</v>
      </c>
      <c r="F15" s="81"/>
      <c r="G15" s="88"/>
    </row>
    <row r="16" spans="1:11" s="15" customFormat="1" ht="21" hidden="1" x14ac:dyDescent="0.4">
      <c r="A16" s="53">
        <v>45669</v>
      </c>
      <c r="B16" s="39" t="str">
        <f>UPPER(TEXT(Lançamentos_2025[[#This Row],[DATA]],"MMM"))</f>
        <v>JAN</v>
      </c>
      <c r="C16" s="79"/>
      <c r="D1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" s="80" t="str">
        <f ca="1">VLOOKUP(RANDBETWEEN(1,5),FORMAS_PGMTO[#All],2,FALSE)</f>
        <v>Débito</v>
      </c>
      <c r="F16" s="81"/>
      <c r="G16" s="88"/>
    </row>
    <row r="17" spans="1:7" s="15" customFormat="1" ht="21" hidden="1" x14ac:dyDescent="0.4">
      <c r="A17" s="53">
        <v>45670</v>
      </c>
      <c r="B17" s="39" t="str">
        <f>UPPER(TEXT(Lançamentos_2025[[#This Row],[DATA]],"MMM"))</f>
        <v>JAN</v>
      </c>
      <c r="C17" s="79"/>
      <c r="D1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" s="80" t="str">
        <f ca="1">VLOOKUP(RANDBETWEEN(1,5),FORMAS_PGMTO[#All],2,FALSE)</f>
        <v>Débito</v>
      </c>
      <c r="F17" s="81"/>
      <c r="G17" s="88"/>
    </row>
    <row r="18" spans="1:7" s="15" customFormat="1" ht="21" hidden="1" x14ac:dyDescent="0.4">
      <c r="A18" s="53">
        <v>45671</v>
      </c>
      <c r="B18" s="41" t="str">
        <f>UPPER(TEXT(Lançamentos_2025[[#This Row],[DATA]],"MMM"))</f>
        <v>JAN</v>
      </c>
      <c r="C18" s="79"/>
      <c r="D1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" s="80" t="str">
        <f ca="1">VLOOKUP(RANDBETWEEN(1,5),FORMAS_PGMTO[#All],2,FALSE)</f>
        <v>Pix</v>
      </c>
      <c r="F18" s="81"/>
      <c r="G18" s="88"/>
    </row>
    <row r="19" spans="1:7" s="15" customFormat="1" ht="21" hidden="1" x14ac:dyDescent="0.4">
      <c r="A19" s="53">
        <v>45672</v>
      </c>
      <c r="B19" s="39" t="str">
        <f>UPPER(TEXT(Lançamentos_2025[[#This Row],[DATA]],"MMM"))</f>
        <v>JAN</v>
      </c>
      <c r="C19" s="79"/>
      <c r="D1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9" s="80" t="str">
        <f ca="1">VLOOKUP(RANDBETWEEN(1,5),FORMAS_PGMTO[#All],2,FALSE)</f>
        <v>Crédito</v>
      </c>
      <c r="F19" s="81"/>
      <c r="G19" s="88"/>
    </row>
    <row r="20" spans="1:7" s="15" customFormat="1" ht="21" hidden="1" x14ac:dyDescent="0.4">
      <c r="A20" s="53">
        <v>45673</v>
      </c>
      <c r="B20" s="39" t="str">
        <f>UPPER(TEXT(Lançamentos_2025[[#This Row],[DATA]],"MMM"))</f>
        <v>JAN</v>
      </c>
      <c r="C20" s="79"/>
      <c r="D2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" s="80" t="str">
        <f ca="1">VLOOKUP(RANDBETWEEN(1,5),FORMAS_PGMTO[#All],2,FALSE)</f>
        <v>Boleto</v>
      </c>
      <c r="F20" s="81"/>
      <c r="G20" s="88"/>
    </row>
    <row r="21" spans="1:7" s="15" customFormat="1" ht="21" hidden="1" x14ac:dyDescent="0.4">
      <c r="A21" s="53">
        <v>45674</v>
      </c>
      <c r="B21" s="39" t="str">
        <f>UPPER(TEXT(Lançamentos_2025[[#This Row],[DATA]],"MMM"))</f>
        <v>JAN</v>
      </c>
      <c r="C21" s="79"/>
      <c r="D2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" s="80" t="str">
        <f ca="1">VLOOKUP(RANDBETWEEN(1,5),FORMAS_PGMTO[#All],2,FALSE)</f>
        <v>Pix</v>
      </c>
      <c r="F21" s="81"/>
      <c r="G21" s="88"/>
    </row>
    <row r="22" spans="1:7" s="15" customFormat="1" ht="21" hidden="1" x14ac:dyDescent="0.4">
      <c r="A22" s="53">
        <v>45675</v>
      </c>
      <c r="B22" s="39" t="str">
        <f>UPPER(TEXT(Lançamentos_2025[[#This Row],[DATA]],"MMM"))</f>
        <v>JAN</v>
      </c>
      <c r="C22" s="79"/>
      <c r="D2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2" s="80" t="str">
        <f ca="1">VLOOKUP(RANDBETWEEN(1,5),FORMAS_PGMTO[#All],2,FALSE)</f>
        <v>Crédito</v>
      </c>
      <c r="F22" s="81"/>
      <c r="G22" s="88"/>
    </row>
    <row r="23" spans="1:7" s="15" customFormat="1" ht="21" hidden="1" x14ac:dyDescent="0.4">
      <c r="A23" s="53">
        <v>45676</v>
      </c>
      <c r="B23" s="41" t="str">
        <f>UPPER(TEXT(Lançamentos_2025[[#This Row],[DATA]],"MMM"))</f>
        <v>JAN</v>
      </c>
      <c r="C23" s="79"/>
      <c r="D2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" s="80" t="str">
        <f ca="1">VLOOKUP(RANDBETWEEN(1,5),FORMAS_PGMTO[#All],2,FALSE)</f>
        <v>Pix</v>
      </c>
      <c r="F23" s="81"/>
      <c r="G23" s="88"/>
    </row>
    <row r="24" spans="1:7" s="15" customFormat="1" ht="21" hidden="1" x14ac:dyDescent="0.4">
      <c r="A24" s="53">
        <v>45677</v>
      </c>
      <c r="B24" s="39" t="str">
        <f>UPPER(TEXT(Lançamentos_2025[[#This Row],[DATA]],"MMM"))</f>
        <v>JAN</v>
      </c>
      <c r="C24" s="79"/>
      <c r="D2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" s="80" t="str">
        <f ca="1">VLOOKUP(RANDBETWEEN(1,5),FORMAS_PGMTO[#All],2,FALSE)</f>
        <v>Débito</v>
      </c>
      <c r="F24" s="81"/>
      <c r="G24" s="88"/>
    </row>
    <row r="25" spans="1:7" s="15" customFormat="1" ht="21" hidden="1" x14ac:dyDescent="0.4">
      <c r="A25" s="53">
        <v>45678</v>
      </c>
      <c r="B25" s="39" t="str">
        <f>UPPER(TEXT(Lançamentos_2025[[#This Row],[DATA]],"MMM"))</f>
        <v>JAN</v>
      </c>
      <c r="C25" s="79"/>
      <c r="D2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" s="80" t="str">
        <f ca="1">VLOOKUP(RANDBETWEEN(1,5),FORMAS_PGMTO[#All],2,FALSE)</f>
        <v>Boleto</v>
      </c>
      <c r="F25" s="81"/>
      <c r="G25" s="88"/>
    </row>
    <row r="26" spans="1:7" s="15" customFormat="1" ht="21" hidden="1" x14ac:dyDescent="0.4">
      <c r="A26" s="53">
        <v>45679</v>
      </c>
      <c r="B26" s="39" t="str">
        <f>UPPER(TEXT(Lançamentos_2025[[#This Row],[DATA]],"MMM"))</f>
        <v>JAN</v>
      </c>
      <c r="C26" s="79"/>
      <c r="D2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6" s="80" t="str">
        <f ca="1">VLOOKUP(RANDBETWEEN(1,5),FORMAS_PGMTO[#All],2,FALSE)</f>
        <v>Crédito</v>
      </c>
      <c r="F26" s="81"/>
      <c r="G26" s="88"/>
    </row>
    <row r="27" spans="1:7" s="15" customFormat="1" ht="21" hidden="1" x14ac:dyDescent="0.4">
      <c r="A27" s="53">
        <v>45680</v>
      </c>
      <c r="B27" s="39" t="str">
        <f>UPPER(TEXT(Lançamentos_2025[[#This Row],[DATA]],"MMM"))</f>
        <v>JAN</v>
      </c>
      <c r="C27" s="79"/>
      <c r="D2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" s="80" t="str">
        <f ca="1">VLOOKUP(RANDBETWEEN(1,5),FORMAS_PGMTO[#All],2,FALSE)</f>
        <v>Boleto</v>
      </c>
      <c r="F27" s="81"/>
      <c r="G27" s="88"/>
    </row>
    <row r="28" spans="1:7" s="15" customFormat="1" ht="21" hidden="1" x14ac:dyDescent="0.4">
      <c r="A28" s="53">
        <v>45681</v>
      </c>
      <c r="B28" s="42" t="str">
        <f>UPPER(TEXT(Lançamentos_2025[[#This Row],[DATA]],"MMM"))</f>
        <v>JAN</v>
      </c>
      <c r="C28" s="79"/>
      <c r="D2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" s="80" t="str">
        <f ca="1">VLOOKUP(RANDBETWEEN(1,5),FORMAS_PGMTO[#All],2,FALSE)</f>
        <v>Crédito</v>
      </c>
      <c r="F28" s="81"/>
      <c r="G28" s="88"/>
    </row>
    <row r="29" spans="1:7" s="15" customFormat="1" ht="21" hidden="1" x14ac:dyDescent="0.4">
      <c r="A29" s="53">
        <v>45682</v>
      </c>
      <c r="B29" s="42" t="str">
        <f>UPPER(TEXT(Lançamentos_2025[[#This Row],[DATA]],"MMM"))</f>
        <v>JAN</v>
      </c>
      <c r="C29" s="79"/>
      <c r="D2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9" s="80" t="str">
        <f ca="1">VLOOKUP(RANDBETWEEN(1,5),FORMAS_PGMTO[#All],2,FALSE)</f>
        <v>Débito</v>
      </c>
      <c r="F29" s="81"/>
      <c r="G29" s="88"/>
    </row>
    <row r="30" spans="1:7" s="15" customFormat="1" ht="21" hidden="1" x14ac:dyDescent="0.4">
      <c r="A30" s="53">
        <v>45683</v>
      </c>
      <c r="B30" s="41" t="str">
        <f>UPPER(TEXT(Lançamentos_2025[[#This Row],[DATA]],"MMM"))</f>
        <v>JAN</v>
      </c>
      <c r="C30" s="79"/>
      <c r="D3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" s="80" t="str">
        <f ca="1">VLOOKUP(RANDBETWEEN(1,5),FORMAS_PGMTO[#All],2,FALSE)</f>
        <v>Pix</v>
      </c>
      <c r="F30" s="81"/>
      <c r="G30" s="88"/>
    </row>
    <row r="31" spans="1:7" s="15" customFormat="1" ht="21" hidden="1" x14ac:dyDescent="0.4">
      <c r="A31" s="53">
        <v>45684</v>
      </c>
      <c r="B31" s="39" t="str">
        <f>UPPER(TEXT(Lançamentos_2025[[#This Row],[DATA]],"MMM"))</f>
        <v>JAN</v>
      </c>
      <c r="C31" s="79"/>
      <c r="D3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" s="80" t="str">
        <f ca="1">VLOOKUP(RANDBETWEEN(1,5),FORMAS_PGMTO[#All],2,FALSE)</f>
        <v>Crédito</v>
      </c>
      <c r="F31" s="81"/>
      <c r="G31" s="88"/>
    </row>
    <row r="32" spans="1:7" s="15" customFormat="1" ht="21" x14ac:dyDescent="0.4">
      <c r="A32" s="53">
        <v>45686</v>
      </c>
      <c r="B32" s="39" t="str">
        <f>UPPER(TEXT(Lançamentos_2025[[#This Row],[DATA]],"MMM"))</f>
        <v>JAN</v>
      </c>
      <c r="C32" s="40" t="s">
        <v>19</v>
      </c>
      <c r="D3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" s="40" t="str">
        <f ca="1">VLOOKUP(RANDBETWEEN(1,5),FORMAS_PGMTO[#All],2,FALSE)</f>
        <v>Débito</v>
      </c>
      <c r="F32" s="44" t="s">
        <v>84</v>
      </c>
      <c r="G32" s="87">
        <v>200</v>
      </c>
    </row>
    <row r="33" spans="1:9" s="15" customFormat="1" ht="21" x14ac:dyDescent="0.4">
      <c r="A33" s="53">
        <v>45687</v>
      </c>
      <c r="B33" s="41" t="str">
        <f>UPPER(TEXT(Lançamentos_2025[[#This Row],[DATA]],"MMM"))</f>
        <v>JAN</v>
      </c>
      <c r="C33" s="40" t="s">
        <v>21</v>
      </c>
      <c r="D3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3" s="43" t="str">
        <f ca="1">VLOOKUP(RANDBETWEEN(1,5),FORMAS_PGMTO[#All],2,FALSE)</f>
        <v>Dinheiro</v>
      </c>
      <c r="F33" s="46" t="s">
        <v>85</v>
      </c>
      <c r="G33" s="86">
        <v>100</v>
      </c>
    </row>
    <row r="34" spans="1:9" s="15" customFormat="1" ht="21" x14ac:dyDescent="0.4">
      <c r="A34" s="53">
        <v>45688</v>
      </c>
      <c r="B34" s="41" t="str">
        <f>UPPER(TEXT(Lançamentos_2025[[#This Row],[DATA]],"MMM"))</f>
        <v>JAN</v>
      </c>
      <c r="C34" s="40" t="s">
        <v>5</v>
      </c>
      <c r="D3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4" s="43" t="str">
        <f ca="1">VLOOKUP(RANDBETWEEN(1,5),FORMAS_PGMTO[#All],2,FALSE)</f>
        <v>Dinheiro</v>
      </c>
      <c r="F34" s="46" t="s">
        <v>105</v>
      </c>
      <c r="G34" s="86">
        <v>600</v>
      </c>
      <c r="I34" s="24"/>
    </row>
    <row r="35" spans="1:9" s="15" customFormat="1" ht="21" x14ac:dyDescent="0.4">
      <c r="A35" s="53">
        <v>45689</v>
      </c>
      <c r="B35" s="39" t="str">
        <f>UPPER(TEXT(Lançamentos_2025[[#This Row],[DATA]],"MMM"))</f>
        <v>FEV</v>
      </c>
      <c r="C35" s="40" t="s">
        <v>8</v>
      </c>
      <c r="D3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5" s="40" t="str">
        <f ca="1">VLOOKUP(RANDBETWEEN(1,5),FORMAS_PGMTO[#All],2,FALSE)</f>
        <v>Pix</v>
      </c>
      <c r="F35" s="44" t="s">
        <v>86</v>
      </c>
      <c r="G35" s="87">
        <v>450</v>
      </c>
    </row>
    <row r="36" spans="1:9" s="15" customFormat="1" ht="21" x14ac:dyDescent="0.4">
      <c r="A36" s="53">
        <v>45690</v>
      </c>
      <c r="B36" s="41" t="str">
        <f>UPPER(TEXT(Lançamentos_2025[[#This Row],[DATA]],"MMM"))</f>
        <v>FEV</v>
      </c>
      <c r="C36" s="40" t="s">
        <v>11</v>
      </c>
      <c r="D3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6" s="43" t="str">
        <f ca="1">VLOOKUP(RANDBETWEEN(1,5),FORMAS_PGMTO[#All],2,FALSE)</f>
        <v>Boleto</v>
      </c>
      <c r="F36" s="46" t="s">
        <v>87</v>
      </c>
      <c r="G36" s="86">
        <v>600</v>
      </c>
    </row>
    <row r="37" spans="1:9" s="15" customFormat="1" ht="21" x14ac:dyDescent="0.4">
      <c r="A37" s="53">
        <v>45691</v>
      </c>
      <c r="B37" s="41" t="str">
        <f>UPPER(TEXT(Lançamentos_2025[[#This Row],[DATA]],"MMM"))</f>
        <v>FEV</v>
      </c>
      <c r="C37" s="40" t="s">
        <v>7</v>
      </c>
      <c r="D3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37" s="43" t="str">
        <f ca="1">VLOOKUP(RANDBETWEEN(1,5),FORMAS_PGMTO[#All],2,FALSE)</f>
        <v>Boleto</v>
      </c>
      <c r="F37" s="47" t="s">
        <v>60</v>
      </c>
      <c r="G37" s="86">
        <v>1950</v>
      </c>
    </row>
    <row r="38" spans="1:9" s="15" customFormat="1" ht="21" x14ac:dyDescent="0.4">
      <c r="A38" s="53">
        <v>45692</v>
      </c>
      <c r="B38" s="39" t="str">
        <f>UPPER(TEXT(Lançamentos_2025[[#This Row],[DATA]],"MMM"))</f>
        <v>FEV</v>
      </c>
      <c r="C38" s="40" t="s">
        <v>11</v>
      </c>
      <c r="D3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8" s="40" t="str">
        <f ca="1">VLOOKUP(RANDBETWEEN(1,5),FORMAS_PGMTO[#All],2,FALSE)</f>
        <v>Pix</v>
      </c>
      <c r="F38" s="48" t="s">
        <v>73</v>
      </c>
      <c r="G38" s="57">
        <v>450</v>
      </c>
    </row>
    <row r="39" spans="1:9" s="15" customFormat="1" ht="21" x14ac:dyDescent="0.4">
      <c r="A39" s="53">
        <v>45693</v>
      </c>
      <c r="B39" s="39" t="str">
        <f>UPPER(TEXT(Lançamentos_2025[[#This Row],[DATA]],"MMM"))</f>
        <v>FEV</v>
      </c>
      <c r="C39" s="40" t="s">
        <v>13</v>
      </c>
      <c r="D3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9" s="40" t="str">
        <f ca="1">VLOOKUP(RANDBETWEEN(1,5),FORMAS_PGMTO[#All],2,FALSE)</f>
        <v>Débito</v>
      </c>
      <c r="F39" s="48" t="s">
        <v>74</v>
      </c>
      <c r="G39" s="57">
        <v>250</v>
      </c>
    </row>
    <row r="40" spans="1:9" s="15" customFormat="1" ht="21" hidden="1" x14ac:dyDescent="0.4">
      <c r="A40" s="53">
        <v>45694</v>
      </c>
      <c r="B40" s="39" t="str">
        <f>UPPER(TEXT(Lançamentos_2025[[#This Row],[DATA]],"MMM"))</f>
        <v>FEV</v>
      </c>
      <c r="C40" s="79"/>
      <c r="D4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0" s="80" t="str">
        <f ca="1">VLOOKUP(RANDBETWEEN(1,5),FORMAS_PGMTO[#All],2,FALSE)</f>
        <v>Dinheiro</v>
      </c>
      <c r="F40" s="81"/>
      <c r="G40" s="88"/>
    </row>
    <row r="41" spans="1:9" s="15" customFormat="1" ht="21" hidden="1" x14ac:dyDescent="0.4">
      <c r="A41" s="53">
        <v>45695</v>
      </c>
      <c r="B41" s="39" t="str">
        <f>UPPER(TEXT(Lançamentos_2025[[#This Row],[DATA]],"MMM"))</f>
        <v>FEV</v>
      </c>
      <c r="C41" s="79"/>
      <c r="D4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1" s="80" t="str">
        <f ca="1">VLOOKUP(RANDBETWEEN(1,5),FORMAS_PGMTO[#All],2,FALSE)</f>
        <v>Boleto</v>
      </c>
      <c r="F41" s="81"/>
      <c r="G41" s="88"/>
    </row>
    <row r="42" spans="1:9" s="15" customFormat="1" ht="21" hidden="1" x14ac:dyDescent="0.4">
      <c r="A42" s="53">
        <v>45696</v>
      </c>
      <c r="B42" s="39" t="str">
        <f>UPPER(TEXT(Lançamentos_2025[[#This Row],[DATA]],"MMM"))</f>
        <v>FEV</v>
      </c>
      <c r="C42" s="40"/>
      <c r="D4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2" s="40" t="str">
        <f ca="1">VLOOKUP(RANDBETWEEN(1,5),FORMAS_PGMTO[#All],2,FALSE)</f>
        <v>Dinheiro</v>
      </c>
      <c r="F42" s="44"/>
      <c r="G42" s="57"/>
    </row>
    <row r="43" spans="1:9" s="15" customFormat="1" ht="21" hidden="1" x14ac:dyDescent="0.4">
      <c r="A43" s="53">
        <v>45697</v>
      </c>
      <c r="B43" s="39" t="str">
        <f>UPPER(TEXT(Lançamentos_2025[[#This Row],[DATA]],"MMM"))</f>
        <v>FEV</v>
      </c>
      <c r="C43" s="40"/>
      <c r="D4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3" s="40" t="str">
        <f ca="1">VLOOKUP(RANDBETWEEN(1,5),FORMAS_PGMTO[#All],2,FALSE)</f>
        <v>Pix</v>
      </c>
      <c r="F43" s="81"/>
      <c r="G43" s="88"/>
    </row>
    <row r="44" spans="1:9" s="15" customFormat="1" ht="21" hidden="1" x14ac:dyDescent="0.4">
      <c r="A44" s="53">
        <v>45698</v>
      </c>
      <c r="B44" s="39" t="str">
        <f>UPPER(TEXT(Lançamentos_2025[[#This Row],[DATA]],"MMM"))</f>
        <v>FEV</v>
      </c>
      <c r="C44" s="40"/>
      <c r="D4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4" s="40" t="str">
        <f ca="1">VLOOKUP(RANDBETWEEN(1,5),FORMAS_PGMTO[#All],2,FALSE)</f>
        <v>Pix</v>
      </c>
      <c r="F44" s="81"/>
      <c r="G44" s="88"/>
    </row>
    <row r="45" spans="1:9" s="15" customFormat="1" ht="21" hidden="1" x14ac:dyDescent="0.4">
      <c r="A45" s="53">
        <v>45699</v>
      </c>
      <c r="B45" s="39" t="str">
        <f>UPPER(TEXT(Lançamentos_2025[[#This Row],[DATA]],"MMM"))</f>
        <v>FEV</v>
      </c>
      <c r="C45" s="40"/>
      <c r="D4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5" s="40" t="str">
        <f ca="1">VLOOKUP(RANDBETWEEN(1,5),FORMAS_PGMTO[#All],2,FALSE)</f>
        <v>Dinheiro</v>
      </c>
      <c r="F45" s="81"/>
      <c r="G45" s="88"/>
    </row>
    <row r="46" spans="1:9" s="15" customFormat="1" ht="21" hidden="1" x14ac:dyDescent="0.4">
      <c r="A46" s="53">
        <v>45700</v>
      </c>
      <c r="B46" s="39" t="str">
        <f>UPPER(TEXT(Lançamentos_2025[[#This Row],[DATA]],"MMM"))</f>
        <v>FEV</v>
      </c>
      <c r="C46" s="40"/>
      <c r="D4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6" s="40" t="str">
        <f ca="1">VLOOKUP(RANDBETWEEN(1,5),FORMAS_PGMTO[#All],2,FALSE)</f>
        <v>Débito</v>
      </c>
      <c r="F46" s="81"/>
      <c r="G46" s="88"/>
    </row>
    <row r="47" spans="1:9" s="15" customFormat="1" ht="21" hidden="1" x14ac:dyDescent="0.4">
      <c r="A47" s="53">
        <v>45701</v>
      </c>
      <c r="B47" s="39" t="str">
        <f>UPPER(TEXT(Lançamentos_2025[[#This Row],[DATA]],"MMM"))</f>
        <v>FEV</v>
      </c>
      <c r="C47" s="40"/>
      <c r="D4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7" s="40" t="str">
        <f ca="1">VLOOKUP(RANDBETWEEN(1,5),FORMAS_PGMTO[#All],2,FALSE)</f>
        <v>Débito</v>
      </c>
      <c r="F47" s="81"/>
      <c r="G47" s="88"/>
    </row>
    <row r="48" spans="1:9" s="15" customFormat="1" ht="21" hidden="1" x14ac:dyDescent="0.4">
      <c r="A48" s="53">
        <v>45702</v>
      </c>
      <c r="B48" s="39" t="str">
        <f>UPPER(TEXT(Lançamentos_2025[[#This Row],[DATA]],"MMM"))</f>
        <v>FEV</v>
      </c>
      <c r="C48" s="40"/>
      <c r="D4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8" s="40" t="str">
        <f ca="1">VLOOKUP(RANDBETWEEN(1,5),FORMAS_PGMTO[#All],2,FALSE)</f>
        <v>Boleto</v>
      </c>
      <c r="F48" s="81"/>
      <c r="G48" s="88"/>
    </row>
    <row r="49" spans="1:9" s="15" customFormat="1" ht="21" hidden="1" x14ac:dyDescent="0.4">
      <c r="A49" s="53">
        <v>45703</v>
      </c>
      <c r="B49" s="39" t="str">
        <f>UPPER(TEXT(Lançamentos_2025[[#This Row],[DATA]],"MMM"))</f>
        <v>FEV</v>
      </c>
      <c r="C49" s="40"/>
      <c r="D4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49" s="40" t="str">
        <f ca="1">VLOOKUP(RANDBETWEEN(1,5),FORMAS_PGMTO[#All],2,FALSE)</f>
        <v>Débito</v>
      </c>
      <c r="F49" s="81"/>
      <c r="G49" s="88"/>
    </row>
    <row r="50" spans="1:9" s="15" customFormat="1" ht="21" hidden="1" x14ac:dyDescent="0.4">
      <c r="A50" s="53">
        <v>45704</v>
      </c>
      <c r="B50" s="41" t="str">
        <f>UPPER(TEXT(Lançamentos_2025[[#This Row],[DATA]],"MMM"))</f>
        <v>FEV</v>
      </c>
      <c r="C50" s="40"/>
      <c r="D5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0" s="43" t="str">
        <f ca="1">VLOOKUP(RANDBETWEEN(1,5),FORMAS_PGMTO[#All],2,FALSE)</f>
        <v>Pix</v>
      </c>
      <c r="F50" s="81"/>
      <c r="G50" s="88"/>
    </row>
    <row r="51" spans="1:9" s="15" customFormat="1" ht="21" hidden="1" x14ac:dyDescent="0.4">
      <c r="A51" s="53">
        <v>45705</v>
      </c>
      <c r="B51" s="39" t="str">
        <f>UPPER(TEXT(Lançamentos_2025[[#This Row],[DATA]],"MMM"))</f>
        <v>FEV</v>
      </c>
      <c r="C51" s="40"/>
      <c r="D5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1" s="40" t="str">
        <f ca="1">VLOOKUP(RANDBETWEEN(1,5),FORMAS_PGMTO[#All],2,FALSE)</f>
        <v>Débito</v>
      </c>
      <c r="F51" s="81"/>
      <c r="G51" s="88"/>
    </row>
    <row r="52" spans="1:9" s="15" customFormat="1" ht="21" hidden="1" x14ac:dyDescent="0.4">
      <c r="A52" s="53">
        <v>45706</v>
      </c>
      <c r="B52" s="41" t="str">
        <f>UPPER(TEXT(Lançamentos_2025[[#This Row],[DATA]],"MMM"))</f>
        <v>FEV</v>
      </c>
      <c r="C52" s="40"/>
      <c r="D5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2" s="43" t="str">
        <f ca="1">VLOOKUP(RANDBETWEEN(1,5),FORMAS_PGMTO[#All],2,FALSE)</f>
        <v>Débito</v>
      </c>
      <c r="F52" s="81"/>
      <c r="G52" s="88"/>
    </row>
    <row r="53" spans="1:9" s="15" customFormat="1" ht="21" hidden="1" x14ac:dyDescent="0.4">
      <c r="A53" s="53">
        <v>45707</v>
      </c>
      <c r="B53" s="41" t="str">
        <f>UPPER(TEXT(Lançamentos_2025[[#This Row],[DATA]],"MMM"))</f>
        <v>FEV</v>
      </c>
      <c r="C53" s="40"/>
      <c r="D5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3" s="43" t="str">
        <f ca="1">VLOOKUP(RANDBETWEEN(1,5),FORMAS_PGMTO[#All],2,FALSE)</f>
        <v>Débito</v>
      </c>
      <c r="F53" s="81"/>
      <c r="G53" s="88"/>
    </row>
    <row r="54" spans="1:9" s="15" customFormat="1" ht="21" hidden="1" x14ac:dyDescent="0.4">
      <c r="A54" s="53">
        <v>45708</v>
      </c>
      <c r="B54" s="79" t="str">
        <f>UPPER(TEXT(Lançamentos_2025[[#This Row],[DATA]],"MMM"))</f>
        <v>FEV</v>
      </c>
      <c r="C54" s="40"/>
      <c r="D5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4" s="80" t="str">
        <f ca="1">VLOOKUP(RANDBETWEEN(1,5),FORMAS_PGMTO[#All],2,FALSE)</f>
        <v>Boleto</v>
      </c>
      <c r="F54" s="81"/>
      <c r="G54" s="88"/>
    </row>
    <row r="55" spans="1:9" s="15" customFormat="1" ht="21" hidden="1" x14ac:dyDescent="0.4">
      <c r="A55" s="53">
        <v>45709</v>
      </c>
      <c r="B55" s="39" t="str">
        <f>UPPER(TEXT(Lançamentos_2025[[#This Row],[DATA]],"MMM"))</f>
        <v>FEV</v>
      </c>
      <c r="C55" s="40"/>
      <c r="D5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5" s="40" t="str">
        <f ca="1">VLOOKUP(RANDBETWEEN(1,5),FORMAS_PGMTO[#All],2,FALSE)</f>
        <v>Boleto</v>
      </c>
      <c r="F55" s="81"/>
      <c r="G55" s="88"/>
      <c r="I55" s="24"/>
    </row>
    <row r="56" spans="1:9" s="15" customFormat="1" ht="21" hidden="1" x14ac:dyDescent="0.4">
      <c r="A56" s="53">
        <v>45710</v>
      </c>
      <c r="B56" s="39" t="str">
        <f>UPPER(TEXT(Lançamentos_2025[[#This Row],[DATA]],"MMM"))</f>
        <v>FEV</v>
      </c>
      <c r="C56" s="40"/>
      <c r="D5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6" s="43" t="str">
        <f ca="1">VLOOKUP(RANDBETWEEN(1,5),FORMAS_PGMTO[#All],2,FALSE)</f>
        <v>Pix</v>
      </c>
      <c r="F56" s="81"/>
      <c r="G56" s="88"/>
    </row>
    <row r="57" spans="1:9" s="15" customFormat="1" ht="21" hidden="1" x14ac:dyDescent="0.4">
      <c r="A57" s="53">
        <v>45711</v>
      </c>
      <c r="B57" s="79" t="str">
        <f>UPPER(TEXT(Lançamentos_2025[[#This Row],[DATA]],"MMM"))</f>
        <v>FEV</v>
      </c>
      <c r="C57" s="40"/>
      <c r="D5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7" s="80" t="str">
        <f ca="1">VLOOKUP(RANDBETWEEN(1,5),FORMAS_PGMTO[#All],2,FALSE)</f>
        <v>Boleto</v>
      </c>
      <c r="F57" s="81"/>
      <c r="G57" s="88"/>
    </row>
    <row r="58" spans="1:9" s="15" customFormat="1" ht="21" hidden="1" x14ac:dyDescent="0.4">
      <c r="A58" s="53">
        <v>45712</v>
      </c>
      <c r="B58" s="41" t="str">
        <f>UPPER(TEXT(Lançamentos_2025[[#This Row],[DATA]],"MMM"))</f>
        <v>FEV</v>
      </c>
      <c r="C58" s="40"/>
      <c r="D5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8" s="40" t="str">
        <f ca="1">VLOOKUP(RANDBETWEEN(1,5),FORMAS_PGMTO[#All],2,FALSE)</f>
        <v>Pix</v>
      </c>
      <c r="F58" s="44"/>
      <c r="G58" s="58"/>
    </row>
    <row r="59" spans="1:9" s="15" customFormat="1" ht="21" hidden="1" x14ac:dyDescent="0.4">
      <c r="A59" s="53">
        <v>45713</v>
      </c>
      <c r="B59" s="39" t="str">
        <f>UPPER(TEXT(Lançamentos_2025[[#This Row],[DATA]],"MMM"))</f>
        <v>FEV</v>
      </c>
      <c r="C59" s="39"/>
      <c r="D5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59" s="40" t="str">
        <f ca="1">VLOOKUP(RANDBETWEEN(1,5),FORMAS_PGMTO[#All],2,FALSE)</f>
        <v>Pix</v>
      </c>
      <c r="F59" s="44"/>
      <c r="G59" s="57"/>
      <c r="H59" s="24"/>
    </row>
    <row r="60" spans="1:9" s="15" customFormat="1" ht="21" hidden="1" x14ac:dyDescent="0.4">
      <c r="A60" s="53">
        <v>45714</v>
      </c>
      <c r="B60" s="41" t="str">
        <f>UPPER(TEXT(Lançamentos_2025[[#This Row],[DATA]],"MMM"))</f>
        <v>FEV</v>
      </c>
      <c r="C60" s="40"/>
      <c r="D6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0" s="43" t="str">
        <f ca="1">VLOOKUP(RANDBETWEEN(1,5),FORMAS_PGMTO[#All],2,FALSE)</f>
        <v>Dinheiro</v>
      </c>
      <c r="F60" s="46"/>
      <c r="G60" s="58"/>
    </row>
    <row r="61" spans="1:9" s="15" customFormat="1" ht="21" hidden="1" x14ac:dyDescent="0.4">
      <c r="A61" s="53">
        <v>45715</v>
      </c>
      <c r="B61" s="39" t="str">
        <f>UPPER(TEXT(Lançamentos_2025[[#This Row],[DATA]],"MMM"))</f>
        <v>FEV</v>
      </c>
      <c r="C61" s="39"/>
      <c r="D6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1" s="40" t="str">
        <f ca="1">VLOOKUP(RANDBETWEEN(1,5),FORMAS_PGMTO[#All],2,FALSE)</f>
        <v>Dinheiro</v>
      </c>
      <c r="F61" s="44"/>
      <c r="G61" s="57"/>
    </row>
    <row r="62" spans="1:9" s="15" customFormat="1" ht="21" hidden="1" x14ac:dyDescent="0.4">
      <c r="A62" s="53">
        <v>45716</v>
      </c>
      <c r="B62" s="39" t="str">
        <f>UPPER(TEXT(Lançamentos_2025[[#This Row],[DATA]],"MMM"))</f>
        <v>FEV</v>
      </c>
      <c r="C62" s="39"/>
      <c r="D6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2" s="40" t="str">
        <f ca="1">VLOOKUP(RANDBETWEEN(1,5),FORMAS_PGMTO[#All],2,FALSE)</f>
        <v>Boleto</v>
      </c>
      <c r="F62" s="44"/>
      <c r="G62" s="57"/>
    </row>
    <row r="63" spans="1:9" s="15" customFormat="1" ht="21" hidden="1" x14ac:dyDescent="0.4">
      <c r="A63" s="53">
        <v>45717</v>
      </c>
      <c r="B63" s="39" t="str">
        <f>UPPER(TEXT(Lançamentos_2025[[#This Row],[DATA]],"MMM"))</f>
        <v>MAR</v>
      </c>
      <c r="C63" s="39"/>
      <c r="D6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3" s="40" t="str">
        <f ca="1">VLOOKUP(RANDBETWEEN(1,5),FORMAS_PGMTO[#All],2,FALSE)</f>
        <v>Pix</v>
      </c>
      <c r="F63" s="44"/>
      <c r="G63" s="57"/>
    </row>
    <row r="64" spans="1:9" s="15" customFormat="1" ht="21" hidden="1" x14ac:dyDescent="0.4">
      <c r="A64" s="53">
        <v>45718</v>
      </c>
      <c r="B64" s="39" t="str">
        <f>UPPER(TEXT(Lançamentos_2025[[#This Row],[DATA]],"MMM"))</f>
        <v>MAR</v>
      </c>
      <c r="C64" s="39"/>
      <c r="D6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4" s="40" t="str">
        <f ca="1">VLOOKUP(RANDBETWEEN(1,5),FORMAS_PGMTO[#All],2,FALSE)</f>
        <v>Pix</v>
      </c>
      <c r="F64" s="44"/>
      <c r="G64" s="57"/>
    </row>
    <row r="65" spans="1:7" s="15" customFormat="1" ht="21" hidden="1" x14ac:dyDescent="0.4">
      <c r="A65" s="53">
        <v>45719</v>
      </c>
      <c r="B65" s="39" t="str">
        <f>UPPER(TEXT(Lançamentos_2025[[#This Row],[DATA]],"MMM"))</f>
        <v>MAR</v>
      </c>
      <c r="C65" s="39"/>
      <c r="D6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5" s="40" t="str">
        <f ca="1">VLOOKUP(RANDBETWEEN(1,5),FORMAS_PGMTO[#All],2,FALSE)</f>
        <v>Débito</v>
      </c>
      <c r="F65" s="44"/>
      <c r="G65" s="57"/>
    </row>
    <row r="66" spans="1:7" s="15" customFormat="1" ht="21" hidden="1" x14ac:dyDescent="0.4">
      <c r="A66" s="53">
        <v>45720</v>
      </c>
      <c r="B66" s="39" t="str">
        <f>UPPER(TEXT(Lançamentos_2025[[#This Row],[DATA]],"MMM"))</f>
        <v>MAR</v>
      </c>
      <c r="C66" s="39"/>
      <c r="D6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6" s="40" t="str">
        <f ca="1">VLOOKUP(RANDBETWEEN(1,5),FORMAS_PGMTO[#All],2,FALSE)</f>
        <v>Boleto</v>
      </c>
      <c r="F66" s="44"/>
      <c r="G66" s="57"/>
    </row>
    <row r="67" spans="1:7" s="15" customFormat="1" ht="21" hidden="1" x14ac:dyDescent="0.4">
      <c r="A67" s="53">
        <v>45721</v>
      </c>
      <c r="B67" s="39" t="str">
        <f>UPPER(TEXT(Lançamentos_2025[[#This Row],[DATA]],"MMM"))</f>
        <v>MAR</v>
      </c>
      <c r="C67" s="39"/>
      <c r="D6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7" s="40" t="str">
        <f ca="1">VLOOKUP(RANDBETWEEN(1,5),FORMAS_PGMTO[#All],2,FALSE)</f>
        <v>Dinheiro</v>
      </c>
      <c r="F67" s="44"/>
      <c r="G67" s="57"/>
    </row>
    <row r="68" spans="1:7" s="15" customFormat="1" ht="21" hidden="1" x14ac:dyDescent="0.4">
      <c r="A68" s="53">
        <v>45722</v>
      </c>
      <c r="B68" s="39" t="str">
        <f>UPPER(TEXT(Lançamentos_2025[[#This Row],[DATA]],"MMM"))</f>
        <v>MAR</v>
      </c>
      <c r="C68" s="39"/>
      <c r="D6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8" s="40" t="str">
        <f ca="1">VLOOKUP(RANDBETWEEN(1,5),FORMAS_PGMTO[#All],2,FALSE)</f>
        <v>Crédito</v>
      </c>
      <c r="F68" s="44"/>
      <c r="G68" s="57"/>
    </row>
    <row r="69" spans="1:7" s="15" customFormat="1" ht="21" hidden="1" x14ac:dyDescent="0.4">
      <c r="A69" s="53">
        <v>45723</v>
      </c>
      <c r="B69" s="39" t="str">
        <f>UPPER(TEXT(Lançamentos_2025[[#This Row],[DATA]],"MMM"))</f>
        <v>MAR</v>
      </c>
      <c r="C69" s="39"/>
      <c r="D6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69" s="40" t="str">
        <f ca="1">VLOOKUP(RANDBETWEEN(1,5),FORMAS_PGMTO[#All],2,FALSE)</f>
        <v>Dinheiro</v>
      </c>
      <c r="F69" s="44"/>
      <c r="G69" s="57"/>
    </row>
    <row r="70" spans="1:7" s="15" customFormat="1" ht="21" hidden="1" x14ac:dyDescent="0.4">
      <c r="A70" s="53">
        <v>45724</v>
      </c>
      <c r="B70" s="41" t="str">
        <f>UPPER(TEXT(Lançamentos_2025[[#This Row],[DATA]],"MMM"))</f>
        <v>MAR</v>
      </c>
      <c r="C70" s="40"/>
      <c r="D7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70" s="43" t="str">
        <f ca="1">VLOOKUP(RANDBETWEEN(1,5),FORMAS_PGMTO[#All],2,FALSE)</f>
        <v>Crédito</v>
      </c>
      <c r="F70" s="44"/>
      <c r="G70" s="58"/>
    </row>
    <row r="71" spans="1:7" s="15" customFormat="1" ht="21" hidden="1" x14ac:dyDescent="0.4">
      <c r="A71" s="53">
        <v>45725</v>
      </c>
      <c r="B71" s="41" t="str">
        <f>UPPER(TEXT(Lançamentos_2025[[#This Row],[DATA]],"MMM"))</f>
        <v>MAR</v>
      </c>
      <c r="C71" s="40"/>
      <c r="D7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71" s="43" t="str">
        <f ca="1">VLOOKUP(RANDBETWEEN(1,5),FORMAS_PGMTO[#All],2,FALSE)</f>
        <v>Boleto</v>
      </c>
      <c r="F71" s="44"/>
      <c r="G71" s="57"/>
    </row>
    <row r="72" spans="1:7" s="15" customFormat="1" ht="21" x14ac:dyDescent="0.4">
      <c r="A72" s="53">
        <v>45726</v>
      </c>
      <c r="B72" s="41" t="str">
        <f>UPPER(TEXT(Lançamentos_2025[[#This Row],[DATA]],"MMM"))</f>
        <v>MAR</v>
      </c>
      <c r="C72" s="40" t="s">
        <v>7</v>
      </c>
      <c r="D7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72" s="40" t="str">
        <f ca="1">VLOOKUP(RANDBETWEEN(1,5),FORMAS_PGMTO[#All],2,FALSE)</f>
        <v>Pix</v>
      </c>
      <c r="F72" s="44" t="s">
        <v>60</v>
      </c>
      <c r="G72" s="54">
        <v>2500</v>
      </c>
    </row>
    <row r="73" spans="1:7" s="15" customFormat="1" ht="21" x14ac:dyDescent="0.4">
      <c r="A73" s="53">
        <v>45727</v>
      </c>
      <c r="B73" s="39" t="str">
        <f>UPPER(TEXT(Lançamentos_2025[[#This Row],[DATA]],"MMM"))</f>
        <v>MAR</v>
      </c>
      <c r="C73" s="39" t="s">
        <v>21</v>
      </c>
      <c r="D7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3" s="40" t="str">
        <f ca="1">VLOOKUP(RANDBETWEEN(1,5),FORMAS_PGMTO[#All],2,FALSE)</f>
        <v>Débito</v>
      </c>
      <c r="F73" s="44" t="s">
        <v>98</v>
      </c>
      <c r="G73" s="57">
        <v>120</v>
      </c>
    </row>
    <row r="74" spans="1:7" s="15" customFormat="1" ht="21" x14ac:dyDescent="0.4">
      <c r="A74" s="53">
        <v>45728</v>
      </c>
      <c r="B74" s="39" t="str">
        <f>UPPER(TEXT(Lançamentos_2025[[#This Row],[DATA]],"MMM"))</f>
        <v>MAR</v>
      </c>
      <c r="C74" s="39" t="s">
        <v>5</v>
      </c>
      <c r="D7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4" s="40" t="str">
        <f ca="1">VLOOKUP(RANDBETWEEN(1,5),FORMAS_PGMTO[#All],2,FALSE)</f>
        <v>Dinheiro</v>
      </c>
      <c r="F74" s="46" t="s">
        <v>106</v>
      </c>
      <c r="G74" s="86">
        <v>850</v>
      </c>
    </row>
    <row r="75" spans="1:7" s="15" customFormat="1" ht="21" x14ac:dyDescent="0.4">
      <c r="A75" s="53">
        <v>45729</v>
      </c>
      <c r="B75" s="41" t="str">
        <f>UPPER(TEXT(Lançamentos_2025[[#This Row],[DATA]],"MMM"))</f>
        <v>MAR</v>
      </c>
      <c r="C75" s="39" t="s">
        <v>8</v>
      </c>
      <c r="D7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5" s="40" t="str">
        <f ca="1">VLOOKUP(RANDBETWEEN(1,5),FORMAS_PGMTO[#All],2,FALSE)</f>
        <v>Débito</v>
      </c>
      <c r="F75" s="44" t="s">
        <v>80</v>
      </c>
      <c r="G75" s="57">
        <v>300</v>
      </c>
    </row>
    <row r="76" spans="1:7" s="15" customFormat="1" ht="21" x14ac:dyDescent="0.4">
      <c r="A76" s="53">
        <v>45730</v>
      </c>
      <c r="B76" s="41" t="str">
        <f>UPPER(TEXT(Lançamentos_2025[[#This Row],[DATA]],"MMM"))</f>
        <v>MAR</v>
      </c>
      <c r="C76" s="40" t="s">
        <v>11</v>
      </c>
      <c r="D7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6" s="40" t="str">
        <f ca="1">VLOOKUP(RANDBETWEEN(1,5),FORMAS_PGMTO[#All],2,FALSE)</f>
        <v>Dinheiro</v>
      </c>
      <c r="F76" s="46" t="s">
        <v>99</v>
      </c>
      <c r="G76" s="86">
        <v>450</v>
      </c>
    </row>
    <row r="77" spans="1:7" s="15" customFormat="1" ht="21" x14ac:dyDescent="0.4">
      <c r="A77" s="53">
        <v>45731</v>
      </c>
      <c r="B77" s="41" t="str">
        <f>UPPER(TEXT(Lançamentos_2025[[#This Row],[DATA]],"MMM"))</f>
        <v>MAR</v>
      </c>
      <c r="C77" s="40" t="s">
        <v>13</v>
      </c>
      <c r="D7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7" s="40" t="str">
        <f ca="1">VLOOKUP(RANDBETWEEN(1,5),FORMAS_PGMTO[#All],2,FALSE)</f>
        <v>Boleto</v>
      </c>
      <c r="F77" s="46" t="s">
        <v>100</v>
      </c>
      <c r="G77" s="86">
        <v>200</v>
      </c>
    </row>
    <row r="78" spans="1:7" s="15" customFormat="1" ht="21" x14ac:dyDescent="0.4">
      <c r="A78" s="53">
        <v>45732</v>
      </c>
      <c r="B78" s="39" t="str">
        <f>UPPER(TEXT(Lançamentos_2025[[#This Row],[DATA]],"MMM"))</f>
        <v>MAR</v>
      </c>
      <c r="C78" s="79" t="s">
        <v>15</v>
      </c>
      <c r="D7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8" s="40" t="str">
        <f ca="1">VLOOKUP(RANDBETWEEN(1,5),FORMAS_PGMTO[#All],2,FALSE)</f>
        <v>Pix</v>
      </c>
      <c r="F78" s="81" t="s">
        <v>101</v>
      </c>
      <c r="G78" s="82">
        <v>250</v>
      </c>
    </row>
    <row r="79" spans="1:7" s="15" customFormat="1" ht="21" x14ac:dyDescent="0.4">
      <c r="A79" s="53">
        <v>45733</v>
      </c>
      <c r="B79" s="39" t="str">
        <f>UPPER(TEXT(Lançamentos_2025[[#This Row],[DATA]],"MMM"))</f>
        <v>MAR</v>
      </c>
      <c r="C79" s="40" t="s">
        <v>17</v>
      </c>
      <c r="D7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79" s="40" t="str">
        <f ca="1">VLOOKUP(RANDBETWEEN(1,5),FORMAS_PGMTO[#All],2,FALSE)</f>
        <v>Crédito</v>
      </c>
      <c r="F79" s="44" t="s">
        <v>102</v>
      </c>
      <c r="G79" s="87">
        <v>100</v>
      </c>
    </row>
    <row r="80" spans="1:7" s="15" customFormat="1" ht="21" x14ac:dyDescent="0.4">
      <c r="A80" s="53">
        <v>45734</v>
      </c>
      <c r="B80" s="39" t="str">
        <f>UPPER(TEXT(Lançamentos_2025[[#This Row],[DATA]],"MMM"))</f>
        <v>MAR</v>
      </c>
      <c r="C80" s="40" t="s">
        <v>17</v>
      </c>
      <c r="D8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80" s="40" t="str">
        <f ca="1">VLOOKUP(RANDBETWEEN(1,5),FORMAS_PGMTO[#All],2,FALSE)</f>
        <v>Pix</v>
      </c>
      <c r="F80" s="46" t="s">
        <v>103</v>
      </c>
      <c r="G80" s="86">
        <v>200</v>
      </c>
    </row>
    <row r="81" spans="1:9" s="15" customFormat="1" ht="21" x14ac:dyDescent="0.4">
      <c r="A81" s="53">
        <v>45735</v>
      </c>
      <c r="B81" s="39" t="str">
        <f>UPPER(TEXT(Lançamentos_2025[[#This Row],[DATA]],"MMM"))</f>
        <v>MAR</v>
      </c>
      <c r="C81" s="40" t="s">
        <v>19</v>
      </c>
      <c r="D8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81" s="40" t="str">
        <f ca="1">VLOOKUP(RANDBETWEEN(1,5),FORMAS_PGMTO[#All],2,FALSE)</f>
        <v>Boleto</v>
      </c>
      <c r="F81" s="81" t="s">
        <v>104</v>
      </c>
      <c r="G81" s="82">
        <v>80</v>
      </c>
    </row>
    <row r="82" spans="1:9" s="15" customFormat="1" ht="21" x14ac:dyDescent="0.4">
      <c r="A82" s="53">
        <v>45736</v>
      </c>
      <c r="B82" s="41" t="str">
        <f>UPPER(TEXT(Lançamentos_2025[[#This Row],[DATA]],"MMM"))</f>
        <v>MAR</v>
      </c>
      <c r="C82" s="79" t="s">
        <v>21</v>
      </c>
      <c r="D8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82" s="40" t="str">
        <f ca="1">VLOOKUP(RANDBETWEEN(1,5),FORMAS_PGMTO[#All],2,FALSE)</f>
        <v>Débito</v>
      </c>
      <c r="F82" s="44"/>
      <c r="G82" s="58"/>
    </row>
    <row r="83" spans="1:9" s="15" customFormat="1" ht="21" hidden="1" x14ac:dyDescent="0.4">
      <c r="A83" s="53">
        <v>45737</v>
      </c>
      <c r="B83" s="39" t="str">
        <f>UPPER(TEXT(Lançamentos_2025[[#This Row],[DATA]],"MMM"))</f>
        <v>MAR</v>
      </c>
      <c r="C83" s="40"/>
      <c r="D8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3" s="40" t="str">
        <f ca="1">VLOOKUP(RANDBETWEEN(1,5),FORMAS_PGMTO[#All],2,FALSE)</f>
        <v>Boleto</v>
      </c>
      <c r="F83" s="44"/>
      <c r="G83" s="58"/>
    </row>
    <row r="84" spans="1:9" s="15" customFormat="1" ht="21" hidden="1" x14ac:dyDescent="0.4">
      <c r="A84" s="53">
        <v>45738</v>
      </c>
      <c r="B84" s="39" t="str">
        <f>UPPER(TEXT(Lançamentos_2025[[#This Row],[DATA]],"MMM"))</f>
        <v>MAR</v>
      </c>
      <c r="C84" s="40"/>
      <c r="D8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4" s="40" t="str">
        <f ca="1">VLOOKUP(RANDBETWEEN(1,5),FORMAS_PGMTO[#All],2,FALSE)</f>
        <v>Crédito</v>
      </c>
      <c r="F84" s="44"/>
      <c r="G84" s="58"/>
    </row>
    <row r="85" spans="1:9" s="15" customFormat="1" ht="21" hidden="1" x14ac:dyDescent="0.4">
      <c r="A85" s="53">
        <v>45739</v>
      </c>
      <c r="B85" s="41" t="str">
        <f>UPPER(TEXT(Lançamentos_2025[[#This Row],[DATA]],"MMM"))</f>
        <v>MAR</v>
      </c>
      <c r="C85" s="40"/>
      <c r="D8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5" s="40" t="str">
        <f ca="1">VLOOKUP(RANDBETWEEN(1,5),FORMAS_PGMTO[#All],2,FALSE)</f>
        <v>Dinheiro</v>
      </c>
      <c r="F85" s="44"/>
      <c r="G85" s="58"/>
    </row>
    <row r="86" spans="1:9" s="15" customFormat="1" ht="21" hidden="1" x14ac:dyDescent="0.4">
      <c r="A86" s="53">
        <v>45740</v>
      </c>
      <c r="B86" s="41" t="str">
        <f>UPPER(TEXT(Lançamentos_2025[[#This Row],[DATA]],"MMM"))</f>
        <v>MAR</v>
      </c>
      <c r="C86" s="40"/>
      <c r="D8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6" s="40" t="str">
        <f ca="1">VLOOKUP(RANDBETWEEN(1,5),FORMAS_PGMTO[#All],2,FALSE)</f>
        <v>Pix</v>
      </c>
      <c r="F86" s="44"/>
      <c r="G86" s="56"/>
    </row>
    <row r="87" spans="1:9" s="15" customFormat="1" ht="21" hidden="1" x14ac:dyDescent="0.4">
      <c r="A87" s="53">
        <v>45741</v>
      </c>
      <c r="B87" s="41" t="str">
        <f>UPPER(TEXT(Lançamentos_2025[[#This Row],[DATA]],"MMM"))</f>
        <v>MAR</v>
      </c>
      <c r="C87" s="40"/>
      <c r="D8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7" s="40" t="str">
        <f ca="1">VLOOKUP(RANDBETWEEN(1,5),FORMAS_PGMTO[#All],2,FALSE)</f>
        <v>Crédito</v>
      </c>
      <c r="F87" s="44"/>
      <c r="G87" s="58"/>
      <c r="I87" s="24"/>
    </row>
    <row r="88" spans="1:9" s="15" customFormat="1" ht="21" hidden="1" x14ac:dyDescent="0.4">
      <c r="A88" s="53">
        <v>45742</v>
      </c>
      <c r="B88" s="39" t="str">
        <f>UPPER(TEXT(Lançamentos_2025[[#This Row],[DATA]],"MMM"))</f>
        <v>MAR</v>
      </c>
      <c r="C88" s="40"/>
      <c r="D8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8" s="40" t="str">
        <f ca="1">VLOOKUP(RANDBETWEEN(1,5),FORMAS_PGMTO[#All],2,FALSE)</f>
        <v>Pix</v>
      </c>
      <c r="F88" s="44"/>
      <c r="G88" s="58"/>
    </row>
    <row r="89" spans="1:9" s="15" customFormat="1" ht="21" hidden="1" x14ac:dyDescent="0.4">
      <c r="A89" s="53">
        <v>45743</v>
      </c>
      <c r="B89" s="39" t="str">
        <f>UPPER(TEXT(Lançamentos_2025[[#This Row],[DATA]],"MMM"))</f>
        <v>MAR</v>
      </c>
      <c r="C89" s="40"/>
      <c r="D8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89" s="40" t="str">
        <f ca="1">VLOOKUP(RANDBETWEEN(1,5),FORMAS_PGMTO[#All],2,FALSE)</f>
        <v>Dinheiro</v>
      </c>
      <c r="F89" s="44"/>
      <c r="G89" s="58"/>
    </row>
    <row r="90" spans="1:9" s="15" customFormat="1" ht="21" hidden="1" x14ac:dyDescent="0.4">
      <c r="A90" s="53">
        <v>45744</v>
      </c>
      <c r="B90" s="39" t="str">
        <f>UPPER(TEXT(Lançamentos_2025[[#This Row],[DATA]],"MMM"))</f>
        <v>MAR</v>
      </c>
      <c r="C90" s="40"/>
      <c r="D9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0" s="40" t="str">
        <f ca="1">VLOOKUP(RANDBETWEEN(1,5),FORMAS_PGMTO[#All],2,FALSE)</f>
        <v>Boleto</v>
      </c>
      <c r="F90" s="44"/>
      <c r="G90" s="58"/>
    </row>
    <row r="91" spans="1:9" s="15" customFormat="1" ht="21" hidden="1" x14ac:dyDescent="0.4">
      <c r="A91" s="53">
        <v>45745</v>
      </c>
      <c r="B91" s="39" t="str">
        <f>UPPER(TEXT(Lançamentos_2025[[#This Row],[DATA]],"MMM"))</f>
        <v>MAR</v>
      </c>
      <c r="C91" s="40"/>
      <c r="D9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1" s="40" t="str">
        <f ca="1">VLOOKUP(RANDBETWEEN(1,5),FORMAS_PGMTO[#All],2,FALSE)</f>
        <v>Dinheiro</v>
      </c>
      <c r="F91" s="44"/>
      <c r="G91" s="58"/>
    </row>
    <row r="92" spans="1:9" s="15" customFormat="1" ht="21" hidden="1" x14ac:dyDescent="0.4">
      <c r="A92" s="53">
        <v>45746</v>
      </c>
      <c r="B92" s="41" t="str">
        <f>UPPER(TEXT(Lançamentos_2025[[#This Row],[DATA]],"MMM"))</f>
        <v>MAR</v>
      </c>
      <c r="C92" s="40"/>
      <c r="D9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2" s="43" t="str">
        <f ca="1">VLOOKUP(RANDBETWEEN(1,5),FORMAS_PGMTO[#All],2,FALSE)</f>
        <v>Dinheiro</v>
      </c>
      <c r="F92" s="44"/>
      <c r="G92" s="58"/>
    </row>
    <row r="93" spans="1:9" s="15" customFormat="1" ht="21" hidden="1" x14ac:dyDescent="0.4">
      <c r="A93" s="53">
        <v>45747</v>
      </c>
      <c r="B93" s="41" t="str">
        <f>UPPER(TEXT(Lançamentos_2025[[#This Row],[DATA]],"MMM"))</f>
        <v>MAR</v>
      </c>
      <c r="C93" s="40"/>
      <c r="D9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3" s="43" t="str">
        <f ca="1">VLOOKUP(RANDBETWEEN(1,5),FORMAS_PGMTO[#All],2,FALSE)</f>
        <v>Dinheiro</v>
      </c>
      <c r="F93" s="46"/>
      <c r="G93" s="56"/>
    </row>
    <row r="94" spans="1:9" s="15" customFormat="1" ht="21" hidden="1" x14ac:dyDescent="0.4">
      <c r="A94" s="53">
        <v>45748</v>
      </c>
      <c r="B94" s="41" t="str">
        <f>UPPER(TEXT(Lançamentos_2025[[#This Row],[DATA]],"MMM"))</f>
        <v>ABR</v>
      </c>
      <c r="C94" s="40"/>
      <c r="D9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4" s="43" t="str">
        <f ca="1">VLOOKUP(RANDBETWEEN(1,5),FORMAS_PGMTO[#All],2,FALSE)</f>
        <v>Dinheiro</v>
      </c>
      <c r="F94" s="46"/>
      <c r="G94" s="56"/>
    </row>
    <row r="95" spans="1:9" s="15" customFormat="1" ht="21" hidden="1" x14ac:dyDescent="0.4">
      <c r="A95" s="53">
        <v>45749</v>
      </c>
      <c r="B95" s="39" t="str">
        <f>UPPER(TEXT(Lançamentos_2025[[#This Row],[DATA]],"MMM"))</f>
        <v>ABR</v>
      </c>
      <c r="C95" s="40"/>
      <c r="D9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5" s="40" t="str">
        <f ca="1">VLOOKUP(RANDBETWEEN(1,5),FORMAS_PGMTO[#All],2,FALSE)</f>
        <v>Dinheiro</v>
      </c>
      <c r="F95" s="44"/>
      <c r="G95" s="58"/>
    </row>
    <row r="96" spans="1:9" s="15" customFormat="1" ht="21" hidden="1" x14ac:dyDescent="0.4">
      <c r="A96" s="53">
        <v>45750</v>
      </c>
      <c r="B96" s="39" t="str">
        <f>UPPER(TEXT(Lançamentos_2025[[#This Row],[DATA]],"MMM"))</f>
        <v>ABR</v>
      </c>
      <c r="C96" s="40"/>
      <c r="D9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96" s="40" t="str">
        <f ca="1">VLOOKUP(RANDBETWEEN(1,5),FORMAS_PGMTO[#All],2,FALSE)</f>
        <v>Boleto</v>
      </c>
      <c r="F96" s="44"/>
      <c r="G96" s="58"/>
    </row>
    <row r="97" spans="1:7" s="15" customFormat="1" ht="21" x14ac:dyDescent="0.4">
      <c r="A97" s="53">
        <v>45751</v>
      </c>
      <c r="B97" s="41" t="str">
        <f>UPPER(TEXT(Lançamentos_2025[[#This Row],[DATA]],"MMM"))</f>
        <v>ABR</v>
      </c>
      <c r="C97" s="40" t="s">
        <v>7</v>
      </c>
      <c r="D9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97" s="40" t="str">
        <f ca="1">VLOOKUP(RANDBETWEEN(1,5),FORMAS_PGMTO[#All],2,FALSE)</f>
        <v>Débito</v>
      </c>
      <c r="F97" s="44" t="s">
        <v>60</v>
      </c>
      <c r="G97" s="54">
        <v>2500</v>
      </c>
    </row>
    <row r="98" spans="1:7" s="15" customFormat="1" ht="21" x14ac:dyDescent="0.4">
      <c r="A98" s="53">
        <v>45752</v>
      </c>
      <c r="B98" s="39" t="str">
        <f>UPPER(TEXT(Lançamentos_2025[[#This Row],[DATA]],"MMM"))</f>
        <v>ABR</v>
      </c>
      <c r="C98" s="39" t="s">
        <v>8</v>
      </c>
      <c r="D9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98" s="43" t="str">
        <f ca="1">VLOOKUP(RANDBETWEEN(1,5),FORMAS_PGMTO[#All],2,FALSE)</f>
        <v>Pix</v>
      </c>
      <c r="F98" s="44" t="s">
        <v>107</v>
      </c>
      <c r="G98" s="57">
        <v>400</v>
      </c>
    </row>
    <row r="99" spans="1:7" s="15" customFormat="1" ht="21" x14ac:dyDescent="0.4">
      <c r="A99" s="53">
        <v>45753</v>
      </c>
      <c r="B99" s="39" t="str">
        <f>UPPER(TEXT(Lançamentos_2025[[#This Row],[DATA]],"MMM"))</f>
        <v>ABR</v>
      </c>
      <c r="C99" s="39" t="s">
        <v>11</v>
      </c>
      <c r="D9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99" s="40" t="str">
        <f ca="1">VLOOKUP(RANDBETWEEN(1,5),FORMAS_PGMTO[#All],2,FALSE)</f>
        <v>Débito</v>
      </c>
      <c r="F99" s="44" t="s">
        <v>93</v>
      </c>
      <c r="G99" s="57">
        <v>350</v>
      </c>
    </row>
    <row r="100" spans="1:7" s="15" customFormat="1" ht="21" x14ac:dyDescent="0.4">
      <c r="A100" s="53">
        <v>45754</v>
      </c>
      <c r="B100" s="41" t="str">
        <f>UPPER(TEXT(Lançamentos_2025[[#This Row],[DATA]],"MMM"))</f>
        <v>ABR</v>
      </c>
      <c r="C100" s="39" t="s">
        <v>13</v>
      </c>
      <c r="D10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00" s="43" t="str">
        <f ca="1">VLOOKUP(RANDBETWEEN(1,5),FORMAS_PGMTO[#All],2,FALSE)</f>
        <v>Crédito</v>
      </c>
      <c r="F100" s="44" t="s">
        <v>94</v>
      </c>
      <c r="G100" s="57">
        <v>250</v>
      </c>
    </row>
    <row r="101" spans="1:7" s="15" customFormat="1" ht="21" x14ac:dyDescent="0.4">
      <c r="A101" s="53">
        <v>45755</v>
      </c>
      <c r="B101" s="39" t="str">
        <f>UPPER(TEXT(Lançamentos_2025[[#This Row],[DATA]],"MMM"))</f>
        <v>ABR</v>
      </c>
      <c r="C101" s="39" t="s">
        <v>15</v>
      </c>
      <c r="D10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01" s="40" t="str">
        <f ca="1">VLOOKUP(RANDBETWEEN(1,5),FORMAS_PGMTO[#All],2,FALSE)</f>
        <v>Débito</v>
      </c>
      <c r="F101" s="44" t="s">
        <v>95</v>
      </c>
      <c r="G101" s="57">
        <v>400</v>
      </c>
    </row>
    <row r="102" spans="1:7" s="15" customFormat="1" ht="21" x14ac:dyDescent="0.4">
      <c r="A102" s="53">
        <v>45756</v>
      </c>
      <c r="B102" s="41" t="str">
        <f>UPPER(TEXT(Lançamentos_2025[[#This Row],[DATA]],"MMM"))</f>
        <v>ABR</v>
      </c>
      <c r="C102" s="40" t="s">
        <v>17</v>
      </c>
      <c r="D10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02" s="43" t="str">
        <f ca="1">VLOOKUP(RANDBETWEEN(1,5),FORMAS_PGMTO[#All],2,FALSE)</f>
        <v>Débito</v>
      </c>
      <c r="F102" s="44" t="s">
        <v>96</v>
      </c>
      <c r="G102" s="87">
        <v>130</v>
      </c>
    </row>
    <row r="103" spans="1:7" s="15" customFormat="1" ht="21" x14ac:dyDescent="0.4">
      <c r="A103" s="53">
        <v>45757</v>
      </c>
      <c r="B103" s="39" t="str">
        <f>UPPER(TEXT(Lançamentos_2025[[#This Row],[DATA]],"MMM"))</f>
        <v>ABR</v>
      </c>
      <c r="C103" s="39" t="s">
        <v>19</v>
      </c>
      <c r="D10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03" s="43" t="str">
        <f ca="1">VLOOKUP(RANDBETWEEN(1,5),FORMAS_PGMTO[#All],2,FALSE)</f>
        <v>Pix</v>
      </c>
      <c r="F103" s="44" t="s">
        <v>97</v>
      </c>
      <c r="G103" s="57">
        <v>300</v>
      </c>
    </row>
    <row r="104" spans="1:7" s="15" customFormat="1" ht="21" hidden="1" x14ac:dyDescent="0.4">
      <c r="A104" s="53">
        <v>45758</v>
      </c>
      <c r="B104" s="41" t="str">
        <f>UPPER(TEXT(Lançamentos_2025[[#This Row],[DATA]],"MMM"))</f>
        <v>ABR</v>
      </c>
      <c r="C104" s="40"/>
      <c r="D10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4" s="43" t="str">
        <f ca="1">VLOOKUP(RANDBETWEEN(1,5),FORMAS_PGMTO[#All],2,FALSE)</f>
        <v>Crédito</v>
      </c>
      <c r="F104" s="46"/>
      <c r="G104" s="56"/>
    </row>
    <row r="105" spans="1:7" s="15" customFormat="1" ht="21" hidden="1" x14ac:dyDescent="0.4">
      <c r="A105" s="53">
        <v>45759</v>
      </c>
      <c r="B105" s="39" t="str">
        <f>UPPER(TEXT(Lançamentos_2025[[#This Row],[DATA]],"MMM"))</f>
        <v>ABR</v>
      </c>
      <c r="C105" s="40"/>
      <c r="D10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5" s="43" t="str">
        <f ca="1">VLOOKUP(RANDBETWEEN(1,5),FORMAS_PGMTO[#All],2,FALSE)</f>
        <v>Pix</v>
      </c>
      <c r="F105" s="46"/>
      <c r="G105" s="58"/>
    </row>
    <row r="106" spans="1:7" s="15" customFormat="1" ht="21" hidden="1" x14ac:dyDescent="0.4">
      <c r="A106" s="53">
        <v>45760</v>
      </c>
      <c r="B106" s="39" t="str">
        <f>UPPER(TEXT(Lançamentos_2025[[#This Row],[DATA]],"MMM"))</f>
        <v>ABR</v>
      </c>
      <c r="C106" s="40"/>
      <c r="D10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6" s="40" t="str">
        <f ca="1">VLOOKUP(RANDBETWEEN(1,5),FORMAS_PGMTO[#All],2,FALSE)</f>
        <v>Débito</v>
      </c>
      <c r="F106" s="44"/>
      <c r="G106" s="58"/>
    </row>
    <row r="107" spans="1:7" s="15" customFormat="1" ht="21" hidden="1" x14ac:dyDescent="0.4">
      <c r="A107" s="53">
        <v>45761</v>
      </c>
      <c r="B107" s="39" t="str">
        <f>UPPER(TEXT(Lançamentos_2025[[#This Row],[DATA]],"MMM"))</f>
        <v>ABR</v>
      </c>
      <c r="C107" s="40"/>
      <c r="D10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7" s="40" t="str">
        <f ca="1">VLOOKUP(RANDBETWEEN(1,5),FORMAS_PGMTO[#All],2,FALSE)</f>
        <v>Débito</v>
      </c>
      <c r="F107" s="44"/>
      <c r="G107" s="58"/>
    </row>
    <row r="108" spans="1:7" s="15" customFormat="1" ht="21" hidden="1" x14ac:dyDescent="0.4">
      <c r="A108" s="53">
        <v>45762</v>
      </c>
      <c r="B108" s="41" t="str">
        <f>UPPER(TEXT(Lançamentos_2025[[#This Row],[DATA]],"MMM"))</f>
        <v>ABR</v>
      </c>
      <c r="C108" s="40"/>
      <c r="D10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8" s="40" t="str">
        <f ca="1">VLOOKUP(RANDBETWEEN(1,5),FORMAS_PGMTO[#All],2,FALSE)</f>
        <v>Crédito</v>
      </c>
      <c r="F108" s="44"/>
      <c r="G108" s="58"/>
    </row>
    <row r="109" spans="1:7" s="15" customFormat="1" ht="21" hidden="1" x14ac:dyDescent="0.4">
      <c r="A109" s="53">
        <v>45763</v>
      </c>
      <c r="B109" s="41" t="str">
        <f>UPPER(TEXT(Lançamentos_2025[[#This Row],[DATA]],"MMM"))</f>
        <v>ABR</v>
      </c>
      <c r="C109" s="40"/>
      <c r="D10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09" s="43" t="str">
        <f ca="1">VLOOKUP(RANDBETWEEN(1,5),FORMAS_PGMTO[#All],2,FALSE)</f>
        <v>Boleto</v>
      </c>
      <c r="F109" s="46"/>
      <c r="G109" s="58"/>
    </row>
    <row r="110" spans="1:7" s="15" customFormat="1" ht="21" hidden="1" x14ac:dyDescent="0.4">
      <c r="A110" s="53">
        <v>45764</v>
      </c>
      <c r="B110" s="41" t="str">
        <f>UPPER(TEXT(Lançamentos_2025[[#This Row],[DATA]],"MMM"))</f>
        <v>ABR</v>
      </c>
      <c r="C110" s="40"/>
      <c r="D11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0" s="40" t="str">
        <f ca="1">VLOOKUP(RANDBETWEEN(1,5),FORMAS_PGMTO[#All],2,FALSE)</f>
        <v>Boleto</v>
      </c>
      <c r="F110" s="44"/>
      <c r="G110" s="58"/>
    </row>
    <row r="111" spans="1:7" s="15" customFormat="1" ht="21" hidden="1" x14ac:dyDescent="0.4">
      <c r="A111" s="53">
        <v>45765</v>
      </c>
      <c r="B111" s="41" t="str">
        <f>UPPER(TEXT(Lançamentos_2025[[#This Row],[DATA]],"MMM"))</f>
        <v>ABR</v>
      </c>
      <c r="C111" s="40"/>
      <c r="D11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1" s="40" t="str">
        <f ca="1">VLOOKUP(RANDBETWEEN(1,5),FORMAS_PGMTO[#All],2,FALSE)</f>
        <v>Dinheiro</v>
      </c>
      <c r="F111" s="44"/>
      <c r="G111" s="58"/>
    </row>
    <row r="112" spans="1:7" s="15" customFormat="1" ht="21" hidden="1" x14ac:dyDescent="0.4">
      <c r="A112" s="53">
        <v>45766</v>
      </c>
      <c r="B112" s="41" t="str">
        <f>UPPER(TEXT(Lançamentos_2025[[#This Row],[DATA]],"MMM"))</f>
        <v>ABR</v>
      </c>
      <c r="C112" s="40"/>
      <c r="D11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2" s="40" t="str">
        <f ca="1">VLOOKUP(RANDBETWEEN(1,5),FORMAS_PGMTO[#All],2,FALSE)</f>
        <v>Pix</v>
      </c>
      <c r="F112" s="44"/>
      <c r="G112" s="58"/>
    </row>
    <row r="113" spans="1:7" s="15" customFormat="1" ht="21" hidden="1" x14ac:dyDescent="0.4">
      <c r="A113" s="53">
        <v>45767</v>
      </c>
      <c r="B113" s="41" t="str">
        <f>UPPER(TEXT(Lançamentos_2025[[#This Row],[DATA]],"MMM"))</f>
        <v>ABR</v>
      </c>
      <c r="C113" s="40"/>
      <c r="D11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3" s="40" t="str">
        <f ca="1">VLOOKUP(RANDBETWEEN(1,5),FORMAS_PGMTO[#All],2,FALSE)</f>
        <v>Débito</v>
      </c>
      <c r="F113" s="44"/>
      <c r="G113" s="58"/>
    </row>
    <row r="114" spans="1:7" s="15" customFormat="1" ht="21" hidden="1" x14ac:dyDescent="0.4">
      <c r="A114" s="53">
        <v>45768</v>
      </c>
      <c r="B114" s="41" t="str">
        <f>UPPER(TEXT(Lançamentos_2025[[#This Row],[DATA]],"MMM"))</f>
        <v>ABR</v>
      </c>
      <c r="C114" s="40"/>
      <c r="D11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4" s="40" t="str">
        <f ca="1">VLOOKUP(RANDBETWEEN(1,5),FORMAS_PGMTO[#All],2,FALSE)</f>
        <v>Crédito</v>
      </c>
      <c r="F114" s="44"/>
      <c r="G114" s="58"/>
    </row>
    <row r="115" spans="1:7" s="15" customFormat="1" ht="21" hidden="1" x14ac:dyDescent="0.4">
      <c r="A115" s="53">
        <v>45769</v>
      </c>
      <c r="B115" s="41" t="str">
        <f>UPPER(TEXT(Lançamentos_2025[[#This Row],[DATA]],"MMM"))</f>
        <v>ABR</v>
      </c>
      <c r="C115" s="40"/>
      <c r="D11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5" s="40" t="str">
        <f ca="1">VLOOKUP(RANDBETWEEN(1,5),FORMAS_PGMTO[#All],2,FALSE)</f>
        <v>Débito</v>
      </c>
      <c r="F115" s="44"/>
      <c r="G115" s="58"/>
    </row>
    <row r="116" spans="1:7" s="15" customFormat="1" ht="21" hidden="1" x14ac:dyDescent="0.4">
      <c r="A116" s="53">
        <v>45770</v>
      </c>
      <c r="B116" s="39" t="str">
        <f>UPPER(TEXT(Lançamentos_2025[[#This Row],[DATA]],"MMM"))</f>
        <v>ABR</v>
      </c>
      <c r="C116" s="40"/>
      <c r="D11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6" s="40" t="str">
        <f ca="1">VLOOKUP(RANDBETWEEN(1,5),FORMAS_PGMTO[#All],2,FALSE)</f>
        <v>Boleto</v>
      </c>
      <c r="F116" s="44"/>
      <c r="G116" s="58"/>
    </row>
    <row r="117" spans="1:7" s="15" customFormat="1" ht="21" hidden="1" x14ac:dyDescent="0.4">
      <c r="A117" s="53">
        <v>45771</v>
      </c>
      <c r="B117" s="39" t="str">
        <f>UPPER(TEXT(Lançamentos_2025[[#This Row],[DATA]],"MMM"))</f>
        <v>ABR</v>
      </c>
      <c r="C117" s="40"/>
      <c r="D11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7" s="40" t="str">
        <f ca="1">VLOOKUP(RANDBETWEEN(1,5),FORMAS_PGMTO[#All],2,FALSE)</f>
        <v>Crédito</v>
      </c>
      <c r="F117" s="44"/>
      <c r="G117" s="58"/>
    </row>
    <row r="118" spans="1:7" s="15" customFormat="1" ht="21" hidden="1" x14ac:dyDescent="0.4">
      <c r="A118" s="53">
        <v>45772</v>
      </c>
      <c r="B118" s="39" t="str">
        <f>UPPER(TEXT(Lançamentos_2025[[#This Row],[DATA]],"MMM"))</f>
        <v>ABR</v>
      </c>
      <c r="C118" s="40"/>
      <c r="D11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8" s="40" t="str">
        <f ca="1">VLOOKUP(RANDBETWEEN(1,5),FORMAS_PGMTO[#All],2,FALSE)</f>
        <v>Débito</v>
      </c>
      <c r="F118" s="44"/>
      <c r="G118" s="58"/>
    </row>
    <row r="119" spans="1:7" s="15" customFormat="1" ht="21" hidden="1" x14ac:dyDescent="0.4">
      <c r="A119" s="53">
        <v>45773</v>
      </c>
      <c r="B119" s="39" t="str">
        <f>UPPER(TEXT(Lançamentos_2025[[#This Row],[DATA]],"MMM"))</f>
        <v>ABR</v>
      </c>
      <c r="C119" s="40"/>
      <c r="D11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19" s="40" t="str">
        <f ca="1">VLOOKUP(RANDBETWEEN(1,5),FORMAS_PGMTO[#All],2,FALSE)</f>
        <v>Pix</v>
      </c>
      <c r="F119" s="44"/>
      <c r="G119" s="58"/>
    </row>
    <row r="120" spans="1:7" s="15" customFormat="1" ht="21" hidden="1" x14ac:dyDescent="0.4">
      <c r="A120" s="53">
        <v>45774</v>
      </c>
      <c r="B120" s="39" t="str">
        <f>UPPER(TEXT(Lançamentos_2025[[#This Row],[DATA]],"MMM"))</f>
        <v>ABR</v>
      </c>
      <c r="C120" s="40"/>
      <c r="D12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0" s="40" t="str">
        <f ca="1">VLOOKUP(RANDBETWEEN(1,5),FORMAS_PGMTO[#All],2,FALSE)</f>
        <v>Crédito</v>
      </c>
      <c r="F120" s="44"/>
      <c r="G120" s="58"/>
    </row>
    <row r="121" spans="1:7" s="15" customFormat="1" ht="21" hidden="1" x14ac:dyDescent="0.4">
      <c r="A121" s="53">
        <v>45775</v>
      </c>
      <c r="B121" s="39" t="str">
        <f>UPPER(TEXT(Lançamentos_2025[[#This Row],[DATA]],"MMM"))</f>
        <v>ABR</v>
      </c>
      <c r="C121" s="40"/>
      <c r="D12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1" s="40" t="str">
        <f ca="1">VLOOKUP(RANDBETWEEN(1,5),FORMAS_PGMTO[#All],2,FALSE)</f>
        <v>Boleto</v>
      </c>
      <c r="F121" s="44"/>
      <c r="G121" s="58"/>
    </row>
    <row r="122" spans="1:7" s="15" customFormat="1" ht="21" hidden="1" x14ac:dyDescent="0.4">
      <c r="A122" s="53">
        <v>45776</v>
      </c>
      <c r="B122" s="39" t="str">
        <f>UPPER(TEXT(Lançamentos_2025[[#This Row],[DATA]],"MMM"))</f>
        <v>ABR</v>
      </c>
      <c r="C122" s="40"/>
      <c r="D12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2" s="40" t="str">
        <f ca="1">VLOOKUP(RANDBETWEEN(1,5),FORMAS_PGMTO[#All],2,FALSE)</f>
        <v>Boleto</v>
      </c>
      <c r="F122" s="44"/>
      <c r="G122" s="58"/>
    </row>
    <row r="123" spans="1:7" s="15" customFormat="1" ht="21" hidden="1" x14ac:dyDescent="0.4">
      <c r="A123" s="53">
        <v>45777</v>
      </c>
      <c r="B123" s="39" t="str">
        <f>UPPER(TEXT(Lançamentos_2025[[#This Row],[DATA]],"MMM"))</f>
        <v>ABR</v>
      </c>
      <c r="C123" s="40"/>
      <c r="D12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3" s="40" t="str">
        <f ca="1">VLOOKUP(RANDBETWEEN(1,5),FORMAS_PGMTO[#All],2,FALSE)</f>
        <v>Dinheiro</v>
      </c>
      <c r="F123" s="44"/>
      <c r="G123" s="58"/>
    </row>
    <row r="124" spans="1:7" s="15" customFormat="1" ht="21" hidden="1" x14ac:dyDescent="0.4">
      <c r="A124" s="53">
        <v>45778</v>
      </c>
      <c r="B124" s="39" t="str">
        <f>UPPER(TEXT(Lançamentos_2025[[#This Row],[DATA]],"MMM"))</f>
        <v>MAI</v>
      </c>
      <c r="C124" s="40"/>
      <c r="D12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4" s="40" t="str">
        <f ca="1">VLOOKUP(RANDBETWEEN(1,5),FORMAS_PGMTO[#All],2,FALSE)</f>
        <v>Boleto</v>
      </c>
      <c r="F124" s="44"/>
      <c r="G124" s="58"/>
    </row>
    <row r="125" spans="1:7" s="15" customFormat="1" ht="21" hidden="1" x14ac:dyDescent="0.4">
      <c r="A125" s="53">
        <v>45779</v>
      </c>
      <c r="B125" s="41" t="str">
        <f>UPPER(TEXT(Lançamentos_2025[[#This Row],[DATA]],"MMM"))</f>
        <v>MAI</v>
      </c>
      <c r="C125" s="40"/>
      <c r="D12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5" s="40" t="str">
        <f ca="1">VLOOKUP(RANDBETWEEN(1,5),FORMAS_PGMTO[#All],2,FALSE)</f>
        <v>Débito</v>
      </c>
      <c r="F125" s="44"/>
      <c r="G125" s="58"/>
    </row>
    <row r="126" spans="1:7" s="15" customFormat="1" ht="21" hidden="1" x14ac:dyDescent="0.4">
      <c r="A126" s="53">
        <v>45780</v>
      </c>
      <c r="B126" s="41" t="str">
        <f>UPPER(TEXT(Lançamentos_2025[[#This Row],[DATA]],"MMM"))</f>
        <v>MAI</v>
      </c>
      <c r="C126" s="40"/>
      <c r="D12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6" s="43" t="str">
        <f ca="1">VLOOKUP(RANDBETWEEN(1,5),FORMAS_PGMTO[#All],2,FALSE)</f>
        <v>Boleto</v>
      </c>
      <c r="F126" s="46"/>
      <c r="G126" s="56"/>
    </row>
    <row r="127" spans="1:7" s="15" customFormat="1" ht="21" hidden="1" x14ac:dyDescent="0.4">
      <c r="A127" s="53">
        <v>45781</v>
      </c>
      <c r="B127" s="41" t="str">
        <f>UPPER(TEXT(Lançamentos_2025[[#This Row],[DATA]],"MMM"))</f>
        <v>MAI</v>
      </c>
      <c r="C127" s="40"/>
      <c r="D12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7" s="43" t="str">
        <f ca="1">VLOOKUP(RANDBETWEEN(1,5),FORMAS_PGMTO[#All],2,FALSE)</f>
        <v>Dinheiro</v>
      </c>
      <c r="F127" s="46"/>
      <c r="G127" s="56"/>
    </row>
    <row r="128" spans="1:7" s="15" customFormat="1" ht="21" hidden="1" x14ac:dyDescent="0.4">
      <c r="A128" s="53">
        <v>45782</v>
      </c>
      <c r="B128" s="39" t="str">
        <f>UPPER(TEXT(Lançamentos_2025[[#This Row],[DATA]],"MMM"))</f>
        <v>MAI</v>
      </c>
      <c r="C128" s="40"/>
      <c r="D12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8" s="43" t="str">
        <f ca="1">VLOOKUP(RANDBETWEEN(1,5),FORMAS_PGMTO[#All],2,FALSE)</f>
        <v>Boleto</v>
      </c>
      <c r="F128" s="44"/>
      <c r="G128" s="58"/>
    </row>
    <row r="129" spans="1:8" s="15" customFormat="1" ht="21" hidden="1" x14ac:dyDescent="0.4">
      <c r="A129" s="53">
        <v>45783</v>
      </c>
      <c r="B129" s="41" t="str">
        <f>UPPER(TEXT(Lançamentos_2025[[#This Row],[DATA]],"MMM"))</f>
        <v>MAI</v>
      </c>
      <c r="C129" s="40"/>
      <c r="D12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29" s="43" t="str">
        <f ca="1">VLOOKUP(RANDBETWEEN(1,5),FORMAS_PGMTO[#All],2,FALSE)</f>
        <v>Dinheiro</v>
      </c>
      <c r="F129" s="46"/>
      <c r="G129" s="56"/>
    </row>
    <row r="130" spans="1:8" s="15" customFormat="1" ht="21" hidden="1" x14ac:dyDescent="0.4">
      <c r="A130" s="53">
        <v>45784</v>
      </c>
      <c r="B130" s="39" t="str">
        <f>UPPER(TEXT(Lançamentos_2025[[#This Row],[DATA]],"MMM"))</f>
        <v>MAI</v>
      </c>
      <c r="C130" s="40"/>
      <c r="D13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30" s="43" t="str">
        <f ca="1">VLOOKUP(RANDBETWEEN(1,5),FORMAS_PGMTO[#All],2,FALSE)</f>
        <v>Débito</v>
      </c>
      <c r="F130" s="44"/>
      <c r="G130" s="58"/>
    </row>
    <row r="131" spans="1:8" s="15" customFormat="1" ht="21" hidden="1" x14ac:dyDescent="0.4">
      <c r="A131" s="53">
        <v>45785</v>
      </c>
      <c r="B131" s="39" t="str">
        <f>UPPER(TEXT(Lançamentos_2025[[#This Row],[DATA]],"MMM"))</f>
        <v>MAI</v>
      </c>
      <c r="C131" s="40"/>
      <c r="D13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31" s="40" t="str">
        <f ca="1">VLOOKUP(RANDBETWEEN(1,5),FORMAS_PGMTO[#All],2,FALSE)</f>
        <v>Pix</v>
      </c>
      <c r="F131" s="44"/>
      <c r="G131" s="58"/>
    </row>
    <row r="132" spans="1:8" s="15" customFormat="1" ht="21" x14ac:dyDescent="0.4">
      <c r="A132" s="53">
        <v>45786</v>
      </c>
      <c r="B132" s="41" t="str">
        <f>UPPER(TEXT(Lançamentos_2025[[#This Row],[DATA]],"MMM"))</f>
        <v>MAI</v>
      </c>
      <c r="C132" s="40" t="s">
        <v>7</v>
      </c>
      <c r="D13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132" s="40" t="str">
        <f ca="1">VLOOKUP(RANDBETWEEN(1,5),FORMAS_PGMTO[#All],2,FALSE)</f>
        <v>Boleto</v>
      </c>
      <c r="F132" s="44" t="s">
        <v>60</v>
      </c>
      <c r="G132" s="54">
        <v>2350</v>
      </c>
    </row>
    <row r="133" spans="1:8" s="15" customFormat="1" ht="21" x14ac:dyDescent="0.4">
      <c r="A133" s="53">
        <v>45787</v>
      </c>
      <c r="B133" s="41" t="str">
        <f>UPPER(TEXT(Lançamentos_2025[[#This Row],[DATA]],"MMM"))</f>
        <v>MAI</v>
      </c>
      <c r="C133" s="40" t="s">
        <v>13</v>
      </c>
      <c r="D13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33" s="43" t="str">
        <f ca="1">VLOOKUP(RANDBETWEEN(1,5),FORMAS_PGMTO[#All],2,FALSE)</f>
        <v>Boleto</v>
      </c>
      <c r="F133" s="47" t="s">
        <v>88</v>
      </c>
      <c r="G133" s="86">
        <v>300</v>
      </c>
    </row>
    <row r="134" spans="1:8" s="15" customFormat="1" ht="21" x14ac:dyDescent="0.4">
      <c r="A134" s="53">
        <v>45788</v>
      </c>
      <c r="B134" s="39" t="str">
        <f>UPPER(TEXT(Lançamentos_2025[[#This Row],[DATA]],"MMM"))</f>
        <v>MAI</v>
      </c>
      <c r="C134" s="39" t="s">
        <v>15</v>
      </c>
      <c r="D13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34" s="43" t="str">
        <f ca="1">VLOOKUP(RANDBETWEEN(1,5),FORMAS_PGMTO[#All],2,FALSE)</f>
        <v>Débito</v>
      </c>
      <c r="F134" s="48" t="s">
        <v>89</v>
      </c>
      <c r="G134" s="57">
        <v>200</v>
      </c>
    </row>
    <row r="135" spans="1:8" s="15" customFormat="1" ht="21" x14ac:dyDescent="0.4">
      <c r="A135" s="53">
        <v>45789</v>
      </c>
      <c r="B135" s="41" t="str">
        <f>UPPER(TEXT(Lançamentos_2025[[#This Row],[DATA]],"MMM"))</f>
        <v>MAI</v>
      </c>
      <c r="C135" s="39" t="s">
        <v>17</v>
      </c>
      <c r="D13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35" s="43" t="str">
        <f ca="1">VLOOKUP(RANDBETWEEN(1,5),FORMAS_PGMTO[#All],2,FALSE)</f>
        <v>Dinheiro</v>
      </c>
      <c r="F135" s="48" t="s">
        <v>90</v>
      </c>
      <c r="G135" s="57">
        <v>120</v>
      </c>
    </row>
    <row r="136" spans="1:8" s="15" customFormat="1" ht="21" x14ac:dyDescent="0.4">
      <c r="A136" s="53">
        <v>45790</v>
      </c>
      <c r="B136" s="41" t="str">
        <f>UPPER(TEXT(Lançamentos_2025[[#This Row],[DATA]],"MMM"))</f>
        <v>MAI</v>
      </c>
      <c r="C136" s="40" t="s">
        <v>19</v>
      </c>
      <c r="D13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36" s="43" t="str">
        <f ca="1">VLOOKUP(RANDBETWEEN(1,5),FORMAS_PGMTO[#All],2,FALSE)</f>
        <v>Pix</v>
      </c>
      <c r="F136" s="44" t="s">
        <v>91</v>
      </c>
      <c r="G136" s="87">
        <v>250</v>
      </c>
    </row>
    <row r="137" spans="1:8" s="15" customFormat="1" ht="21" x14ac:dyDescent="0.4">
      <c r="A137" s="53">
        <v>45791</v>
      </c>
      <c r="B137" s="39" t="str">
        <f>UPPER(TEXT(Lançamentos_2025[[#This Row],[DATA]],"MMM"))</f>
        <v>MAI</v>
      </c>
      <c r="C137" s="39" t="s">
        <v>21</v>
      </c>
      <c r="D13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37" s="43" t="str">
        <f ca="1">VLOOKUP(RANDBETWEEN(1,5),FORMAS_PGMTO[#All],2,FALSE)</f>
        <v>Pix</v>
      </c>
      <c r="F137" s="44" t="s">
        <v>92</v>
      </c>
      <c r="G137" s="57">
        <v>120</v>
      </c>
    </row>
    <row r="138" spans="1:8" s="15" customFormat="1" ht="21" x14ac:dyDescent="0.4">
      <c r="A138" s="53">
        <v>45792</v>
      </c>
      <c r="B138" s="41" t="str">
        <f>UPPER(TEXT(Lançamentos_2025[[#This Row],[DATA]],"MMM"))</f>
        <v>MAI</v>
      </c>
      <c r="C138" s="39" t="s">
        <v>5</v>
      </c>
      <c r="D13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38" s="43" t="str">
        <f ca="1">VLOOKUP(RANDBETWEEN(1,5),FORMAS_PGMTO[#All],2,FALSE)</f>
        <v>Pix</v>
      </c>
      <c r="F138" s="44" t="s">
        <v>105</v>
      </c>
      <c r="G138" s="57">
        <v>950</v>
      </c>
    </row>
    <row r="139" spans="1:8" s="15" customFormat="1" ht="21" hidden="1" x14ac:dyDescent="0.4">
      <c r="A139" s="53">
        <v>45793</v>
      </c>
      <c r="B139" s="39" t="str">
        <f>UPPER(TEXT(Lançamentos_2025[[#This Row],[DATA]],"MMM"))</f>
        <v>MAI</v>
      </c>
      <c r="C139" s="40"/>
      <c r="D13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39" s="43" t="str">
        <f ca="1">VLOOKUP(RANDBETWEEN(1,5),FORMAS_PGMTO[#All],2,FALSE)</f>
        <v>Boleto</v>
      </c>
      <c r="F139" s="44"/>
      <c r="G139" s="58"/>
      <c r="H139" s="22"/>
    </row>
    <row r="140" spans="1:8" s="15" customFormat="1" ht="21" hidden="1" x14ac:dyDescent="0.4">
      <c r="A140" s="53">
        <v>45794</v>
      </c>
      <c r="B140" s="41" t="str">
        <f>UPPER(TEXT(Lançamentos_2025[[#This Row],[DATA]],"MMM"))</f>
        <v>MAI</v>
      </c>
      <c r="C140" s="40"/>
      <c r="D14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0" s="43" t="str">
        <f ca="1">VLOOKUP(RANDBETWEEN(1,5),FORMAS_PGMTO[#All],2,FALSE)</f>
        <v>Débito</v>
      </c>
      <c r="F140" s="46"/>
      <c r="G140" s="56"/>
    </row>
    <row r="141" spans="1:8" s="15" customFormat="1" ht="21" hidden="1" x14ac:dyDescent="0.4">
      <c r="A141" s="53">
        <v>45795</v>
      </c>
      <c r="B141" s="41" t="str">
        <f>UPPER(TEXT(Lançamentos_2025[[#This Row],[DATA]],"MMM"))</f>
        <v>MAI</v>
      </c>
      <c r="C141" s="40"/>
      <c r="D14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1" s="43" t="str">
        <f ca="1">VLOOKUP(RANDBETWEEN(1,5),FORMAS_PGMTO[#All],2,FALSE)</f>
        <v>Crédito</v>
      </c>
      <c r="F141" s="46"/>
      <c r="G141" s="56"/>
    </row>
    <row r="142" spans="1:8" s="15" customFormat="1" ht="21" hidden="1" x14ac:dyDescent="0.4">
      <c r="A142" s="53">
        <v>45796</v>
      </c>
      <c r="B142" s="41" t="str">
        <f>UPPER(TEXT(Lançamentos_2025[[#This Row],[DATA]],"MMM"))</f>
        <v>MAI</v>
      </c>
      <c r="C142" s="40"/>
      <c r="D14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2" s="43" t="str">
        <f ca="1">VLOOKUP(RANDBETWEEN(1,5),FORMAS_PGMTO[#All],2,FALSE)</f>
        <v>Débito</v>
      </c>
      <c r="F142" s="46"/>
      <c r="G142" s="56"/>
    </row>
    <row r="143" spans="1:8" s="15" customFormat="1" ht="21" hidden="1" x14ac:dyDescent="0.4">
      <c r="A143" s="53">
        <v>45797</v>
      </c>
      <c r="B143" s="41" t="str">
        <f>UPPER(TEXT(Lançamentos_2025[[#This Row],[DATA]],"MMM"))</f>
        <v>MAI</v>
      </c>
      <c r="C143" s="40"/>
      <c r="D14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3" s="43" t="str">
        <f ca="1">VLOOKUP(RANDBETWEEN(1,5),FORMAS_PGMTO[#All],2,FALSE)</f>
        <v>Boleto</v>
      </c>
      <c r="F143" s="46"/>
      <c r="G143" s="56"/>
    </row>
    <row r="144" spans="1:8" s="15" customFormat="1" ht="21" hidden="1" x14ac:dyDescent="0.4">
      <c r="A144" s="53">
        <v>45798</v>
      </c>
      <c r="B144" s="39" t="str">
        <f>UPPER(TEXT(Lançamentos_2025[[#This Row],[DATA]],"MMM"))</f>
        <v>MAI</v>
      </c>
      <c r="C144" s="40"/>
      <c r="D14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4" s="43" t="str">
        <f ca="1">VLOOKUP(RANDBETWEEN(1,5),FORMAS_PGMTO[#All],2,FALSE)</f>
        <v>Dinheiro</v>
      </c>
      <c r="F144" s="46"/>
      <c r="G144" s="58"/>
    </row>
    <row r="145" spans="1:7" s="15" customFormat="1" ht="21" hidden="1" x14ac:dyDescent="0.4">
      <c r="A145" s="53">
        <v>45799</v>
      </c>
      <c r="B145" s="39" t="str">
        <f>UPPER(TEXT(Lançamentos_2025[[#This Row],[DATA]],"MMM"))</f>
        <v>MAI</v>
      </c>
      <c r="C145" s="40"/>
      <c r="D14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5" s="43" t="str">
        <f ca="1">VLOOKUP(RANDBETWEEN(1,5),FORMAS_PGMTO[#All],2,FALSE)</f>
        <v>Boleto</v>
      </c>
      <c r="F145" s="46"/>
      <c r="G145" s="58"/>
    </row>
    <row r="146" spans="1:7" s="15" customFormat="1" ht="21" hidden="1" x14ac:dyDescent="0.4">
      <c r="A146" s="53">
        <v>45800</v>
      </c>
      <c r="B146" s="39" t="str">
        <f>UPPER(TEXT(Lançamentos_2025[[#This Row],[DATA]],"MMM"))</f>
        <v>MAI</v>
      </c>
      <c r="C146" s="40"/>
      <c r="D14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6" s="40" t="str">
        <f ca="1">VLOOKUP(RANDBETWEEN(1,5),FORMAS_PGMTO[#All],2,FALSE)</f>
        <v>Débito</v>
      </c>
      <c r="F146" s="44"/>
      <c r="G146" s="58"/>
    </row>
    <row r="147" spans="1:7" s="15" customFormat="1" ht="21" hidden="1" x14ac:dyDescent="0.4">
      <c r="A147" s="53">
        <v>45801</v>
      </c>
      <c r="B147" s="39" t="str">
        <f>UPPER(TEXT(Lançamentos_2025[[#This Row],[DATA]],"MMM"))</f>
        <v>MAI</v>
      </c>
      <c r="C147" s="40"/>
      <c r="D14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7" s="49" t="str">
        <f ca="1">VLOOKUP(RANDBETWEEN(1,5),FORMAS_PGMTO[#All],2,FALSE)</f>
        <v>Dinheiro</v>
      </c>
      <c r="F147" s="44"/>
      <c r="G147" s="58"/>
    </row>
    <row r="148" spans="1:7" s="15" customFormat="1" ht="21" hidden="1" x14ac:dyDescent="0.4">
      <c r="A148" s="53">
        <v>45802</v>
      </c>
      <c r="B148" s="39" t="str">
        <f>UPPER(TEXT(Lançamentos_2025[[#This Row],[DATA]],"MMM"))</f>
        <v>MAI</v>
      </c>
      <c r="C148" s="40"/>
      <c r="D14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8" s="49" t="str">
        <f ca="1">VLOOKUP(RANDBETWEEN(1,5),FORMAS_PGMTO[#All],2,FALSE)</f>
        <v>Boleto</v>
      </c>
      <c r="F148" s="44"/>
      <c r="G148" s="58"/>
    </row>
    <row r="149" spans="1:7" s="15" customFormat="1" ht="21" hidden="1" x14ac:dyDescent="0.4">
      <c r="A149" s="53">
        <v>45803</v>
      </c>
      <c r="B149" s="39" t="str">
        <f>UPPER(TEXT(Lançamentos_2025[[#This Row],[DATA]],"MMM"))</f>
        <v>MAI</v>
      </c>
      <c r="C149" s="40"/>
      <c r="D14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49" s="49" t="str">
        <f ca="1">VLOOKUP(RANDBETWEEN(1,5),FORMAS_PGMTO[#All],2,FALSE)</f>
        <v>Dinheiro</v>
      </c>
      <c r="F149" s="44"/>
      <c r="G149" s="58"/>
    </row>
    <row r="150" spans="1:7" s="15" customFormat="1" ht="21" hidden="1" x14ac:dyDescent="0.4">
      <c r="A150" s="53">
        <v>45804</v>
      </c>
      <c r="B150" s="39" t="str">
        <f>UPPER(TEXT(Lançamentos_2025[[#This Row],[DATA]],"MMM"))</f>
        <v>MAI</v>
      </c>
      <c r="C150" s="40"/>
      <c r="D15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0" s="49" t="str">
        <f ca="1">VLOOKUP(RANDBETWEEN(1,5),FORMAS_PGMTO[#All],2,FALSE)</f>
        <v>Boleto</v>
      </c>
      <c r="F150" s="44"/>
      <c r="G150" s="58"/>
    </row>
    <row r="151" spans="1:7" s="15" customFormat="1" ht="21" hidden="1" x14ac:dyDescent="0.4">
      <c r="A151" s="53">
        <v>45805</v>
      </c>
      <c r="B151" s="39" t="str">
        <f>UPPER(TEXT(Lançamentos_2025[[#This Row],[DATA]],"MMM"))</f>
        <v>MAI</v>
      </c>
      <c r="C151" s="40"/>
      <c r="D15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1" s="49" t="str">
        <f ca="1">VLOOKUP(RANDBETWEEN(1,5),FORMAS_PGMTO[#All],2,FALSE)</f>
        <v>Pix</v>
      </c>
      <c r="F151" s="44"/>
      <c r="G151" s="58"/>
    </row>
    <row r="152" spans="1:7" s="15" customFormat="1" ht="21" hidden="1" x14ac:dyDescent="0.4">
      <c r="A152" s="53">
        <v>45806</v>
      </c>
      <c r="B152" s="39" t="str">
        <f>UPPER(TEXT(Lançamentos_2025[[#This Row],[DATA]],"MMM"))</f>
        <v>MAI</v>
      </c>
      <c r="C152" s="40"/>
      <c r="D15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2" s="49" t="str">
        <f ca="1">VLOOKUP(RANDBETWEEN(1,5),FORMAS_PGMTO[#All],2,FALSE)</f>
        <v>Pix</v>
      </c>
      <c r="F152" s="44"/>
      <c r="G152" s="58"/>
    </row>
    <row r="153" spans="1:7" s="15" customFormat="1" ht="21" hidden="1" x14ac:dyDescent="0.4">
      <c r="A153" s="53">
        <v>45807</v>
      </c>
      <c r="B153" s="39" t="str">
        <f>UPPER(TEXT(Lançamentos_2025[[#This Row],[DATA]],"MMM"))</f>
        <v>MAI</v>
      </c>
      <c r="C153" s="40"/>
      <c r="D15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3" s="49" t="str">
        <f ca="1">VLOOKUP(RANDBETWEEN(1,5),FORMAS_PGMTO[#All],2,FALSE)</f>
        <v>Débito</v>
      </c>
      <c r="F153" s="44"/>
      <c r="G153" s="58"/>
    </row>
    <row r="154" spans="1:7" s="15" customFormat="1" ht="21" hidden="1" x14ac:dyDescent="0.4">
      <c r="A154" s="53">
        <v>45808</v>
      </c>
      <c r="B154" s="39" t="str">
        <f>UPPER(TEXT(Lançamentos_2025[[#This Row],[DATA]],"MMM"))</f>
        <v>MAI</v>
      </c>
      <c r="C154" s="40"/>
      <c r="D15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4" s="49" t="str">
        <f ca="1">VLOOKUP(RANDBETWEEN(1,5),FORMAS_PGMTO[#All],2,FALSE)</f>
        <v>Pix</v>
      </c>
      <c r="F154" s="44"/>
      <c r="G154" s="58"/>
    </row>
    <row r="155" spans="1:7" s="15" customFormat="1" ht="21" hidden="1" x14ac:dyDescent="0.4">
      <c r="A155" s="53">
        <v>45809</v>
      </c>
      <c r="B155" s="39" t="str">
        <f>UPPER(TEXT(Lançamentos_2025[[#This Row],[DATA]],"MMM"))</f>
        <v>JUN</v>
      </c>
      <c r="C155" s="40"/>
      <c r="D15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5" s="49" t="str">
        <f ca="1">VLOOKUP(RANDBETWEEN(1,5),FORMAS_PGMTO[#All],2,FALSE)</f>
        <v>Dinheiro</v>
      </c>
      <c r="F155" s="44"/>
      <c r="G155" s="58"/>
    </row>
    <row r="156" spans="1:7" s="15" customFormat="1" ht="21" hidden="1" x14ac:dyDescent="0.4">
      <c r="A156" s="53">
        <v>45810</v>
      </c>
      <c r="B156" s="39" t="str">
        <f>UPPER(TEXT(Lançamentos_2025[[#This Row],[DATA]],"MMM"))</f>
        <v>JUN</v>
      </c>
      <c r="C156" s="40"/>
      <c r="D15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6" s="49" t="str">
        <f ca="1">VLOOKUP(RANDBETWEEN(1,5),FORMAS_PGMTO[#All],2,FALSE)</f>
        <v>Débito</v>
      </c>
      <c r="F156" s="44"/>
      <c r="G156" s="58"/>
    </row>
    <row r="157" spans="1:7" s="15" customFormat="1" ht="21" hidden="1" x14ac:dyDescent="0.4">
      <c r="A157" s="53">
        <v>45811</v>
      </c>
      <c r="B157" s="41" t="str">
        <f>UPPER(TEXT(Lançamentos_2025[[#This Row],[DATA]],"MMM"))</f>
        <v>JUN</v>
      </c>
      <c r="C157" s="40"/>
      <c r="D15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7" s="43" t="str">
        <f ca="1">VLOOKUP(RANDBETWEEN(1,5),FORMAS_PGMTO[#All],2,FALSE)</f>
        <v>Crédito</v>
      </c>
      <c r="F157" s="46"/>
      <c r="G157" s="56"/>
    </row>
    <row r="158" spans="1:7" s="15" customFormat="1" ht="21" hidden="1" x14ac:dyDescent="0.4">
      <c r="A158" s="53">
        <v>45812</v>
      </c>
      <c r="B158" s="41" t="str">
        <f>UPPER(TEXT(Lançamentos_2025[[#This Row],[DATA]],"MMM"))</f>
        <v>JUN</v>
      </c>
      <c r="C158" s="40"/>
      <c r="D15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8" s="43" t="str">
        <f ca="1">VLOOKUP(RANDBETWEEN(1,5),FORMAS_PGMTO[#All],2,FALSE)</f>
        <v>Boleto</v>
      </c>
      <c r="F158" s="46"/>
      <c r="G158" s="56"/>
    </row>
    <row r="159" spans="1:7" s="15" customFormat="1" ht="21" hidden="1" x14ac:dyDescent="0.4">
      <c r="A159" s="53">
        <v>45813</v>
      </c>
      <c r="B159" s="39" t="str">
        <f>UPPER(TEXT(Lançamentos_2025[[#This Row],[DATA]],"MMM"))</f>
        <v>JUN</v>
      </c>
      <c r="C159" s="40"/>
      <c r="D15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59" s="43" t="str">
        <f ca="1">VLOOKUP(RANDBETWEEN(1,5),FORMAS_PGMTO[#All],2,FALSE)</f>
        <v>Crédito</v>
      </c>
      <c r="F159" s="44"/>
      <c r="G159" s="58"/>
    </row>
    <row r="160" spans="1:7" s="15" customFormat="1" ht="21" hidden="1" x14ac:dyDescent="0.4">
      <c r="A160" s="53">
        <v>45814</v>
      </c>
      <c r="B160" s="39" t="str">
        <f>UPPER(TEXT(Lançamentos_2025[[#This Row],[DATA]],"MMM"))</f>
        <v>JUN</v>
      </c>
      <c r="C160" s="40"/>
      <c r="D16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0" s="43" t="str">
        <f ca="1">VLOOKUP(RANDBETWEEN(1,5),FORMAS_PGMTO[#All],2,FALSE)</f>
        <v>Crédito</v>
      </c>
      <c r="F160" s="44"/>
      <c r="G160" s="58"/>
    </row>
    <row r="161" spans="1:7" s="15" customFormat="1" ht="21" hidden="1" x14ac:dyDescent="0.4">
      <c r="A161" s="53">
        <v>45815</v>
      </c>
      <c r="B161" s="39" t="str">
        <f>UPPER(TEXT(Lançamentos_2025[[#This Row],[DATA]],"MMM"))</f>
        <v>JUN</v>
      </c>
      <c r="C161" s="40"/>
      <c r="D16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1" s="43" t="str">
        <f ca="1">VLOOKUP(RANDBETWEEN(1,5),FORMAS_PGMTO[#All],2,FALSE)</f>
        <v>Pix</v>
      </c>
      <c r="F161" s="44"/>
      <c r="G161" s="58"/>
    </row>
    <row r="162" spans="1:7" s="15" customFormat="1" ht="21" hidden="1" x14ac:dyDescent="0.4">
      <c r="A162" s="53">
        <v>45816</v>
      </c>
      <c r="B162" s="41" t="str">
        <f>UPPER(TEXT(Lançamentos_2025[[#This Row],[DATA]],"MMM"))</f>
        <v>JUN</v>
      </c>
      <c r="C162" s="40"/>
      <c r="D16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2" s="43" t="str">
        <f ca="1">VLOOKUP(RANDBETWEEN(1,5),FORMAS_PGMTO[#All],2,FALSE)</f>
        <v>Crédito</v>
      </c>
      <c r="F162" s="46"/>
      <c r="G162" s="56"/>
    </row>
    <row r="163" spans="1:7" s="15" customFormat="1" ht="21" hidden="1" x14ac:dyDescent="0.4">
      <c r="A163" s="53">
        <v>45817</v>
      </c>
      <c r="B163" s="39" t="str">
        <f>UPPER(TEXT(Lançamentos_2025[[#This Row],[DATA]],"MMM"))</f>
        <v>JUN</v>
      </c>
      <c r="C163" s="40"/>
      <c r="D16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3" s="43" t="str">
        <f ca="1">VLOOKUP(RANDBETWEEN(1,5),FORMAS_PGMTO[#All],2,FALSE)</f>
        <v>Débito</v>
      </c>
      <c r="F163" s="44"/>
      <c r="G163" s="58"/>
    </row>
    <row r="164" spans="1:7" s="15" customFormat="1" ht="21" hidden="1" x14ac:dyDescent="0.4">
      <c r="A164" s="53">
        <v>45818</v>
      </c>
      <c r="B164" s="39" t="str">
        <f>UPPER(TEXT(Lançamentos_2025[[#This Row],[DATA]],"MMM"))</f>
        <v>JUN</v>
      </c>
      <c r="C164" s="40"/>
      <c r="D16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4" s="43" t="str">
        <f ca="1">VLOOKUP(RANDBETWEEN(1,5),FORMAS_PGMTO[#All],2,FALSE)</f>
        <v>Dinheiro</v>
      </c>
      <c r="F164" s="44"/>
      <c r="G164" s="58"/>
    </row>
    <row r="165" spans="1:7" s="15" customFormat="1" ht="21" hidden="1" x14ac:dyDescent="0.4">
      <c r="A165" s="53">
        <v>45819</v>
      </c>
      <c r="B165" s="41" t="str">
        <f>UPPER(TEXT(Lançamentos_2025[[#This Row],[DATA]],"MMM"))</f>
        <v>JUN</v>
      </c>
      <c r="C165" s="40"/>
      <c r="D16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5" s="43" t="str">
        <f ca="1">VLOOKUP(RANDBETWEEN(1,5),FORMAS_PGMTO[#All],2,FALSE)</f>
        <v>Dinheiro</v>
      </c>
      <c r="F165" s="46"/>
      <c r="G165" s="56"/>
    </row>
    <row r="166" spans="1:7" s="15" customFormat="1" ht="21" hidden="1" x14ac:dyDescent="0.4">
      <c r="A166" s="53">
        <v>45820</v>
      </c>
      <c r="B166" s="39" t="str">
        <f>UPPER(TEXT(Lançamentos_2025[[#This Row],[DATA]],"MMM"))</f>
        <v>JUN</v>
      </c>
      <c r="C166" s="40"/>
      <c r="D16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66" s="43" t="str">
        <f ca="1">VLOOKUP(RANDBETWEEN(1,5),FORMAS_PGMTO[#All],2,FALSE)</f>
        <v>Pix</v>
      </c>
      <c r="F166" s="44"/>
      <c r="G166" s="58"/>
    </row>
    <row r="167" spans="1:7" s="15" customFormat="1" ht="21" x14ac:dyDescent="0.4">
      <c r="A167" s="53">
        <v>45821</v>
      </c>
      <c r="B167" s="41" t="str">
        <f>UPPER(TEXT(Lançamentos_2025[[#This Row],[DATA]],"MMM"))</f>
        <v>JUN</v>
      </c>
      <c r="C167" s="40" t="s">
        <v>7</v>
      </c>
      <c r="D16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167" s="40" t="str">
        <f ca="1">VLOOKUP(RANDBETWEEN(1,5),FORMAS_PGMTO[#All],2,FALSE)</f>
        <v>Dinheiro</v>
      </c>
      <c r="F167" s="44" t="s">
        <v>60</v>
      </c>
      <c r="G167" s="54">
        <v>2300</v>
      </c>
    </row>
    <row r="168" spans="1:7" s="15" customFormat="1" ht="21" x14ac:dyDescent="0.4">
      <c r="A168" s="53">
        <v>45822</v>
      </c>
      <c r="B168" s="41" t="str">
        <f>UPPER(TEXT(Lançamentos_2025[[#This Row],[DATA]],"MMM"))</f>
        <v>JUN</v>
      </c>
      <c r="C168" s="40" t="s">
        <v>13</v>
      </c>
      <c r="D16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68" s="43" t="str">
        <f ca="1">VLOOKUP(RANDBETWEEN(1,5),FORMAS_PGMTO[#All],2,FALSE)</f>
        <v>Débito</v>
      </c>
      <c r="F168" s="47" t="s">
        <v>88</v>
      </c>
      <c r="G168" s="86">
        <v>300</v>
      </c>
    </row>
    <row r="169" spans="1:7" s="15" customFormat="1" ht="21" x14ac:dyDescent="0.4">
      <c r="A169" s="53">
        <v>45823</v>
      </c>
      <c r="B169" s="41" t="str">
        <f>UPPER(TEXT(Lançamentos_2025[[#This Row],[DATA]],"MMM"))</f>
        <v>JUN</v>
      </c>
      <c r="C169" s="39" t="s">
        <v>15</v>
      </c>
      <c r="D16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69" s="43" t="str">
        <f ca="1">VLOOKUP(RANDBETWEEN(1,5),FORMAS_PGMTO[#All],2,FALSE)</f>
        <v>Pix</v>
      </c>
      <c r="F169" s="48" t="s">
        <v>89</v>
      </c>
      <c r="G169" s="57">
        <v>200</v>
      </c>
    </row>
    <row r="170" spans="1:7" s="15" customFormat="1" ht="21" x14ac:dyDescent="0.4">
      <c r="A170" s="53">
        <v>45824</v>
      </c>
      <c r="B170" s="41" t="str">
        <f>UPPER(TEXT(Lançamentos_2025[[#This Row],[DATA]],"MMM"))</f>
        <v>JUN</v>
      </c>
      <c r="C170" s="39" t="s">
        <v>17</v>
      </c>
      <c r="D17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70" s="43" t="str">
        <f ca="1">VLOOKUP(RANDBETWEEN(1,5),FORMAS_PGMTO[#All],2,FALSE)</f>
        <v>Pix</v>
      </c>
      <c r="F170" s="48" t="s">
        <v>90</v>
      </c>
      <c r="G170" s="57">
        <v>120</v>
      </c>
    </row>
    <row r="171" spans="1:7" s="15" customFormat="1" ht="21" x14ac:dyDescent="0.4">
      <c r="A171" s="53">
        <v>45825</v>
      </c>
      <c r="B171" s="41" t="str">
        <f>UPPER(TEXT(Lançamentos_2025[[#This Row],[DATA]],"MMM"))</f>
        <v>JUN</v>
      </c>
      <c r="C171" s="40" t="s">
        <v>19</v>
      </c>
      <c r="D17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71" s="43" t="str">
        <f ca="1">VLOOKUP(RANDBETWEEN(1,5),FORMAS_PGMTO[#All],2,FALSE)</f>
        <v>Pix</v>
      </c>
      <c r="F171" s="44" t="s">
        <v>91</v>
      </c>
      <c r="G171" s="87">
        <v>250</v>
      </c>
    </row>
    <row r="172" spans="1:7" s="15" customFormat="1" ht="21" x14ac:dyDescent="0.4">
      <c r="A172" s="53">
        <v>45826</v>
      </c>
      <c r="B172" s="41" t="str">
        <f>UPPER(TEXT(Lançamentos_2025[[#This Row],[DATA]],"MMM"))</f>
        <v>JUN</v>
      </c>
      <c r="C172" s="39" t="s">
        <v>21</v>
      </c>
      <c r="D17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72" s="43" t="str">
        <f ca="1">VLOOKUP(RANDBETWEEN(1,5),FORMAS_PGMTO[#All],2,FALSE)</f>
        <v>Crédito</v>
      </c>
      <c r="F172" s="44" t="s">
        <v>92</v>
      </c>
      <c r="G172" s="57">
        <v>120</v>
      </c>
    </row>
    <row r="173" spans="1:7" s="15" customFormat="1" ht="21" x14ac:dyDescent="0.4">
      <c r="A173" s="53">
        <v>45827</v>
      </c>
      <c r="B173" s="41" t="str">
        <f>UPPER(TEXT(Lançamentos_2025[[#This Row],[DATA]],"MMM"))</f>
        <v>JUN</v>
      </c>
      <c r="C173" s="39" t="s">
        <v>5</v>
      </c>
      <c r="D17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73" s="43" t="str">
        <f ca="1">VLOOKUP(RANDBETWEEN(1,5),FORMAS_PGMTO[#All],2,FALSE)</f>
        <v>Pix</v>
      </c>
      <c r="F173" s="44" t="s">
        <v>105</v>
      </c>
      <c r="G173" s="57">
        <v>950</v>
      </c>
    </row>
    <row r="174" spans="1:7" s="15" customFormat="1" ht="21" hidden="1" x14ac:dyDescent="0.4">
      <c r="A174" s="53">
        <v>45828</v>
      </c>
      <c r="B174" s="41" t="str">
        <f>UPPER(TEXT(Lançamentos_2025[[#This Row],[DATA]],"MMM"))</f>
        <v>JUN</v>
      </c>
      <c r="C174" s="40"/>
      <c r="D17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4" s="43" t="str">
        <f ca="1">VLOOKUP(RANDBETWEEN(1,5),FORMAS_PGMTO[#All],2,FALSE)</f>
        <v>Débito</v>
      </c>
      <c r="F174" s="44"/>
      <c r="G174" s="58"/>
    </row>
    <row r="175" spans="1:7" s="15" customFormat="1" ht="21" hidden="1" x14ac:dyDescent="0.4">
      <c r="A175" s="53">
        <v>45829</v>
      </c>
      <c r="B175" s="41" t="str">
        <f>UPPER(TEXT(Lançamentos_2025[[#This Row],[DATA]],"MMM"))</f>
        <v>JUN</v>
      </c>
      <c r="C175" s="40"/>
      <c r="D17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5" s="43" t="str">
        <f ca="1">VLOOKUP(RANDBETWEEN(1,5),FORMAS_PGMTO[#All],2,FALSE)</f>
        <v>Pix</v>
      </c>
      <c r="F175" s="44"/>
      <c r="G175" s="58"/>
    </row>
    <row r="176" spans="1:7" s="15" customFormat="1" ht="21" hidden="1" x14ac:dyDescent="0.4">
      <c r="A176" s="53">
        <v>45830</v>
      </c>
      <c r="B176" s="41" t="str">
        <f>UPPER(TEXT(Lançamentos_2025[[#This Row],[DATA]],"MMM"))</f>
        <v>JUN</v>
      </c>
      <c r="C176" s="40"/>
      <c r="D17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6" s="43" t="str">
        <f ca="1">VLOOKUP(RANDBETWEEN(1,5),FORMAS_PGMTO[#All],2,FALSE)</f>
        <v>Pix</v>
      </c>
      <c r="F176" s="44"/>
      <c r="G176" s="58"/>
    </row>
    <row r="177" spans="1:7" s="15" customFormat="1" ht="21" hidden="1" x14ac:dyDescent="0.4">
      <c r="A177" s="53">
        <v>45831</v>
      </c>
      <c r="B177" s="39" t="str">
        <f>UPPER(TEXT(Lançamentos_2025[[#This Row],[DATA]],"MMM"))</f>
        <v>JUN</v>
      </c>
      <c r="C177" s="40"/>
      <c r="D17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7" s="43" t="str">
        <f ca="1">VLOOKUP(RANDBETWEEN(1,5),FORMAS_PGMTO[#All],2,FALSE)</f>
        <v>Crédito</v>
      </c>
      <c r="F177" s="44"/>
      <c r="G177" s="58"/>
    </row>
    <row r="178" spans="1:7" s="15" customFormat="1" ht="21" hidden="1" x14ac:dyDescent="0.4">
      <c r="A178" s="53">
        <v>45832</v>
      </c>
      <c r="B178" s="39" t="str">
        <f>UPPER(TEXT(Lançamentos_2025[[#This Row],[DATA]],"MMM"))</f>
        <v>JUN</v>
      </c>
      <c r="C178" s="40"/>
      <c r="D17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8" s="43" t="str">
        <f ca="1">VLOOKUP(RANDBETWEEN(1,5),FORMAS_PGMTO[#All],2,FALSE)</f>
        <v>Pix</v>
      </c>
      <c r="F178" s="44"/>
      <c r="G178" s="58"/>
    </row>
    <row r="179" spans="1:7" s="15" customFormat="1" ht="21" hidden="1" x14ac:dyDescent="0.4">
      <c r="A179" s="53">
        <v>45833</v>
      </c>
      <c r="B179" s="39" t="str">
        <f>UPPER(TEXT(Lançamentos_2025[[#This Row],[DATA]],"MMM"))</f>
        <v>JUN</v>
      </c>
      <c r="C179" s="40"/>
      <c r="D17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79" s="43" t="str">
        <f ca="1">VLOOKUP(RANDBETWEEN(1,5),FORMAS_PGMTO[#All],2,FALSE)</f>
        <v>Crédito</v>
      </c>
      <c r="F179" s="44"/>
      <c r="G179" s="58"/>
    </row>
    <row r="180" spans="1:7" s="15" customFormat="1" ht="21" hidden="1" x14ac:dyDescent="0.4">
      <c r="A180" s="53">
        <v>45834</v>
      </c>
      <c r="B180" s="39" t="str">
        <f>UPPER(TEXT(Lançamentos_2025[[#This Row],[DATA]],"MMM"))</f>
        <v>JUN</v>
      </c>
      <c r="C180" s="40"/>
      <c r="D18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0" s="43" t="str">
        <f ca="1">VLOOKUP(RANDBETWEEN(1,5),FORMAS_PGMTO[#All],2,FALSE)</f>
        <v>Pix</v>
      </c>
      <c r="F180" s="44"/>
      <c r="G180" s="58"/>
    </row>
    <row r="181" spans="1:7" s="15" customFormat="1" ht="21" hidden="1" x14ac:dyDescent="0.4">
      <c r="A181" s="53">
        <v>45835</v>
      </c>
      <c r="B181" s="39" t="str">
        <f>UPPER(TEXT(Lançamentos_2025[[#This Row],[DATA]],"MMM"))</f>
        <v>JUN</v>
      </c>
      <c r="C181" s="40"/>
      <c r="D18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1" s="43" t="str">
        <f ca="1">VLOOKUP(RANDBETWEEN(1,5),FORMAS_PGMTO[#All],2,FALSE)</f>
        <v>Boleto</v>
      </c>
      <c r="F181" s="44"/>
      <c r="G181" s="58"/>
    </row>
    <row r="182" spans="1:7" s="15" customFormat="1" ht="21" hidden="1" x14ac:dyDescent="0.4">
      <c r="A182" s="53">
        <v>45836</v>
      </c>
      <c r="B182" s="39" t="str">
        <f>UPPER(TEXT(Lançamentos_2025[[#This Row],[DATA]],"MMM"))</f>
        <v>JUN</v>
      </c>
      <c r="C182" s="40"/>
      <c r="D18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2" s="43" t="str">
        <f ca="1">VLOOKUP(RANDBETWEEN(1,5),FORMAS_PGMTO[#All],2,FALSE)</f>
        <v>Boleto</v>
      </c>
      <c r="F182" s="44"/>
      <c r="G182" s="58"/>
    </row>
    <row r="183" spans="1:7" s="15" customFormat="1" ht="21" hidden="1" x14ac:dyDescent="0.4">
      <c r="A183" s="53">
        <v>45837</v>
      </c>
      <c r="B183" s="39" t="str">
        <f>UPPER(TEXT(Lançamentos_2025[[#This Row],[DATA]],"MMM"))</f>
        <v>JUN</v>
      </c>
      <c r="C183" s="40"/>
      <c r="D18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3" s="43" t="str">
        <f ca="1">VLOOKUP(RANDBETWEEN(1,5),FORMAS_PGMTO[#All],2,FALSE)</f>
        <v>Pix</v>
      </c>
      <c r="F183" s="44"/>
      <c r="G183" s="58"/>
    </row>
    <row r="184" spans="1:7" s="15" customFormat="1" ht="21" hidden="1" x14ac:dyDescent="0.4">
      <c r="A184" s="53">
        <v>45838</v>
      </c>
      <c r="B184" s="39" t="str">
        <f>UPPER(TEXT(Lançamentos_2025[[#This Row],[DATA]],"MMM"))</f>
        <v>JUN</v>
      </c>
      <c r="C184" s="40"/>
      <c r="D18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4" s="43" t="str">
        <f ca="1">VLOOKUP(RANDBETWEEN(1,5),FORMAS_PGMTO[#All],2,FALSE)</f>
        <v>Dinheiro</v>
      </c>
      <c r="F184" s="44"/>
      <c r="G184" s="58"/>
    </row>
    <row r="185" spans="1:7" s="15" customFormat="1" ht="21" hidden="1" x14ac:dyDescent="0.4">
      <c r="A185" s="53">
        <v>45839</v>
      </c>
      <c r="B185" s="39" t="str">
        <f>UPPER(TEXT(Lançamentos_2025[[#This Row],[DATA]],"MMM"))</f>
        <v>JUL</v>
      </c>
      <c r="C185" s="40"/>
      <c r="D18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5" s="43" t="str">
        <f ca="1">VLOOKUP(RANDBETWEEN(1,5),FORMAS_PGMTO[#All],2,FALSE)</f>
        <v>Boleto</v>
      </c>
      <c r="F185" s="44"/>
      <c r="G185" s="58"/>
    </row>
    <row r="186" spans="1:7" s="15" customFormat="1" ht="21" hidden="1" x14ac:dyDescent="0.4">
      <c r="A186" s="53">
        <v>45840</v>
      </c>
      <c r="B186" s="39" t="str">
        <f>UPPER(TEXT(Lançamentos_2025[[#This Row],[DATA]],"MMM"))</f>
        <v>JUL</v>
      </c>
      <c r="C186" s="40"/>
      <c r="D18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6" s="43" t="str">
        <f ca="1">VLOOKUP(RANDBETWEEN(1,5),FORMAS_PGMTO[#All],2,FALSE)</f>
        <v>Boleto</v>
      </c>
      <c r="F186" s="44"/>
      <c r="G186" s="58"/>
    </row>
    <row r="187" spans="1:7" s="15" customFormat="1" ht="21" hidden="1" x14ac:dyDescent="0.4">
      <c r="A187" s="53">
        <v>45841</v>
      </c>
      <c r="B187" s="39" t="str">
        <f>UPPER(TEXT(Lançamentos_2025[[#This Row],[DATA]],"MMM"))</f>
        <v>JUL</v>
      </c>
      <c r="C187" s="40"/>
      <c r="D18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7" s="43" t="str">
        <f ca="1">VLOOKUP(RANDBETWEEN(1,5),FORMAS_PGMTO[#All],2,FALSE)</f>
        <v>Pix</v>
      </c>
      <c r="F187" s="44"/>
      <c r="G187" s="58"/>
    </row>
    <row r="188" spans="1:7" s="15" customFormat="1" ht="21" hidden="1" x14ac:dyDescent="0.4">
      <c r="A188" s="53">
        <v>45842</v>
      </c>
      <c r="B188" s="39" t="str">
        <f>UPPER(TEXT(Lançamentos_2025[[#This Row],[DATA]],"MMM"))</f>
        <v>JUL</v>
      </c>
      <c r="C188" s="40"/>
      <c r="D18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8" s="43" t="str">
        <f ca="1">VLOOKUP(RANDBETWEEN(1,5),FORMAS_PGMTO[#All],2,FALSE)</f>
        <v>Crédito</v>
      </c>
      <c r="F188" s="44"/>
      <c r="G188" s="58"/>
    </row>
    <row r="189" spans="1:7" s="15" customFormat="1" ht="21" hidden="1" x14ac:dyDescent="0.4">
      <c r="A189" s="53">
        <v>45843</v>
      </c>
      <c r="B189" s="39" t="str">
        <f>UPPER(TEXT(Lançamentos_2025[[#This Row],[DATA]],"MMM"))</f>
        <v>JUL</v>
      </c>
      <c r="C189" s="40"/>
      <c r="D18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89" s="43" t="str">
        <f ca="1">VLOOKUP(RANDBETWEEN(1,5),FORMAS_PGMTO[#All],2,FALSE)</f>
        <v>Crédito</v>
      </c>
      <c r="F189" s="44"/>
      <c r="G189" s="58"/>
    </row>
    <row r="190" spans="1:7" s="15" customFormat="1" ht="21" hidden="1" x14ac:dyDescent="0.4">
      <c r="A190" s="53">
        <v>45844</v>
      </c>
      <c r="B190" s="39" t="str">
        <f>UPPER(TEXT(Lançamentos_2025[[#This Row],[DATA]],"MMM"))</f>
        <v>JUL</v>
      </c>
      <c r="C190" s="40"/>
      <c r="D19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90" s="43" t="str">
        <f ca="1">VLOOKUP(RANDBETWEEN(1,5),FORMAS_PGMTO[#All],2,FALSE)</f>
        <v>Dinheiro</v>
      </c>
      <c r="F190" s="44"/>
      <c r="G190" s="58"/>
    </row>
    <row r="191" spans="1:7" s="15" customFormat="1" ht="21" hidden="1" x14ac:dyDescent="0.4">
      <c r="A191" s="53">
        <v>45845</v>
      </c>
      <c r="B191" s="39" t="str">
        <f>UPPER(TEXT(Lançamentos_2025[[#This Row],[DATA]],"MMM"))</f>
        <v>JUL</v>
      </c>
      <c r="C191" s="40"/>
      <c r="D19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91" s="43" t="str">
        <f ca="1">VLOOKUP(RANDBETWEEN(1,5),FORMAS_PGMTO[#All],2,FALSE)</f>
        <v>Crédito</v>
      </c>
      <c r="F191" s="44"/>
      <c r="G191" s="58"/>
    </row>
    <row r="192" spans="1:7" s="15" customFormat="1" ht="21" hidden="1" x14ac:dyDescent="0.4">
      <c r="A192" s="53">
        <v>45846</v>
      </c>
      <c r="B192" s="39" t="str">
        <f>UPPER(TEXT(Lançamentos_2025[[#This Row],[DATA]],"MMM"))</f>
        <v>JUL</v>
      </c>
      <c r="C192" s="40"/>
      <c r="D19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92" s="43" t="str">
        <f ca="1">VLOOKUP(RANDBETWEEN(1,5),FORMAS_PGMTO[#All],2,FALSE)</f>
        <v>Boleto</v>
      </c>
      <c r="F192" s="44"/>
      <c r="G192" s="58"/>
    </row>
    <row r="193" spans="1:7" s="15" customFormat="1" ht="21" hidden="1" x14ac:dyDescent="0.4">
      <c r="A193" s="53">
        <v>45847</v>
      </c>
      <c r="B193" s="41" t="str">
        <f>UPPER(TEXT(Lançamentos_2025[[#This Row],[DATA]],"MMM"))</f>
        <v>JUL</v>
      </c>
      <c r="C193" s="40"/>
      <c r="D19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93" s="43" t="str">
        <f ca="1">VLOOKUP(RANDBETWEEN(1,5),FORMAS_PGMTO[#All],2,FALSE)</f>
        <v>Débito</v>
      </c>
      <c r="F193" s="46"/>
      <c r="G193" s="56"/>
    </row>
    <row r="194" spans="1:7" s="15" customFormat="1" ht="21" x14ac:dyDescent="0.4">
      <c r="A194" s="53">
        <v>45848</v>
      </c>
      <c r="B194" s="39" t="str">
        <f>UPPER(TEXT(Lançamentos_2025[[#This Row],[DATA]],"MMM"))</f>
        <v>JUL</v>
      </c>
      <c r="C194" s="40" t="s">
        <v>7</v>
      </c>
      <c r="D19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194" s="40" t="str">
        <f ca="1">VLOOKUP(RANDBETWEEN(1,5),FORMAS_PGMTO[#All],2,FALSE)</f>
        <v>Débito</v>
      </c>
      <c r="F194" s="44" t="s">
        <v>60</v>
      </c>
      <c r="G194" s="54">
        <v>2400</v>
      </c>
    </row>
    <row r="195" spans="1:7" s="15" customFormat="1" ht="21" x14ac:dyDescent="0.4">
      <c r="A195" s="53">
        <v>45849</v>
      </c>
      <c r="B195" s="41" t="str">
        <f>UPPER(TEXT(Lançamentos_2025[[#This Row],[DATA]],"MMM"))</f>
        <v>JUL</v>
      </c>
      <c r="C195" s="39" t="s">
        <v>11</v>
      </c>
      <c r="D19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95" s="40" t="str">
        <f ca="1">VLOOKUP(RANDBETWEEN(1,5),FORMAS_PGMTO[#All],2,FALSE)</f>
        <v>Pix</v>
      </c>
      <c r="F195" s="44" t="s">
        <v>81</v>
      </c>
      <c r="G195" s="57">
        <v>500</v>
      </c>
    </row>
    <row r="196" spans="1:7" s="15" customFormat="1" ht="21" x14ac:dyDescent="0.4">
      <c r="A196" s="53">
        <v>45850</v>
      </c>
      <c r="B196" s="41" t="str">
        <f>UPPER(TEXT(Lançamentos_2025[[#This Row],[DATA]],"MMM"))</f>
        <v>JUL</v>
      </c>
      <c r="C196" s="40" t="s">
        <v>13</v>
      </c>
      <c r="D19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96" s="43" t="str">
        <f ca="1">VLOOKUP(RANDBETWEEN(1,5),FORMAS_PGMTO[#All],2,FALSE)</f>
        <v>Dinheiro</v>
      </c>
      <c r="F196" s="46" t="s">
        <v>111</v>
      </c>
      <c r="G196" s="86">
        <v>200</v>
      </c>
    </row>
    <row r="197" spans="1:7" s="15" customFormat="1" ht="21" x14ac:dyDescent="0.4">
      <c r="A197" s="53">
        <v>45851</v>
      </c>
      <c r="B197" s="41" t="str">
        <f>UPPER(TEXT(Lançamentos_2025[[#This Row],[DATA]],"MMM"))</f>
        <v>JUL</v>
      </c>
      <c r="C197" s="40" t="s">
        <v>15</v>
      </c>
      <c r="D19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97" s="40" t="str">
        <f ca="1">VLOOKUP(RANDBETWEEN(1,5),FORMAS_PGMTO[#All],2,FALSE)</f>
        <v>Pix</v>
      </c>
      <c r="F197" s="44" t="s">
        <v>82</v>
      </c>
      <c r="G197" s="57">
        <v>300</v>
      </c>
    </row>
    <row r="198" spans="1:7" s="15" customFormat="1" ht="21" x14ac:dyDescent="0.4">
      <c r="A198" s="53">
        <v>45852</v>
      </c>
      <c r="B198" s="41" t="str">
        <f>UPPER(TEXT(Lançamentos_2025[[#This Row],[DATA]],"MMM"))</f>
        <v>JUL</v>
      </c>
      <c r="C198" s="40" t="s">
        <v>17</v>
      </c>
      <c r="D19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198" s="43" t="str">
        <f ca="1">VLOOKUP(RANDBETWEEN(1,5),FORMAS_PGMTO[#All],2,FALSE)</f>
        <v>Dinheiro</v>
      </c>
      <c r="F198" s="46" t="s">
        <v>83</v>
      </c>
      <c r="G198" s="86">
        <v>150</v>
      </c>
    </row>
    <row r="199" spans="1:7" s="15" customFormat="1" ht="21" hidden="1" x14ac:dyDescent="0.4">
      <c r="A199" s="53">
        <v>45853</v>
      </c>
      <c r="B199" s="39" t="str">
        <f>UPPER(TEXT(Lançamentos_2025[[#This Row],[DATA]],"MMM"))</f>
        <v>JUL</v>
      </c>
      <c r="C199" s="40"/>
      <c r="D19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199" s="43" t="str">
        <f ca="1">VLOOKUP(RANDBETWEEN(1,5),FORMAS_PGMTO[#All],2,FALSE)</f>
        <v>Dinheiro</v>
      </c>
      <c r="F199" s="44"/>
      <c r="G199" s="58"/>
    </row>
    <row r="200" spans="1:7" s="15" customFormat="1" ht="21" hidden="1" x14ac:dyDescent="0.4">
      <c r="A200" s="53">
        <v>45854</v>
      </c>
      <c r="B200" s="39" t="str">
        <f>UPPER(TEXT(Lançamentos_2025[[#This Row],[DATA]],"MMM"))</f>
        <v>JUL</v>
      </c>
      <c r="C200" s="40"/>
      <c r="D20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0" s="43" t="str">
        <f ca="1">VLOOKUP(RANDBETWEEN(1,5),FORMAS_PGMTO[#All],2,FALSE)</f>
        <v>Pix</v>
      </c>
      <c r="F200" s="44"/>
      <c r="G200" s="58"/>
    </row>
    <row r="201" spans="1:7" s="15" customFormat="1" ht="21" hidden="1" x14ac:dyDescent="0.4">
      <c r="A201" s="53">
        <v>45855</v>
      </c>
      <c r="B201" s="41" t="str">
        <f>UPPER(TEXT(Lançamentos_2025[[#This Row],[DATA]],"MMM"))</f>
        <v>JUL</v>
      </c>
      <c r="C201" s="40"/>
      <c r="D20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1" s="43" t="str">
        <f ca="1">VLOOKUP(RANDBETWEEN(1,5),FORMAS_PGMTO[#All],2,FALSE)</f>
        <v>Crédito</v>
      </c>
      <c r="F201" s="46"/>
      <c r="G201" s="56"/>
    </row>
    <row r="202" spans="1:7" s="15" customFormat="1" ht="21" hidden="1" x14ac:dyDescent="0.4">
      <c r="A202" s="53">
        <v>45856</v>
      </c>
      <c r="B202" s="41" t="str">
        <f>UPPER(TEXT(Lançamentos_2025[[#This Row],[DATA]],"MMM"))</f>
        <v>JUL</v>
      </c>
      <c r="C202" s="40"/>
      <c r="D20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2" s="40" t="str">
        <f ca="1">VLOOKUP(RANDBETWEEN(1,5),FORMAS_PGMTO[#All],2,FALSE)</f>
        <v>Boleto</v>
      </c>
      <c r="F202" s="44"/>
      <c r="G202" s="58"/>
    </row>
    <row r="203" spans="1:7" s="15" customFormat="1" ht="21" hidden="1" x14ac:dyDescent="0.4">
      <c r="A203" s="53">
        <v>45857</v>
      </c>
      <c r="B203" s="39" t="str">
        <f>UPPER(TEXT(Lançamentos_2025[[#This Row],[DATA]],"MMM"))</f>
        <v>JUL</v>
      </c>
      <c r="C203" s="40"/>
      <c r="D20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3" s="40" t="str">
        <f ca="1">VLOOKUP(RANDBETWEEN(1,5),FORMAS_PGMTO[#All],2,FALSE)</f>
        <v>Pix</v>
      </c>
      <c r="F203" s="44"/>
      <c r="G203" s="58"/>
    </row>
    <row r="204" spans="1:7" s="15" customFormat="1" ht="21" hidden="1" x14ac:dyDescent="0.4">
      <c r="A204" s="53">
        <v>45858</v>
      </c>
      <c r="B204" s="41" t="str">
        <f>UPPER(TEXT(Lançamentos_2025[[#This Row],[DATA]],"MMM"))</f>
        <v>JUL</v>
      </c>
      <c r="C204" s="40"/>
      <c r="D20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4" s="43" t="str">
        <f ca="1">VLOOKUP(RANDBETWEEN(1,5),FORMAS_PGMTO[#All],2,FALSE)</f>
        <v>Boleto</v>
      </c>
      <c r="F204" s="46"/>
      <c r="G204" s="56"/>
    </row>
    <row r="205" spans="1:7" s="15" customFormat="1" ht="21" hidden="1" x14ac:dyDescent="0.4">
      <c r="A205" s="53">
        <v>45859</v>
      </c>
      <c r="B205" s="41" t="str">
        <f>UPPER(TEXT(Lançamentos_2025[[#This Row],[DATA]],"MMM"))</f>
        <v>JUL</v>
      </c>
      <c r="C205" s="40"/>
      <c r="D20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5" s="43" t="str">
        <f ca="1">VLOOKUP(RANDBETWEEN(1,5),FORMAS_PGMTO[#All],2,FALSE)</f>
        <v>Boleto</v>
      </c>
      <c r="F205" s="46"/>
      <c r="G205" s="56"/>
    </row>
    <row r="206" spans="1:7" s="15" customFormat="1" ht="21" hidden="1" x14ac:dyDescent="0.4">
      <c r="A206" s="53">
        <v>45860</v>
      </c>
      <c r="B206" s="41" t="str">
        <f>UPPER(TEXT(Lançamentos_2025[[#This Row],[DATA]],"MMM"))</f>
        <v>JUL</v>
      </c>
      <c r="C206" s="40"/>
      <c r="D20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6" s="43" t="str">
        <f ca="1">VLOOKUP(RANDBETWEEN(1,5),FORMAS_PGMTO[#All],2,FALSE)</f>
        <v>Dinheiro</v>
      </c>
      <c r="F206" s="46"/>
      <c r="G206" s="56"/>
    </row>
    <row r="207" spans="1:7" s="15" customFormat="1" ht="21" hidden="1" x14ac:dyDescent="0.4">
      <c r="A207" s="53">
        <v>45861</v>
      </c>
      <c r="B207" s="41" t="str">
        <f>UPPER(TEXT(Lançamentos_2025[[#This Row],[DATA]],"MMM"))</f>
        <v>JUL</v>
      </c>
      <c r="C207" s="40"/>
      <c r="D20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7" s="43" t="str">
        <f ca="1">VLOOKUP(RANDBETWEEN(1,5),FORMAS_PGMTO[#All],2,FALSE)</f>
        <v>Pix</v>
      </c>
      <c r="F207" s="46"/>
      <c r="G207" s="56"/>
    </row>
    <row r="208" spans="1:7" s="15" customFormat="1" ht="21" hidden="1" x14ac:dyDescent="0.4">
      <c r="A208" s="53">
        <v>45862</v>
      </c>
      <c r="B208" s="41" t="str">
        <f>UPPER(TEXT(Lançamentos_2025[[#This Row],[DATA]],"MMM"))</f>
        <v>JUL</v>
      </c>
      <c r="C208" s="40"/>
      <c r="D20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8" s="43" t="str">
        <f ca="1">VLOOKUP(RANDBETWEEN(1,5),FORMAS_PGMTO[#All],2,FALSE)</f>
        <v>Dinheiro</v>
      </c>
      <c r="F208" s="50"/>
      <c r="G208" s="56"/>
    </row>
    <row r="209" spans="1:7" s="15" customFormat="1" ht="21" hidden="1" x14ac:dyDescent="0.4">
      <c r="A209" s="53">
        <v>45863</v>
      </c>
      <c r="B209" s="39" t="str">
        <f>UPPER(TEXT(Lançamentos_2025[[#This Row],[DATA]],"MMM"))</f>
        <v>JUL</v>
      </c>
      <c r="C209" s="40"/>
      <c r="D20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09" s="40" t="str">
        <f ca="1">VLOOKUP(RANDBETWEEN(1,5),FORMAS_PGMTO[#All],2,FALSE)</f>
        <v>Crédito</v>
      </c>
      <c r="F209" s="51"/>
      <c r="G209" s="58"/>
    </row>
    <row r="210" spans="1:7" s="15" customFormat="1" ht="21" hidden="1" x14ac:dyDescent="0.4">
      <c r="A210" s="53">
        <v>45864</v>
      </c>
      <c r="B210" s="41" t="str">
        <f>UPPER(TEXT(Lançamentos_2025[[#This Row],[DATA]],"MMM"))</f>
        <v>JUL</v>
      </c>
      <c r="C210" s="40"/>
      <c r="D21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0" s="43" t="str">
        <f ca="1">VLOOKUP(RANDBETWEEN(1,5),FORMAS_PGMTO[#All],2,FALSE)</f>
        <v>Pix</v>
      </c>
      <c r="F210" s="46"/>
      <c r="G210" s="56"/>
    </row>
    <row r="211" spans="1:7" s="15" customFormat="1" ht="21" hidden="1" x14ac:dyDescent="0.4">
      <c r="A211" s="53">
        <v>45865</v>
      </c>
      <c r="B211" s="41" t="str">
        <f>UPPER(TEXT(Lançamentos_2025[[#This Row],[DATA]],"MMM"))</f>
        <v>JUL</v>
      </c>
      <c r="C211" s="40"/>
      <c r="D21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1" s="43" t="str">
        <f ca="1">VLOOKUP(RANDBETWEEN(1,5),FORMAS_PGMTO[#All],2,FALSE)</f>
        <v>Débito</v>
      </c>
      <c r="F211" s="50"/>
      <c r="G211" s="56"/>
    </row>
    <row r="212" spans="1:7" s="15" customFormat="1" ht="21" hidden="1" x14ac:dyDescent="0.4">
      <c r="A212" s="53">
        <v>45866</v>
      </c>
      <c r="B212" s="39" t="str">
        <f>UPPER(TEXT(Lançamentos_2025[[#This Row],[DATA]],"MMM"))</f>
        <v>JUL</v>
      </c>
      <c r="C212" s="40"/>
      <c r="D21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2" s="40" t="str">
        <f ca="1">VLOOKUP(RANDBETWEEN(1,5),FORMAS_PGMTO[#All],2,FALSE)</f>
        <v>Crédito</v>
      </c>
      <c r="F212" s="51"/>
      <c r="G212" s="58"/>
    </row>
    <row r="213" spans="1:7" s="15" customFormat="1" ht="21" hidden="1" x14ac:dyDescent="0.4">
      <c r="A213" s="53">
        <v>45867</v>
      </c>
      <c r="B213" s="41" t="str">
        <f>UPPER(TEXT(Lançamentos_2025[[#This Row],[DATA]],"MMM"))</f>
        <v>JUL</v>
      </c>
      <c r="C213" s="40"/>
      <c r="D21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3" s="43" t="str">
        <f ca="1">VLOOKUP(RANDBETWEEN(1,5),FORMAS_PGMTO[#All],2,FALSE)</f>
        <v>Crédito</v>
      </c>
      <c r="F213" s="44"/>
      <c r="G213" s="58"/>
    </row>
    <row r="214" spans="1:7" s="15" customFormat="1" ht="21" hidden="1" x14ac:dyDescent="0.4">
      <c r="A214" s="53">
        <v>45868</v>
      </c>
      <c r="B214" s="39" t="str">
        <f>UPPER(TEXT(Lançamentos_2025[[#This Row],[DATA]],"MMM"))</f>
        <v>JUL</v>
      </c>
      <c r="C214" s="40"/>
      <c r="D21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4" s="43" t="str">
        <f ca="1">VLOOKUP(RANDBETWEEN(1,5),FORMAS_PGMTO[#All],2,FALSE)</f>
        <v>Crédito</v>
      </c>
      <c r="F214" s="44"/>
      <c r="G214" s="58"/>
    </row>
    <row r="215" spans="1:7" s="15" customFormat="1" ht="21" hidden="1" x14ac:dyDescent="0.4">
      <c r="A215" s="53">
        <v>45869</v>
      </c>
      <c r="B215" s="39" t="str">
        <f>UPPER(TEXT(Lançamentos_2025[[#This Row],[DATA]],"MMM"))</f>
        <v>JUL</v>
      </c>
      <c r="C215" s="40"/>
      <c r="D21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5" s="43" t="str">
        <f ca="1">VLOOKUP(RANDBETWEEN(1,5),FORMAS_PGMTO[#All],2,FALSE)</f>
        <v>Dinheiro</v>
      </c>
      <c r="F215" s="44"/>
      <c r="G215" s="58"/>
    </row>
    <row r="216" spans="1:7" s="15" customFormat="1" ht="21" hidden="1" x14ac:dyDescent="0.4">
      <c r="A216" s="53">
        <v>45870</v>
      </c>
      <c r="B216" s="39" t="str">
        <f>UPPER(TEXT(Lançamentos_2025[[#This Row],[DATA]],"MMM"))</f>
        <v>AGO</v>
      </c>
      <c r="C216" s="40"/>
      <c r="D21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6" s="43" t="str">
        <f ca="1">VLOOKUP(RANDBETWEEN(1,5),FORMAS_PGMTO[#All],2,FALSE)</f>
        <v>Pix</v>
      </c>
      <c r="F216" s="46"/>
      <c r="G216" s="58"/>
    </row>
    <row r="217" spans="1:7" s="15" customFormat="1" ht="21" hidden="1" x14ac:dyDescent="0.4">
      <c r="A217" s="53">
        <v>45871</v>
      </c>
      <c r="B217" s="39" t="str">
        <f>UPPER(TEXT(Lançamentos_2025[[#This Row],[DATA]],"MMM"))</f>
        <v>AGO</v>
      </c>
      <c r="C217" s="40"/>
      <c r="D21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7" s="43" t="str">
        <f ca="1">VLOOKUP(RANDBETWEEN(1,5),FORMAS_PGMTO[#All],2,FALSE)</f>
        <v>Crédito</v>
      </c>
      <c r="F217" s="46"/>
      <c r="G217" s="58"/>
    </row>
    <row r="218" spans="1:7" s="15" customFormat="1" ht="21" hidden="1" x14ac:dyDescent="0.4">
      <c r="A218" s="53">
        <v>45872</v>
      </c>
      <c r="B218" s="39" t="str">
        <f>UPPER(TEXT(Lançamentos_2025[[#This Row],[DATA]],"MMM"))</f>
        <v>AGO</v>
      </c>
      <c r="C218" s="40"/>
      <c r="D21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8" s="43" t="str">
        <f ca="1">VLOOKUP(RANDBETWEEN(1,5),FORMAS_PGMTO[#All],2,FALSE)</f>
        <v>Crédito</v>
      </c>
      <c r="F218" s="44"/>
      <c r="G218" s="58"/>
    </row>
    <row r="219" spans="1:7" s="15" customFormat="1" ht="21" hidden="1" x14ac:dyDescent="0.4">
      <c r="A219" s="53">
        <v>45873</v>
      </c>
      <c r="B219" s="39" t="str">
        <f>UPPER(TEXT(Lançamentos_2025[[#This Row],[DATA]],"MMM"))</f>
        <v>AGO</v>
      </c>
      <c r="C219" s="40"/>
      <c r="D21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19" s="43" t="str">
        <f ca="1">VLOOKUP(RANDBETWEEN(1,5),FORMAS_PGMTO[#All],2,FALSE)</f>
        <v>Dinheiro</v>
      </c>
      <c r="F219" s="44"/>
      <c r="G219" s="58"/>
    </row>
    <row r="220" spans="1:7" s="15" customFormat="1" ht="21" hidden="1" x14ac:dyDescent="0.4">
      <c r="A220" s="53">
        <v>45874</v>
      </c>
      <c r="B220" s="39" t="str">
        <f>UPPER(TEXT(Lançamentos_2025[[#This Row],[DATA]],"MMM"))</f>
        <v>AGO</v>
      </c>
      <c r="C220" s="40"/>
      <c r="D22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20" s="43" t="str">
        <f ca="1">VLOOKUP(RANDBETWEEN(1,5),FORMAS_PGMTO[#All],2,FALSE)</f>
        <v>Débito</v>
      </c>
      <c r="F220" s="44"/>
      <c r="G220" s="58"/>
    </row>
    <row r="221" spans="1:7" s="15" customFormat="1" ht="21" hidden="1" x14ac:dyDescent="0.4">
      <c r="A221" s="53">
        <v>45875</v>
      </c>
      <c r="B221" s="39" t="str">
        <f>UPPER(TEXT(Lançamentos_2025[[#This Row],[DATA]],"MMM"))</f>
        <v>AGO</v>
      </c>
      <c r="C221" s="40"/>
      <c r="D22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21" s="43" t="str">
        <f ca="1">VLOOKUP(RANDBETWEEN(1,5),FORMAS_PGMTO[#All],2,FALSE)</f>
        <v>Crédito</v>
      </c>
      <c r="F221" s="44"/>
      <c r="G221" s="58"/>
    </row>
    <row r="222" spans="1:7" s="15" customFormat="1" ht="21" hidden="1" x14ac:dyDescent="0.4">
      <c r="A222" s="53">
        <v>45876</v>
      </c>
      <c r="B222" s="39" t="str">
        <f>UPPER(TEXT(Lançamentos_2025[[#This Row],[DATA]],"MMM"))</f>
        <v>AGO</v>
      </c>
      <c r="C222" s="40"/>
      <c r="D22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22" s="43" t="str">
        <f ca="1">VLOOKUP(RANDBETWEEN(1,5),FORMAS_PGMTO[#All],2,FALSE)</f>
        <v>Pix</v>
      </c>
      <c r="F222" s="44"/>
      <c r="G222" s="58"/>
    </row>
    <row r="223" spans="1:7" s="15" customFormat="1" ht="21" hidden="1" x14ac:dyDescent="0.4">
      <c r="A223" s="53">
        <v>45877</v>
      </c>
      <c r="B223" s="39" t="str">
        <f>UPPER(TEXT(Lançamentos_2025[[#This Row],[DATA]],"MMM"))</f>
        <v>AGO</v>
      </c>
      <c r="C223" s="40"/>
      <c r="D22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23" s="43" t="str">
        <f ca="1">VLOOKUP(RANDBETWEEN(1,5),FORMAS_PGMTO[#All],2,FALSE)</f>
        <v>Boleto</v>
      </c>
      <c r="F223" s="44"/>
      <c r="G223" s="58"/>
    </row>
    <row r="224" spans="1:7" s="15" customFormat="1" ht="21" hidden="1" x14ac:dyDescent="0.4">
      <c r="A224" s="53">
        <v>45878</v>
      </c>
      <c r="B224" s="39" t="str">
        <f>UPPER(TEXT(Lançamentos_2025[[#This Row],[DATA]],"MMM"))</f>
        <v>AGO</v>
      </c>
      <c r="C224" s="40"/>
      <c r="D22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24" s="43" t="str">
        <f ca="1">VLOOKUP(RANDBETWEEN(1,5),FORMAS_PGMTO[#All],2,FALSE)</f>
        <v>Crédito</v>
      </c>
      <c r="F224" s="44"/>
      <c r="G224" s="58"/>
    </row>
    <row r="225" spans="1:9" s="15" customFormat="1" ht="21" x14ac:dyDescent="0.4">
      <c r="A225" s="53">
        <v>45879</v>
      </c>
      <c r="B225" s="39" t="str">
        <f>UPPER(TEXT(Lançamentos_2025[[#This Row],[DATA]],"MMM"))</f>
        <v>AGO</v>
      </c>
      <c r="C225" s="40" t="s">
        <v>7</v>
      </c>
      <c r="D22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225" s="40" t="str">
        <f ca="1">VLOOKUP(RANDBETWEEN(1,5),FORMAS_PGMTO[#All],2,FALSE)</f>
        <v>Crédito</v>
      </c>
      <c r="F225" s="44" t="s">
        <v>60</v>
      </c>
      <c r="G225" s="54">
        <v>2600</v>
      </c>
    </row>
    <row r="226" spans="1:9" s="15" customFormat="1" ht="21" x14ac:dyDescent="0.4">
      <c r="A226" s="53">
        <v>45880</v>
      </c>
      <c r="B226" s="39" t="str">
        <f>UPPER(TEXT(Lançamentos_2025[[#This Row],[DATA]],"MMM"))</f>
        <v>AGO</v>
      </c>
      <c r="C226" s="40" t="s">
        <v>19</v>
      </c>
      <c r="D22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26" s="40" t="str">
        <f ca="1">VLOOKUP(RANDBETWEEN(1,5),FORMAS_PGMTO[#All],2,FALSE)</f>
        <v>Boleto</v>
      </c>
      <c r="F226" s="44" t="s">
        <v>77</v>
      </c>
      <c r="G226" s="87">
        <v>250</v>
      </c>
    </row>
    <row r="227" spans="1:9" s="15" customFormat="1" ht="21" x14ac:dyDescent="0.4">
      <c r="A227" s="53">
        <v>45881</v>
      </c>
      <c r="B227" s="41" t="str">
        <f>UPPER(TEXT(Lançamentos_2025[[#This Row],[DATA]],"MMM"))</f>
        <v>AGO</v>
      </c>
      <c r="C227" s="40" t="s">
        <v>21</v>
      </c>
      <c r="D22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27" s="40" t="str">
        <f ca="1">VLOOKUP(RANDBETWEEN(1,5),FORMAS_PGMTO[#All],2,FALSE)</f>
        <v>Débito</v>
      </c>
      <c r="F227" s="44" t="s">
        <v>78</v>
      </c>
      <c r="G227" s="57">
        <v>100</v>
      </c>
    </row>
    <row r="228" spans="1:9" s="15" customFormat="1" ht="21" x14ac:dyDescent="0.4">
      <c r="A228" s="53">
        <v>45882</v>
      </c>
      <c r="B228" s="41" t="str">
        <f>UPPER(TEXT(Lançamentos_2025[[#This Row],[DATA]],"MMM"))</f>
        <v>AGO</v>
      </c>
      <c r="C228" s="40" t="s">
        <v>5</v>
      </c>
      <c r="D22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28" s="40" t="str">
        <f ca="1">VLOOKUP(RANDBETWEEN(1,5),FORMAS_PGMTO[#All],2,FALSE)</f>
        <v>Pix</v>
      </c>
      <c r="F228" s="44" t="s">
        <v>79</v>
      </c>
      <c r="G228" s="87">
        <v>1200</v>
      </c>
    </row>
    <row r="229" spans="1:9" s="15" customFormat="1" ht="21" x14ac:dyDescent="0.4">
      <c r="A229" s="53">
        <v>45883</v>
      </c>
      <c r="B229" s="39" t="str">
        <f>UPPER(TEXT(Lançamentos_2025[[#This Row],[DATA]],"MMM"))</f>
        <v>AGO</v>
      </c>
      <c r="C229" s="39" t="s">
        <v>8</v>
      </c>
      <c r="D22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29" s="40" t="str">
        <f ca="1">VLOOKUP(RANDBETWEEN(1,5),FORMAS_PGMTO[#All],2,FALSE)</f>
        <v>Crédito</v>
      </c>
      <c r="F229" s="44" t="s">
        <v>110</v>
      </c>
      <c r="G229" s="57">
        <v>350</v>
      </c>
    </row>
    <row r="230" spans="1:9" s="15" customFormat="1" ht="21" hidden="1" x14ac:dyDescent="0.4">
      <c r="A230" s="53">
        <v>45884</v>
      </c>
      <c r="B230" s="39" t="str">
        <f>UPPER(TEXT(Lançamentos_2025[[#This Row],[DATA]],"MMM"))</f>
        <v>AGO</v>
      </c>
      <c r="C230" s="40"/>
      <c r="D23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0" s="43" t="str">
        <f ca="1">VLOOKUP(RANDBETWEEN(1,5),FORMAS_PGMTO[#All],2,FALSE)</f>
        <v>Pix</v>
      </c>
      <c r="F230" s="44"/>
      <c r="G230" s="58"/>
    </row>
    <row r="231" spans="1:9" s="15" customFormat="1" ht="21" hidden="1" x14ac:dyDescent="0.4">
      <c r="A231" s="53">
        <v>45885</v>
      </c>
      <c r="B231" s="41" t="str">
        <f>UPPER(TEXT(Lançamentos_2025[[#This Row],[DATA]],"MMM"))</f>
        <v>AGO</v>
      </c>
      <c r="C231" s="40"/>
      <c r="D23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1" s="43" t="str">
        <f ca="1">VLOOKUP(RANDBETWEEN(1,5),FORMAS_PGMTO[#All],2,FALSE)</f>
        <v>Pix</v>
      </c>
      <c r="F231" s="46"/>
      <c r="G231" s="56"/>
    </row>
    <row r="232" spans="1:9" s="15" customFormat="1" ht="21" hidden="1" x14ac:dyDescent="0.4">
      <c r="A232" s="53">
        <v>45886</v>
      </c>
      <c r="B232" s="39" t="str">
        <f>UPPER(TEXT(Lançamentos_2025[[#This Row],[DATA]],"MMM"))</f>
        <v>AGO</v>
      </c>
      <c r="C232" s="40"/>
      <c r="D23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2" s="43" t="str">
        <f ca="1">VLOOKUP(RANDBETWEEN(1,5),FORMAS_PGMTO[#All],2,FALSE)</f>
        <v>Débito</v>
      </c>
      <c r="F232" s="44"/>
      <c r="G232" s="58"/>
    </row>
    <row r="233" spans="1:9" s="15" customFormat="1" ht="21" hidden="1" x14ac:dyDescent="0.4">
      <c r="A233" s="53">
        <v>45887</v>
      </c>
      <c r="B233" s="41" t="str">
        <f>UPPER(TEXT(Lançamentos_2025[[#This Row],[DATA]],"MMM"))</f>
        <v>AGO</v>
      </c>
      <c r="C233" s="40"/>
      <c r="D23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3" s="43" t="str">
        <f ca="1">VLOOKUP(RANDBETWEEN(1,5),FORMAS_PGMTO[#All],2,FALSE)</f>
        <v>Débito</v>
      </c>
      <c r="F233" s="44"/>
      <c r="G233" s="58"/>
    </row>
    <row r="234" spans="1:9" s="15" customFormat="1" ht="21" hidden="1" x14ac:dyDescent="0.4">
      <c r="A234" s="53">
        <v>45888</v>
      </c>
      <c r="B234" s="41" t="str">
        <f>UPPER(TEXT(Lançamentos_2025[[#This Row],[DATA]],"MMM"))</f>
        <v>AGO</v>
      </c>
      <c r="C234" s="40"/>
      <c r="D23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4" s="43" t="str">
        <f ca="1">VLOOKUP(RANDBETWEEN(1,5),FORMAS_PGMTO[#All],2,FALSE)</f>
        <v>Dinheiro</v>
      </c>
      <c r="F234" s="46"/>
      <c r="G234" s="56"/>
    </row>
    <row r="235" spans="1:9" s="15" customFormat="1" ht="21" hidden="1" x14ac:dyDescent="0.4">
      <c r="A235" s="53">
        <v>45889</v>
      </c>
      <c r="B235" s="39" t="str">
        <f>UPPER(TEXT(Lançamentos_2025[[#This Row],[DATA]],"MMM"))</f>
        <v>AGO</v>
      </c>
      <c r="C235" s="40"/>
      <c r="D23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5" s="43" t="str">
        <f ca="1">VLOOKUP(RANDBETWEEN(1,5),FORMAS_PGMTO[#All],2,FALSE)</f>
        <v>Crédito</v>
      </c>
      <c r="F235" s="44"/>
      <c r="G235" s="58"/>
    </row>
    <row r="236" spans="1:9" s="15" customFormat="1" ht="21" hidden="1" x14ac:dyDescent="0.4">
      <c r="A236" s="53">
        <v>45890</v>
      </c>
      <c r="B236" s="41" t="str">
        <f>UPPER(TEXT(Lançamentos_2025[[#This Row],[DATA]],"MMM"))</f>
        <v>AGO</v>
      </c>
      <c r="C236" s="40"/>
      <c r="D23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6" s="43" t="str">
        <f ca="1">VLOOKUP(RANDBETWEEN(1,5),FORMAS_PGMTO[#All],2,FALSE)</f>
        <v>Boleto</v>
      </c>
      <c r="F236" s="46"/>
      <c r="G236" s="56"/>
    </row>
    <row r="237" spans="1:9" s="15" customFormat="1" ht="21" hidden="1" x14ac:dyDescent="0.4">
      <c r="A237" s="53">
        <v>45891</v>
      </c>
      <c r="B237" s="39" t="str">
        <f>UPPER(TEXT(Lançamentos_2025[[#This Row],[DATA]],"MMM"))</f>
        <v>AGO</v>
      </c>
      <c r="C237" s="40"/>
      <c r="D23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7" s="43" t="str">
        <f ca="1">VLOOKUP(RANDBETWEEN(1,5),FORMAS_PGMTO[#All],2,FALSE)</f>
        <v>Pix</v>
      </c>
      <c r="F237" s="44"/>
      <c r="G237" s="58"/>
    </row>
    <row r="238" spans="1:9" s="15" customFormat="1" ht="21" hidden="1" x14ac:dyDescent="0.4">
      <c r="A238" s="53">
        <v>45892</v>
      </c>
      <c r="B238" s="41" t="str">
        <f>UPPER(TEXT(Lançamentos_2025[[#This Row],[DATA]],"MMM"))</f>
        <v>AGO</v>
      </c>
      <c r="C238" s="40"/>
      <c r="D23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8" s="43" t="str">
        <f ca="1">VLOOKUP(RANDBETWEEN(1,5),FORMAS_PGMTO[#All],2,FALSE)</f>
        <v>Pix</v>
      </c>
      <c r="F238" s="46"/>
      <c r="G238" s="56"/>
      <c r="H238" s="22"/>
      <c r="I238" s="22"/>
    </row>
    <row r="239" spans="1:9" s="15" customFormat="1" ht="21" hidden="1" x14ac:dyDescent="0.4">
      <c r="A239" s="53">
        <v>45893</v>
      </c>
      <c r="B239" s="41" t="str">
        <f>UPPER(TEXT(Lançamentos_2025[[#This Row],[DATA]],"MMM"))</f>
        <v>AGO</v>
      </c>
      <c r="C239" s="40"/>
      <c r="D23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39" s="43" t="str">
        <f ca="1">VLOOKUP(RANDBETWEEN(1,5),FORMAS_PGMTO[#All],2,FALSE)</f>
        <v>Pix</v>
      </c>
      <c r="F239" s="46"/>
      <c r="G239" s="56"/>
    </row>
    <row r="240" spans="1:9" s="15" customFormat="1" ht="21" hidden="1" x14ac:dyDescent="0.4">
      <c r="A240" s="53">
        <v>45894</v>
      </c>
      <c r="B240" s="41" t="str">
        <f>UPPER(TEXT(Lançamentos_2025[[#This Row],[DATA]],"MMM"))</f>
        <v>AGO</v>
      </c>
      <c r="C240" s="40"/>
      <c r="D24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0" s="43" t="str">
        <f ca="1">VLOOKUP(RANDBETWEEN(1,5),FORMAS_PGMTO[#All],2,FALSE)</f>
        <v>Dinheiro</v>
      </c>
      <c r="F240" s="44"/>
      <c r="G240" s="58"/>
    </row>
    <row r="241" spans="1:7" s="15" customFormat="1" ht="21" hidden="1" x14ac:dyDescent="0.4">
      <c r="A241" s="53">
        <v>45895</v>
      </c>
      <c r="B241" s="41" t="str">
        <f>UPPER(TEXT(Lançamentos_2025[[#This Row],[DATA]],"MMM"))</f>
        <v>AGO</v>
      </c>
      <c r="C241" s="40"/>
      <c r="D24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1" s="43" t="str">
        <f ca="1">VLOOKUP(RANDBETWEEN(1,5),FORMAS_PGMTO[#All],2,FALSE)</f>
        <v>Débito</v>
      </c>
      <c r="F241" s="46"/>
      <c r="G241" s="56"/>
    </row>
    <row r="242" spans="1:7" s="15" customFormat="1" ht="21" hidden="1" x14ac:dyDescent="0.4">
      <c r="A242" s="53">
        <v>45896</v>
      </c>
      <c r="B242" s="39" t="str">
        <f>UPPER(TEXT(Lançamentos_2025[[#This Row],[DATA]],"MMM"))</f>
        <v>AGO</v>
      </c>
      <c r="C242" s="40"/>
      <c r="D24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2" s="43" t="str">
        <f ca="1">VLOOKUP(RANDBETWEEN(1,5),FORMAS_PGMTO[#All],2,FALSE)</f>
        <v>Crédito</v>
      </c>
      <c r="F242" s="44"/>
      <c r="G242" s="58"/>
    </row>
    <row r="243" spans="1:7" s="15" customFormat="1" ht="21" hidden="1" x14ac:dyDescent="0.4">
      <c r="A243" s="53">
        <v>45897</v>
      </c>
      <c r="B243" s="41" t="str">
        <f>UPPER(TEXT(Lançamentos_2025[[#This Row],[DATA]],"MMM"))</f>
        <v>AGO</v>
      </c>
      <c r="C243" s="40"/>
      <c r="D24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3" s="43" t="str">
        <f ca="1">VLOOKUP(RANDBETWEEN(1,5),FORMAS_PGMTO[#All],2,FALSE)</f>
        <v>Débito</v>
      </c>
      <c r="F243" s="46"/>
      <c r="G243" s="56"/>
    </row>
    <row r="244" spans="1:7" s="15" customFormat="1" ht="21" hidden="1" x14ac:dyDescent="0.4">
      <c r="A244" s="53">
        <v>45898</v>
      </c>
      <c r="B244" s="39" t="str">
        <f>UPPER(TEXT(Lançamentos_2025[[#This Row],[DATA]],"MMM"))</f>
        <v>AGO</v>
      </c>
      <c r="C244" s="40"/>
      <c r="D24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4" s="43" t="str">
        <f ca="1">VLOOKUP(RANDBETWEEN(1,5),FORMAS_PGMTO[#All],2,FALSE)</f>
        <v>Boleto</v>
      </c>
      <c r="F244" s="44"/>
      <c r="G244" s="58"/>
    </row>
    <row r="245" spans="1:7" s="15" customFormat="1" ht="21" hidden="1" x14ac:dyDescent="0.4">
      <c r="A245" s="53">
        <v>45899</v>
      </c>
      <c r="B245" s="39" t="str">
        <f>UPPER(TEXT(Lançamentos_2025[[#This Row],[DATA]],"MMM"))</f>
        <v>AGO</v>
      </c>
      <c r="C245" s="40"/>
      <c r="D24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5" s="43" t="str">
        <f ca="1">VLOOKUP(RANDBETWEEN(1,5),FORMAS_PGMTO[#All],2,FALSE)</f>
        <v>Dinheiro</v>
      </c>
      <c r="F245" s="44"/>
      <c r="G245" s="58"/>
    </row>
    <row r="246" spans="1:7" s="15" customFormat="1" ht="21" hidden="1" x14ac:dyDescent="0.4">
      <c r="A246" s="53">
        <v>45900</v>
      </c>
      <c r="B246" s="41" t="str">
        <f>UPPER(TEXT(Lançamentos_2025[[#This Row],[DATA]],"MMM"))</f>
        <v>AGO</v>
      </c>
      <c r="C246" s="40"/>
      <c r="D24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6" s="43" t="str">
        <f ca="1">VLOOKUP(RANDBETWEEN(1,5),FORMAS_PGMTO[#All],2,FALSE)</f>
        <v>Pix</v>
      </c>
      <c r="F246" s="46"/>
      <c r="G246" s="56"/>
    </row>
    <row r="247" spans="1:7" s="15" customFormat="1" ht="21" hidden="1" x14ac:dyDescent="0.4">
      <c r="A247" s="53">
        <v>45901</v>
      </c>
      <c r="B247" s="39" t="str">
        <f>UPPER(TEXT(Lançamentos_2025[[#This Row],[DATA]],"MMM"))</f>
        <v>SET</v>
      </c>
      <c r="C247" s="40"/>
      <c r="D24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7" s="43" t="str">
        <f ca="1">VLOOKUP(RANDBETWEEN(1,5),FORMAS_PGMTO[#All],2,FALSE)</f>
        <v>Pix</v>
      </c>
      <c r="F247" s="44"/>
      <c r="G247" s="58"/>
    </row>
    <row r="248" spans="1:7" s="15" customFormat="1" ht="21" hidden="1" x14ac:dyDescent="0.4">
      <c r="A248" s="53">
        <v>45902</v>
      </c>
      <c r="B248" s="41" t="str">
        <f>UPPER(TEXT(Lançamentos_2025[[#This Row],[DATA]],"MMM"))</f>
        <v>SET</v>
      </c>
      <c r="C248" s="40"/>
      <c r="D24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8" s="43" t="str">
        <f ca="1">VLOOKUP(RANDBETWEEN(1,5),FORMAS_PGMTO[#All],2,FALSE)</f>
        <v>Dinheiro</v>
      </c>
      <c r="F248" s="46"/>
      <c r="G248" s="56"/>
    </row>
    <row r="249" spans="1:7" s="15" customFormat="1" ht="21" hidden="1" x14ac:dyDescent="0.4">
      <c r="A249" s="53">
        <v>45903</v>
      </c>
      <c r="B249" s="39" t="str">
        <f>UPPER(TEXT(Lançamentos_2025[[#This Row],[DATA]],"MMM"))</f>
        <v>SET</v>
      </c>
      <c r="C249" s="40"/>
      <c r="D24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49" s="43" t="str">
        <f ca="1">VLOOKUP(RANDBETWEEN(1,5),FORMAS_PGMTO[#All],2,FALSE)</f>
        <v>Débito</v>
      </c>
      <c r="F249" s="44"/>
      <c r="G249" s="58"/>
    </row>
    <row r="250" spans="1:7" s="15" customFormat="1" ht="21" hidden="1" x14ac:dyDescent="0.4">
      <c r="A250" s="53">
        <v>45904</v>
      </c>
      <c r="B250" s="39" t="str">
        <f>UPPER(TEXT(Lançamentos_2025[[#This Row],[DATA]],"MMM"))</f>
        <v>SET</v>
      </c>
      <c r="C250" s="40"/>
      <c r="D25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0" s="43" t="str">
        <f ca="1">VLOOKUP(RANDBETWEEN(1,5),FORMAS_PGMTO[#All],2,FALSE)</f>
        <v>Boleto</v>
      </c>
      <c r="F250" s="44"/>
      <c r="G250" s="58"/>
    </row>
    <row r="251" spans="1:7" s="15" customFormat="1" ht="21" hidden="1" x14ac:dyDescent="0.4">
      <c r="A251" s="53">
        <v>45905</v>
      </c>
      <c r="B251" s="41" t="str">
        <f>UPPER(TEXT(Lançamentos_2025[[#This Row],[DATA]],"MMM"))</f>
        <v>SET</v>
      </c>
      <c r="C251" s="40"/>
      <c r="D25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1" s="43" t="str">
        <f ca="1">VLOOKUP(RANDBETWEEN(1,5),FORMAS_PGMTO[#All],2,FALSE)</f>
        <v>Crédito</v>
      </c>
      <c r="F251" s="46"/>
      <c r="G251" s="56"/>
    </row>
    <row r="252" spans="1:7" s="15" customFormat="1" ht="21" hidden="1" x14ac:dyDescent="0.4">
      <c r="A252" s="53">
        <v>45906</v>
      </c>
      <c r="B252" s="41" t="str">
        <f>UPPER(TEXT(Lançamentos_2025[[#This Row],[DATA]],"MMM"))</f>
        <v>SET</v>
      </c>
      <c r="C252" s="40"/>
      <c r="D25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2" s="43" t="str">
        <f ca="1">VLOOKUP(RANDBETWEEN(1,5),FORMAS_PGMTO[#All],2,FALSE)</f>
        <v>Crédito</v>
      </c>
      <c r="F252" s="44"/>
      <c r="G252" s="59"/>
    </row>
    <row r="253" spans="1:7" s="15" customFormat="1" ht="21" hidden="1" x14ac:dyDescent="0.4">
      <c r="A253" s="53">
        <v>45907</v>
      </c>
      <c r="B253" s="39" t="str">
        <f>UPPER(TEXT(Lançamentos_2025[[#This Row],[DATA]],"MMM"))</f>
        <v>SET</v>
      </c>
      <c r="C253" s="40"/>
      <c r="D25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3" s="43" t="str">
        <f ca="1">VLOOKUP(RANDBETWEEN(1,5),FORMAS_PGMTO[#All],2,FALSE)</f>
        <v>Crédito</v>
      </c>
      <c r="F253" s="44"/>
      <c r="G253" s="59"/>
    </row>
    <row r="254" spans="1:7" s="15" customFormat="1" ht="21" hidden="1" x14ac:dyDescent="0.4">
      <c r="A254" s="53">
        <v>45908</v>
      </c>
      <c r="B254" s="39" t="str">
        <f>UPPER(TEXT(Lançamentos_2025[[#This Row],[DATA]],"MMM"))</f>
        <v>SET</v>
      </c>
      <c r="C254" s="40"/>
      <c r="D25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4" s="43" t="str">
        <f ca="1">VLOOKUP(RANDBETWEEN(1,5),FORMAS_PGMTO[#All],2,FALSE)</f>
        <v>Débito</v>
      </c>
      <c r="F254" s="44"/>
      <c r="G254" s="58"/>
    </row>
    <row r="255" spans="1:7" s="15" customFormat="1" ht="21" hidden="1" x14ac:dyDescent="0.4">
      <c r="A255" s="53">
        <v>45909</v>
      </c>
      <c r="B255" s="39" t="str">
        <f>UPPER(TEXT(Lançamentos_2025[[#This Row],[DATA]],"MMM"))</f>
        <v>SET</v>
      </c>
      <c r="C255" s="40"/>
      <c r="D25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5" s="43" t="str">
        <f ca="1">VLOOKUP(RANDBETWEEN(1,5),FORMAS_PGMTO[#All],2,FALSE)</f>
        <v>Crédito</v>
      </c>
      <c r="F255" s="44"/>
      <c r="G255" s="58"/>
    </row>
    <row r="256" spans="1:7" s="15" customFormat="1" ht="21" hidden="1" x14ac:dyDescent="0.4">
      <c r="A256" s="53">
        <v>45910</v>
      </c>
      <c r="B256" s="39" t="str">
        <f>UPPER(TEXT(Lançamentos_2025[[#This Row],[DATA]],"MMM"))</f>
        <v>SET</v>
      </c>
      <c r="C256" s="40"/>
      <c r="D25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6" s="43" t="str">
        <f ca="1">VLOOKUP(RANDBETWEEN(1,5),FORMAS_PGMTO[#All],2,FALSE)</f>
        <v>Crédito</v>
      </c>
      <c r="F256" s="44"/>
      <c r="G256" s="58"/>
    </row>
    <row r="257" spans="1:7" s="15" customFormat="1" ht="21" hidden="1" x14ac:dyDescent="0.4">
      <c r="A257" s="53">
        <v>45911</v>
      </c>
      <c r="B257" s="39" t="str">
        <f>UPPER(TEXT(Lançamentos_2025[[#This Row],[DATA]],"MMM"))</f>
        <v>SET</v>
      </c>
      <c r="C257" s="40"/>
      <c r="D25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7" s="43" t="str">
        <f ca="1">VLOOKUP(RANDBETWEEN(1,5),FORMAS_PGMTO[#All],2,FALSE)</f>
        <v>Boleto</v>
      </c>
      <c r="F257" s="46"/>
      <c r="G257" s="58"/>
    </row>
    <row r="258" spans="1:7" s="15" customFormat="1" ht="21" hidden="1" x14ac:dyDescent="0.4">
      <c r="A258" s="53">
        <v>45912</v>
      </c>
      <c r="B258" s="39" t="str">
        <f>UPPER(TEXT(Lançamentos_2025[[#This Row],[DATA]],"MMM"))</f>
        <v>SET</v>
      </c>
      <c r="C258" s="40"/>
      <c r="D25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8" s="43" t="str">
        <f ca="1">VLOOKUP(RANDBETWEEN(1,5),FORMAS_PGMTO[#All],2,FALSE)</f>
        <v>Dinheiro</v>
      </c>
      <c r="F258" s="46"/>
      <c r="G258" s="58"/>
    </row>
    <row r="259" spans="1:7" s="15" customFormat="1" ht="21" hidden="1" x14ac:dyDescent="0.4">
      <c r="A259" s="53">
        <v>45913</v>
      </c>
      <c r="B259" s="39" t="str">
        <f>UPPER(TEXT(Lançamentos_2025[[#This Row],[DATA]],"MMM"))</f>
        <v>SET</v>
      </c>
      <c r="C259" s="40"/>
      <c r="D25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59" s="43" t="str">
        <f ca="1">VLOOKUP(RANDBETWEEN(1,5),FORMAS_PGMTO[#All],2,FALSE)</f>
        <v>Boleto</v>
      </c>
      <c r="F259" s="44"/>
      <c r="G259" s="58"/>
    </row>
    <row r="260" spans="1:7" s="15" customFormat="1" ht="21" hidden="1" x14ac:dyDescent="0.4">
      <c r="A260" s="53">
        <v>45914</v>
      </c>
      <c r="B260" s="39" t="str">
        <f>UPPER(TEXT(Lançamentos_2025[[#This Row],[DATA]],"MMM"))</f>
        <v>SET</v>
      </c>
      <c r="C260" s="40"/>
      <c r="D26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60" s="43" t="str">
        <f ca="1">VLOOKUP(RANDBETWEEN(1,5),FORMAS_PGMTO[#All],2,FALSE)</f>
        <v>Boleto</v>
      </c>
      <c r="F260" s="44"/>
      <c r="G260" s="58"/>
    </row>
    <row r="261" spans="1:7" s="15" customFormat="1" ht="21" x14ac:dyDescent="0.4">
      <c r="A261" s="53">
        <v>45915</v>
      </c>
      <c r="B261" s="39" t="str">
        <f>UPPER(TEXT(Lançamentos_2025[[#This Row],[DATA]],"MMM"))</f>
        <v>SET</v>
      </c>
      <c r="C261" s="40" t="s">
        <v>7</v>
      </c>
      <c r="D26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261" s="40" t="str">
        <f ca="1">VLOOKUP(RANDBETWEEN(1,5),FORMAS_PGMTO[#All],2,FALSE)</f>
        <v>Dinheiro</v>
      </c>
      <c r="F261" s="44" t="s">
        <v>60</v>
      </c>
      <c r="G261" s="54">
        <v>1950</v>
      </c>
    </row>
    <row r="262" spans="1:7" s="15" customFormat="1" ht="21" x14ac:dyDescent="0.4">
      <c r="A262" s="53">
        <v>45916</v>
      </c>
      <c r="B262" s="39" t="str">
        <f>UPPER(TEXT(Lançamentos_2025[[#This Row],[DATA]],"MMM"))</f>
        <v>SET</v>
      </c>
      <c r="C262" s="40" t="s">
        <v>5</v>
      </c>
      <c r="D26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62" s="40" t="str">
        <f ca="1">VLOOKUP(RANDBETWEEN(1,5),FORMAS_PGMTO[#All],2,FALSE)</f>
        <v>Boleto</v>
      </c>
      <c r="F262" s="44" t="s">
        <v>105</v>
      </c>
      <c r="G262" s="57">
        <v>850</v>
      </c>
    </row>
    <row r="263" spans="1:7" s="15" customFormat="1" ht="21" hidden="1" x14ac:dyDescent="0.4">
      <c r="A263" s="53">
        <v>45917</v>
      </c>
      <c r="B263" s="39" t="str">
        <f>UPPER(TEXT(Lançamentos_2025[[#This Row],[DATA]],"MMM"))</f>
        <v>SET</v>
      </c>
      <c r="C263" s="79"/>
      <c r="D26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63" s="80" t="str">
        <f ca="1">VLOOKUP(RANDBETWEEN(1,5),FORMAS_PGMTO[#All],2,FALSE)</f>
        <v>Pix</v>
      </c>
      <c r="F263" s="81"/>
      <c r="G263" s="88"/>
    </row>
    <row r="264" spans="1:7" s="15" customFormat="1" ht="21" hidden="1" x14ac:dyDescent="0.4">
      <c r="A264" s="53">
        <v>45918</v>
      </c>
      <c r="B264" s="39" t="str">
        <f>UPPER(TEXT(Lançamentos_2025[[#This Row],[DATA]],"MMM"))</f>
        <v>SET</v>
      </c>
      <c r="C264" s="79"/>
      <c r="D26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64" s="80" t="str">
        <f ca="1">VLOOKUP(RANDBETWEEN(1,5),FORMAS_PGMTO[#All],2,FALSE)</f>
        <v>Boleto</v>
      </c>
      <c r="F264" s="81"/>
      <c r="G264" s="88"/>
    </row>
    <row r="265" spans="1:7" s="15" customFormat="1" ht="21" x14ac:dyDescent="0.4">
      <c r="A265" s="53">
        <v>45919</v>
      </c>
      <c r="B265" s="39" t="str">
        <f>UPPER(TEXT(Lançamentos_2025[[#This Row],[DATA]],"MMM"))</f>
        <v>SET</v>
      </c>
      <c r="C265" s="40" t="s">
        <v>13</v>
      </c>
      <c r="D26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65" s="40" t="str">
        <f ca="1">VLOOKUP(RANDBETWEEN(1,5),FORMAS_PGMTO[#All],2,FALSE)</f>
        <v>Dinheiro</v>
      </c>
      <c r="F265" s="44" t="s">
        <v>74</v>
      </c>
      <c r="G265" s="57">
        <v>250</v>
      </c>
    </row>
    <row r="266" spans="1:7" s="15" customFormat="1" ht="21" x14ac:dyDescent="0.4">
      <c r="A266" s="53">
        <v>45920</v>
      </c>
      <c r="B266" s="39" t="str">
        <f>UPPER(TEXT(Lançamentos_2025[[#This Row],[DATA]],"MMM"))</f>
        <v>SET</v>
      </c>
      <c r="C266" s="40" t="s">
        <v>15</v>
      </c>
      <c r="D26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66" s="43" t="str">
        <f ca="1">VLOOKUP(RANDBETWEEN(1,5),FORMAS_PGMTO[#All],2,FALSE)</f>
        <v>Crédito</v>
      </c>
      <c r="F266" s="46" t="s">
        <v>75</v>
      </c>
      <c r="G266" s="86">
        <v>500</v>
      </c>
    </row>
    <row r="267" spans="1:7" s="15" customFormat="1" ht="21" x14ac:dyDescent="0.4">
      <c r="A267" s="53">
        <v>45921</v>
      </c>
      <c r="B267" s="41" t="str">
        <f>UPPER(TEXT(Lançamentos_2025[[#This Row],[DATA]],"MMM"))</f>
        <v>SET</v>
      </c>
      <c r="C267" s="40" t="s">
        <v>17</v>
      </c>
      <c r="D26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67" s="40" t="str">
        <f ca="1">VLOOKUP(RANDBETWEEN(1,5),FORMAS_PGMTO[#All],2,FALSE)</f>
        <v>Boleto</v>
      </c>
      <c r="F267" s="44" t="s">
        <v>76</v>
      </c>
      <c r="G267" s="57">
        <v>180</v>
      </c>
    </row>
    <row r="268" spans="1:7" s="15" customFormat="1" ht="21" hidden="1" x14ac:dyDescent="0.4">
      <c r="A268" s="53">
        <v>45922</v>
      </c>
      <c r="B268" s="39" t="str">
        <f>UPPER(TEXT(Lançamentos_2025[[#This Row],[DATA]],"MMM"))</f>
        <v>SET</v>
      </c>
      <c r="C268" s="40"/>
      <c r="D26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68" s="43" t="str">
        <f ca="1">VLOOKUP(RANDBETWEEN(1,5),FORMAS_PGMTO[#All],2,FALSE)</f>
        <v>Crédito</v>
      </c>
      <c r="F268" s="44"/>
      <c r="G268" s="58"/>
    </row>
    <row r="269" spans="1:7" s="15" customFormat="1" ht="21" hidden="1" x14ac:dyDescent="0.4">
      <c r="A269" s="53">
        <v>45923</v>
      </c>
      <c r="B269" s="41" t="str">
        <f>UPPER(TEXT(Lançamentos_2025[[#This Row],[DATA]],"MMM"))</f>
        <v>SET</v>
      </c>
      <c r="C269" s="40"/>
      <c r="D26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69" s="43" t="str">
        <f ca="1">VLOOKUP(RANDBETWEEN(1,5),FORMAS_PGMTO[#All],2,FALSE)</f>
        <v>Crédito</v>
      </c>
      <c r="F269" s="46"/>
      <c r="G269" s="56"/>
    </row>
    <row r="270" spans="1:7" s="15" customFormat="1" ht="21" hidden="1" x14ac:dyDescent="0.4">
      <c r="A270" s="53">
        <v>45924</v>
      </c>
      <c r="B270" s="41" t="str">
        <f>UPPER(TEXT(Lançamentos_2025[[#This Row],[DATA]],"MMM"))</f>
        <v>SET</v>
      </c>
      <c r="C270" s="40"/>
      <c r="D27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0" s="43" t="str">
        <f ca="1">VLOOKUP(RANDBETWEEN(1,5),FORMAS_PGMTO[#All],2,FALSE)</f>
        <v>Pix</v>
      </c>
      <c r="F270" s="46"/>
      <c r="G270" s="56"/>
    </row>
    <row r="271" spans="1:7" s="15" customFormat="1" ht="21" hidden="1" x14ac:dyDescent="0.4">
      <c r="A271" s="53">
        <v>45925</v>
      </c>
      <c r="B271" s="41" t="str">
        <f>UPPER(TEXT(Lançamentos_2025[[#This Row],[DATA]],"MMM"))</f>
        <v>SET</v>
      </c>
      <c r="C271" s="40"/>
      <c r="D27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1" s="43" t="str">
        <f ca="1">VLOOKUP(RANDBETWEEN(1,5),FORMAS_PGMTO[#All],2,FALSE)</f>
        <v>Pix</v>
      </c>
      <c r="F271" s="46"/>
      <c r="G271" s="56"/>
    </row>
    <row r="272" spans="1:7" s="15" customFormat="1" ht="21" hidden="1" x14ac:dyDescent="0.4">
      <c r="A272" s="53">
        <v>45926</v>
      </c>
      <c r="B272" s="41" t="str">
        <f>UPPER(TEXT(Lançamentos_2025[[#This Row],[DATA]],"MMM"))</f>
        <v>SET</v>
      </c>
      <c r="C272" s="40"/>
      <c r="D27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2" s="43" t="str">
        <f ca="1">VLOOKUP(RANDBETWEEN(1,5),FORMAS_PGMTO[#All],2,FALSE)</f>
        <v>Dinheiro</v>
      </c>
      <c r="F272" s="46"/>
      <c r="G272" s="56"/>
    </row>
    <row r="273" spans="1:7" s="15" customFormat="1" ht="21" hidden="1" x14ac:dyDescent="0.4">
      <c r="A273" s="53">
        <v>45927</v>
      </c>
      <c r="B273" s="39" t="str">
        <f>UPPER(TEXT(Lançamentos_2025[[#This Row],[DATA]],"MMM"))</f>
        <v>SET</v>
      </c>
      <c r="C273" s="40"/>
      <c r="D27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3" s="43" t="str">
        <f ca="1">VLOOKUP(RANDBETWEEN(1,5),FORMAS_PGMTO[#All],2,FALSE)</f>
        <v>Boleto</v>
      </c>
      <c r="F273" s="44"/>
      <c r="G273" s="58"/>
    </row>
    <row r="274" spans="1:7" s="15" customFormat="1" ht="21" hidden="1" x14ac:dyDescent="0.4">
      <c r="A274" s="53">
        <v>45928</v>
      </c>
      <c r="B274" s="39" t="str">
        <f>UPPER(TEXT(Lançamentos_2025[[#This Row],[DATA]],"MMM"))</f>
        <v>SET</v>
      </c>
      <c r="C274" s="40"/>
      <c r="D27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4" s="43" t="str">
        <f ca="1">VLOOKUP(RANDBETWEEN(1,5),FORMAS_PGMTO[#All],2,FALSE)</f>
        <v>Pix</v>
      </c>
      <c r="F274" s="44"/>
      <c r="G274" s="58"/>
    </row>
    <row r="275" spans="1:7" s="15" customFormat="1" ht="21" hidden="1" x14ac:dyDescent="0.4">
      <c r="A275" s="53">
        <v>45929</v>
      </c>
      <c r="B275" s="39" t="str">
        <f>UPPER(TEXT(Lançamentos_2025[[#This Row],[DATA]],"MMM"))</f>
        <v>SET</v>
      </c>
      <c r="C275" s="40"/>
      <c r="D27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5" s="43" t="str">
        <f ca="1">VLOOKUP(RANDBETWEEN(1,5),FORMAS_PGMTO[#All],2,FALSE)</f>
        <v>Crédito</v>
      </c>
      <c r="F275" s="44"/>
      <c r="G275" s="58"/>
    </row>
    <row r="276" spans="1:7" s="15" customFormat="1" ht="21" hidden="1" x14ac:dyDescent="0.4">
      <c r="A276" s="53">
        <v>45930</v>
      </c>
      <c r="B276" s="39" t="str">
        <f>UPPER(TEXT(Lançamentos_2025[[#This Row],[DATA]],"MMM"))</f>
        <v>SET</v>
      </c>
      <c r="C276" s="40"/>
      <c r="D27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6" s="43" t="str">
        <f ca="1">VLOOKUP(RANDBETWEEN(1,5),FORMAS_PGMTO[#All],2,FALSE)</f>
        <v>Dinheiro</v>
      </c>
      <c r="F276" s="44"/>
      <c r="G276" s="58"/>
    </row>
    <row r="277" spans="1:7" s="15" customFormat="1" ht="21" hidden="1" x14ac:dyDescent="0.4">
      <c r="A277" s="53">
        <v>45931</v>
      </c>
      <c r="B277" s="41" t="str">
        <f>UPPER(TEXT(Lançamentos_2025[[#This Row],[DATA]],"MMM"))</f>
        <v>OUT</v>
      </c>
      <c r="C277" s="40"/>
      <c r="D27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7" s="43" t="str">
        <f ca="1">VLOOKUP(RANDBETWEEN(1,5),FORMAS_PGMTO[#All],2,FALSE)</f>
        <v>Dinheiro</v>
      </c>
      <c r="F277" s="44"/>
      <c r="G277" s="58"/>
    </row>
    <row r="278" spans="1:7" s="15" customFormat="1" ht="21" hidden="1" x14ac:dyDescent="0.4">
      <c r="A278" s="53">
        <v>45932</v>
      </c>
      <c r="B278" s="41" t="str">
        <f>UPPER(TEXT(Lançamentos_2025[[#This Row],[DATA]],"MMM"))</f>
        <v>OUT</v>
      </c>
      <c r="C278" s="40"/>
      <c r="D27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8" s="43" t="str">
        <f ca="1">VLOOKUP(RANDBETWEEN(1,5),FORMAS_PGMTO[#All],2,FALSE)</f>
        <v>Dinheiro</v>
      </c>
      <c r="F278" s="46"/>
      <c r="G278" s="56"/>
    </row>
    <row r="279" spans="1:7" s="15" customFormat="1" ht="21" hidden="1" x14ac:dyDescent="0.4">
      <c r="A279" s="53">
        <v>45933</v>
      </c>
      <c r="B279" s="41" t="str">
        <f>UPPER(TEXT(Lançamentos_2025[[#This Row],[DATA]],"MMM"))</f>
        <v>OUT</v>
      </c>
      <c r="C279" s="40"/>
      <c r="D27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79" s="43" t="str">
        <f ca="1">VLOOKUP(RANDBETWEEN(1,5),FORMAS_PGMTO[#All],2,FALSE)</f>
        <v>Débito</v>
      </c>
      <c r="F279" s="44"/>
      <c r="G279" s="58"/>
    </row>
    <row r="280" spans="1:7" s="15" customFormat="1" ht="21" hidden="1" x14ac:dyDescent="0.4">
      <c r="A280" s="53">
        <v>45934</v>
      </c>
      <c r="B280" s="39" t="str">
        <f>UPPER(TEXT(Lançamentos_2025[[#This Row],[DATA]],"MMM"))</f>
        <v>OUT</v>
      </c>
      <c r="C280" s="40"/>
      <c r="D28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0" s="43" t="str">
        <f ca="1">VLOOKUP(RANDBETWEEN(1,5),FORMAS_PGMTO[#All],2,FALSE)</f>
        <v>Dinheiro</v>
      </c>
      <c r="F280" s="44"/>
      <c r="G280" s="58"/>
    </row>
    <row r="281" spans="1:7" s="15" customFormat="1" ht="21" hidden="1" x14ac:dyDescent="0.4">
      <c r="A281" s="53">
        <v>45935</v>
      </c>
      <c r="B281" s="39" t="str">
        <f>UPPER(TEXT(Lançamentos_2025[[#This Row],[DATA]],"MMM"))</f>
        <v>OUT</v>
      </c>
      <c r="C281" s="40"/>
      <c r="D28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1" s="43" t="str">
        <f ca="1">VLOOKUP(RANDBETWEEN(1,5),FORMAS_PGMTO[#All],2,FALSE)</f>
        <v>Boleto</v>
      </c>
      <c r="F281" s="52"/>
      <c r="G281" s="58"/>
    </row>
    <row r="282" spans="1:7" s="15" customFormat="1" ht="21" hidden="1" x14ac:dyDescent="0.4">
      <c r="A282" s="53">
        <v>45936</v>
      </c>
      <c r="B282" s="41" t="str">
        <f>UPPER(TEXT(Lançamentos_2025[[#This Row],[DATA]],"MMM"))</f>
        <v>OUT</v>
      </c>
      <c r="C282" s="40"/>
      <c r="D28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2" s="43" t="str">
        <f ca="1">VLOOKUP(RANDBETWEEN(1,5),FORMAS_PGMTO[#All],2,FALSE)</f>
        <v>Boleto</v>
      </c>
      <c r="F282" s="46"/>
      <c r="G282" s="56"/>
    </row>
    <row r="283" spans="1:7" s="15" customFormat="1" ht="22.5" hidden="1" customHeight="1" x14ac:dyDescent="0.4">
      <c r="A283" s="53">
        <v>45937</v>
      </c>
      <c r="B283" s="41" t="str">
        <f>UPPER(TEXT(Lançamentos_2025[[#This Row],[DATA]],"MMM"))</f>
        <v>OUT</v>
      </c>
      <c r="C283" s="40"/>
      <c r="D28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3" s="43" t="str">
        <f ca="1">VLOOKUP(RANDBETWEEN(1,5),FORMAS_PGMTO[#All],2,FALSE)</f>
        <v>Crédito</v>
      </c>
      <c r="F283" s="46"/>
      <c r="G283" s="56"/>
    </row>
    <row r="284" spans="1:7" s="15" customFormat="1" ht="21" hidden="1" x14ac:dyDescent="0.4">
      <c r="A284" s="53">
        <v>45938</v>
      </c>
      <c r="B284" s="41" t="str">
        <f>UPPER(TEXT(Lançamentos_2025[[#This Row],[DATA]],"MMM"))</f>
        <v>OUT</v>
      </c>
      <c r="C284" s="40"/>
      <c r="D28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4" s="43" t="str">
        <f ca="1">VLOOKUP(RANDBETWEEN(1,5),FORMAS_PGMTO[#All],2,FALSE)</f>
        <v>Débito</v>
      </c>
      <c r="F284" s="46"/>
      <c r="G284" s="56"/>
    </row>
    <row r="285" spans="1:7" s="15" customFormat="1" ht="21" hidden="1" x14ac:dyDescent="0.4">
      <c r="A285" s="53">
        <v>45939</v>
      </c>
      <c r="B285" s="41" t="str">
        <f>UPPER(TEXT(Lançamentos_2025[[#This Row],[DATA]],"MMM"))</f>
        <v>OUT</v>
      </c>
      <c r="C285" s="40"/>
      <c r="D28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5" s="43" t="str">
        <f ca="1">VLOOKUP(RANDBETWEEN(1,5),FORMAS_PGMTO[#All],2,FALSE)</f>
        <v>Dinheiro</v>
      </c>
      <c r="F285" s="46"/>
      <c r="G285" s="56"/>
    </row>
    <row r="286" spans="1:7" s="15" customFormat="1" ht="21" hidden="1" x14ac:dyDescent="0.4">
      <c r="A286" s="53">
        <v>45940</v>
      </c>
      <c r="B286" s="41" t="str">
        <f>UPPER(TEXT(Lançamentos_2025[[#This Row],[DATA]],"MMM"))</f>
        <v>OUT</v>
      </c>
      <c r="C286" s="40"/>
      <c r="D28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6" s="43" t="str">
        <f ca="1">VLOOKUP(RANDBETWEEN(1,5),FORMAS_PGMTO[#All],2,FALSE)</f>
        <v>Dinheiro</v>
      </c>
      <c r="F286" s="46"/>
      <c r="G286" s="56"/>
    </row>
    <row r="287" spans="1:7" s="15" customFormat="1" ht="21" hidden="1" x14ac:dyDescent="0.4">
      <c r="A287" s="53">
        <v>45941</v>
      </c>
      <c r="B287" s="41" t="str">
        <f>UPPER(TEXT(Lançamentos_2025[[#This Row],[DATA]],"MMM"))</f>
        <v>OUT</v>
      </c>
      <c r="C287" s="40"/>
      <c r="D28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7" s="43" t="str">
        <f ca="1">VLOOKUP(RANDBETWEEN(1,5),FORMAS_PGMTO[#All],2,FALSE)</f>
        <v>Pix</v>
      </c>
      <c r="F287" s="46"/>
      <c r="G287" s="56"/>
    </row>
    <row r="288" spans="1:7" s="15" customFormat="1" ht="21" hidden="1" x14ac:dyDescent="0.4">
      <c r="A288" s="53">
        <v>45942</v>
      </c>
      <c r="B288" s="41" t="str">
        <f>UPPER(TEXT(Lançamentos_2025[[#This Row],[DATA]],"MMM"))</f>
        <v>OUT</v>
      </c>
      <c r="C288" s="40"/>
      <c r="D28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8" s="43" t="str">
        <f ca="1">VLOOKUP(RANDBETWEEN(1,5),FORMAS_PGMTO[#All],2,FALSE)</f>
        <v>Dinheiro</v>
      </c>
      <c r="F288" s="44"/>
      <c r="G288" s="58"/>
    </row>
    <row r="289" spans="1:7" s="15" customFormat="1" ht="21" hidden="1" x14ac:dyDescent="0.4">
      <c r="A289" s="53">
        <v>45943</v>
      </c>
      <c r="B289" s="39" t="str">
        <f>UPPER(TEXT(Lançamentos_2025[[#This Row],[DATA]],"MMM"))</f>
        <v>OUT</v>
      </c>
      <c r="C289" s="40"/>
      <c r="D28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89" s="43" t="str">
        <f ca="1">VLOOKUP(RANDBETWEEN(1,5),FORMAS_PGMTO[#All],2,FALSE)</f>
        <v>Crédito</v>
      </c>
      <c r="F289" s="46"/>
      <c r="G289" s="56"/>
    </row>
    <row r="290" spans="1:7" s="15" customFormat="1" ht="21" hidden="1" x14ac:dyDescent="0.4">
      <c r="A290" s="53">
        <v>45944</v>
      </c>
      <c r="B290" s="39" t="str">
        <f>UPPER(TEXT(Lançamentos_2025[[#This Row],[DATA]],"MMM"))</f>
        <v>OUT</v>
      </c>
      <c r="C290" s="40"/>
      <c r="D29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90" s="43" t="str">
        <f ca="1">VLOOKUP(RANDBETWEEN(1,5),FORMAS_PGMTO[#All],2,FALSE)</f>
        <v>Crédito</v>
      </c>
      <c r="F290" s="44"/>
      <c r="G290" s="58"/>
    </row>
    <row r="291" spans="1:7" s="15" customFormat="1" ht="21" hidden="1" x14ac:dyDescent="0.4">
      <c r="A291" s="53">
        <v>45945</v>
      </c>
      <c r="B291" s="39" t="str">
        <f>UPPER(TEXT(Lançamentos_2025[[#This Row],[DATA]],"MMM"))</f>
        <v>OUT</v>
      </c>
      <c r="C291" s="40"/>
      <c r="D29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91" s="43" t="str">
        <f ca="1">VLOOKUP(RANDBETWEEN(1,5),FORMAS_PGMTO[#All],2,FALSE)</f>
        <v>Dinheiro</v>
      </c>
      <c r="F291" s="44"/>
      <c r="G291" s="58"/>
    </row>
    <row r="292" spans="1:7" s="15" customFormat="1" ht="21" x14ac:dyDescent="0.4">
      <c r="A292" s="53">
        <v>45946</v>
      </c>
      <c r="B292" s="39" t="str">
        <f>UPPER(TEXT(Lançamentos_2025[[#This Row],[DATA]],"MMM"))</f>
        <v>OUT</v>
      </c>
      <c r="C292" s="40" t="s">
        <v>7</v>
      </c>
      <c r="D29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292" s="40" t="str">
        <f ca="1">VLOOKUP(RANDBETWEEN(1,5),FORMAS_PGMTO[#All],2,FALSE)</f>
        <v>Pix</v>
      </c>
      <c r="F292" s="44" t="s">
        <v>60</v>
      </c>
      <c r="G292" s="54">
        <v>1950</v>
      </c>
    </row>
    <row r="293" spans="1:7" s="15" customFormat="1" ht="21" x14ac:dyDescent="0.4">
      <c r="A293" s="53">
        <v>45947</v>
      </c>
      <c r="B293" s="39" t="str">
        <f>UPPER(TEXT(Lançamentos_2025[[#This Row],[DATA]],"MMM"))</f>
        <v>OUT</v>
      </c>
      <c r="C293" s="40" t="s">
        <v>13</v>
      </c>
      <c r="D29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93" s="40" t="str">
        <f ca="1">VLOOKUP(RANDBETWEEN(1,5),FORMAS_PGMTO[#All],2,FALSE)</f>
        <v>Crédito</v>
      </c>
      <c r="F293" s="44" t="s">
        <v>69</v>
      </c>
      <c r="G293" s="54">
        <v>150</v>
      </c>
    </row>
    <row r="294" spans="1:7" s="15" customFormat="1" ht="21" x14ac:dyDescent="0.4">
      <c r="A294" s="53">
        <v>45948</v>
      </c>
      <c r="B294" s="41" t="str">
        <f>UPPER(TEXT(Lançamentos_2025[[#This Row],[DATA]],"MMM"))</f>
        <v>OUT</v>
      </c>
      <c r="C294" s="40" t="s">
        <v>15</v>
      </c>
      <c r="D29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94" s="40" t="str">
        <f ca="1">VLOOKUP(RANDBETWEEN(1,5),FORMAS_PGMTO[#All],2,FALSE)</f>
        <v>Débito</v>
      </c>
      <c r="F294" s="46" t="s">
        <v>71</v>
      </c>
      <c r="G294" s="86">
        <v>100</v>
      </c>
    </row>
    <row r="295" spans="1:7" s="15" customFormat="1" ht="21" x14ac:dyDescent="0.4">
      <c r="A295" s="53">
        <v>45949</v>
      </c>
      <c r="B295" s="41" t="str">
        <f>UPPER(TEXT(Lançamentos_2025[[#This Row],[DATA]],"MMM"))</f>
        <v>OUT</v>
      </c>
      <c r="C295" s="40" t="s">
        <v>17</v>
      </c>
      <c r="D29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95" s="40" t="str">
        <f ca="1">VLOOKUP(RANDBETWEEN(1,5),FORMAS_PGMTO[#All],2,FALSE)</f>
        <v>Boleto</v>
      </c>
      <c r="F295" s="44" t="s">
        <v>109</v>
      </c>
      <c r="G295" s="57">
        <v>150</v>
      </c>
    </row>
    <row r="296" spans="1:7" s="15" customFormat="1" ht="21" x14ac:dyDescent="0.4">
      <c r="A296" s="53">
        <v>45950</v>
      </c>
      <c r="B296" s="39" t="str">
        <f>UPPER(TEXT(Lançamentos_2025[[#This Row],[DATA]],"MMM"))</f>
        <v>OUT</v>
      </c>
      <c r="C296" s="40" t="s">
        <v>19</v>
      </c>
      <c r="D29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96" s="40" t="str">
        <f ca="1">VLOOKUP(RANDBETWEEN(1,5),FORMAS_PGMTO[#All],2,FALSE)</f>
        <v>Débito</v>
      </c>
      <c r="F296" s="44" t="s">
        <v>72</v>
      </c>
      <c r="G296" s="57">
        <v>200</v>
      </c>
    </row>
    <row r="297" spans="1:7" s="15" customFormat="1" ht="21" x14ac:dyDescent="0.4">
      <c r="A297" s="53">
        <v>45951</v>
      </c>
      <c r="B297" s="39" t="str">
        <f>UPPER(TEXT(Lançamentos_2025[[#This Row],[DATA]],"MMM"))</f>
        <v>OUT</v>
      </c>
      <c r="C297" s="40" t="s">
        <v>21</v>
      </c>
      <c r="D29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297" s="43" t="str">
        <f ca="1">VLOOKUP(RANDBETWEEN(1,5),FORMAS_PGMTO[#All],2,FALSE)</f>
        <v>Boleto</v>
      </c>
      <c r="F297" s="46" t="s">
        <v>70</v>
      </c>
      <c r="G297" s="86">
        <v>100</v>
      </c>
    </row>
    <row r="298" spans="1:7" s="15" customFormat="1" ht="21" hidden="1" x14ac:dyDescent="0.4">
      <c r="A298" s="53">
        <v>45952</v>
      </c>
      <c r="B298" s="39" t="str">
        <f>UPPER(TEXT(Lançamentos_2025[[#This Row],[DATA]],"MMM"))</f>
        <v>OUT</v>
      </c>
      <c r="C298" s="40"/>
      <c r="D29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98" s="40" t="str">
        <f ca="1">VLOOKUP(RANDBETWEEN(1,5),FORMAS_PGMTO[#All],2,FALSE)</f>
        <v>Boleto</v>
      </c>
      <c r="F298" s="44"/>
      <c r="G298" s="58"/>
    </row>
    <row r="299" spans="1:7" s="15" customFormat="1" ht="21" hidden="1" x14ac:dyDescent="0.4">
      <c r="A299" s="53">
        <v>45953</v>
      </c>
      <c r="B299" s="39" t="str">
        <f>UPPER(TEXT(Lançamentos_2025[[#This Row],[DATA]],"MMM"))</f>
        <v>OUT</v>
      </c>
      <c r="C299" s="40"/>
      <c r="D29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299" s="40" t="str">
        <f ca="1">VLOOKUP(RANDBETWEEN(1,5),FORMAS_PGMTO[#All],2,FALSE)</f>
        <v>Crédito</v>
      </c>
      <c r="F299" s="44"/>
      <c r="G299" s="58"/>
    </row>
    <row r="300" spans="1:7" s="15" customFormat="1" ht="21" hidden="1" x14ac:dyDescent="0.4">
      <c r="A300" s="53">
        <v>45954</v>
      </c>
      <c r="B300" s="39" t="str">
        <f>UPPER(TEXT(Lançamentos_2025[[#This Row],[DATA]],"MMM"))</f>
        <v>OUT</v>
      </c>
      <c r="C300" s="40"/>
      <c r="D30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0" s="43" t="str">
        <f ca="1">VLOOKUP(RANDBETWEEN(1,5),FORMAS_PGMTO[#All],2,FALSE)</f>
        <v>Boleto</v>
      </c>
      <c r="F300" s="46"/>
      <c r="G300" s="58"/>
    </row>
    <row r="301" spans="1:7" s="15" customFormat="1" ht="21" hidden="1" x14ac:dyDescent="0.4">
      <c r="A301" s="53">
        <v>45955</v>
      </c>
      <c r="B301" s="39" t="str">
        <f>UPPER(TEXT(Lançamentos_2025[[#This Row],[DATA]],"MMM"))</f>
        <v>OUT</v>
      </c>
      <c r="C301" s="40"/>
      <c r="D30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1" s="43" t="str">
        <f ca="1">VLOOKUP(RANDBETWEEN(1,5),FORMAS_PGMTO[#All],2,FALSE)</f>
        <v>Boleto</v>
      </c>
      <c r="F301" s="46"/>
      <c r="G301" s="58"/>
    </row>
    <row r="302" spans="1:7" s="15" customFormat="1" ht="21" hidden="1" x14ac:dyDescent="0.4">
      <c r="A302" s="53">
        <v>45956</v>
      </c>
      <c r="B302" s="39" t="str">
        <f>UPPER(TEXT(Lançamentos_2025[[#This Row],[DATA]],"MMM"))</f>
        <v>OUT</v>
      </c>
      <c r="C302" s="40"/>
      <c r="D30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2" s="40" t="str">
        <f ca="1">VLOOKUP(RANDBETWEEN(1,5),FORMAS_PGMTO[#All],2,FALSE)</f>
        <v>Débito</v>
      </c>
      <c r="F302" s="44"/>
      <c r="G302" s="58"/>
    </row>
    <row r="303" spans="1:7" s="15" customFormat="1" ht="21" hidden="1" x14ac:dyDescent="0.4">
      <c r="A303" s="53">
        <v>45957</v>
      </c>
      <c r="B303" s="39" t="str">
        <f>UPPER(TEXT(Lançamentos_2025[[#This Row],[DATA]],"MMM"))</f>
        <v>OUT</v>
      </c>
      <c r="C303" s="40"/>
      <c r="D30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3" s="40" t="str">
        <f ca="1">VLOOKUP(RANDBETWEEN(1,5),FORMAS_PGMTO[#All],2,FALSE)</f>
        <v>Dinheiro</v>
      </c>
      <c r="F303" s="44"/>
      <c r="G303" s="58"/>
    </row>
    <row r="304" spans="1:7" s="15" customFormat="1" ht="21" hidden="1" x14ac:dyDescent="0.4">
      <c r="A304" s="53">
        <v>45958</v>
      </c>
      <c r="B304" s="39" t="str">
        <f>UPPER(TEXT(Lançamentos_2025[[#This Row],[DATA]],"MMM"))</f>
        <v>OUT</v>
      </c>
      <c r="C304" s="40"/>
      <c r="D30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4" s="40" t="str">
        <f ca="1">VLOOKUP(RANDBETWEEN(1,5),FORMAS_PGMTO[#All],2,FALSE)</f>
        <v>Débito</v>
      </c>
      <c r="F304" s="44"/>
      <c r="G304" s="84"/>
    </row>
    <row r="305" spans="1:7" s="15" customFormat="1" ht="21" hidden="1" x14ac:dyDescent="0.4">
      <c r="A305" s="53">
        <v>45959</v>
      </c>
      <c r="B305" s="39" t="str">
        <f>UPPER(TEXT(Lançamentos_2025[[#This Row],[DATA]],"MMM"))</f>
        <v>OUT</v>
      </c>
      <c r="C305" s="40"/>
      <c r="D30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5" s="40" t="str">
        <f ca="1">VLOOKUP(RANDBETWEEN(1,5),FORMAS_PGMTO[#All],2,FALSE)</f>
        <v>Dinheiro</v>
      </c>
      <c r="F305" s="44"/>
      <c r="G305" s="58"/>
    </row>
    <row r="306" spans="1:7" s="15" customFormat="1" ht="21" hidden="1" x14ac:dyDescent="0.4">
      <c r="A306" s="53">
        <v>45960</v>
      </c>
      <c r="B306" s="39" t="str">
        <f>UPPER(TEXT(Lançamentos_2025[[#This Row],[DATA]],"MMM"))</f>
        <v>OUT</v>
      </c>
      <c r="C306" s="40"/>
      <c r="D30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6" s="40" t="str">
        <f ca="1">VLOOKUP(RANDBETWEEN(1,5),FORMAS_PGMTO[#All],2,FALSE)</f>
        <v>Débito</v>
      </c>
      <c r="F306" s="44"/>
      <c r="G306" s="58"/>
    </row>
    <row r="307" spans="1:7" s="15" customFormat="1" ht="21" hidden="1" x14ac:dyDescent="0.4">
      <c r="A307" s="53">
        <v>45961</v>
      </c>
      <c r="B307" s="39" t="str">
        <f>UPPER(TEXT(Lançamentos_2025[[#This Row],[DATA]],"MMM"))</f>
        <v>OUT</v>
      </c>
      <c r="C307" s="40"/>
      <c r="D30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7" s="43" t="str">
        <f ca="1">VLOOKUP(RANDBETWEEN(1,5),FORMAS_PGMTO[#All],2,FALSE)</f>
        <v>Pix</v>
      </c>
      <c r="F307" s="46"/>
      <c r="G307" s="56"/>
    </row>
    <row r="308" spans="1:7" s="15" customFormat="1" ht="21" hidden="1" x14ac:dyDescent="0.4">
      <c r="A308" s="53">
        <v>45962</v>
      </c>
      <c r="B308" s="41" t="str">
        <f>UPPER(TEXT(Lançamentos_2025[[#This Row],[DATA]],"MMM"))</f>
        <v>NOV</v>
      </c>
      <c r="C308" s="40"/>
      <c r="D30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8" s="40" t="str">
        <f ca="1">VLOOKUP(RANDBETWEEN(1,5),FORMAS_PGMTO[#All],2,FALSE)</f>
        <v>Crédito</v>
      </c>
      <c r="F308" s="44"/>
      <c r="G308" s="58"/>
    </row>
    <row r="309" spans="1:7" s="15" customFormat="1" ht="21" hidden="1" x14ac:dyDescent="0.4">
      <c r="A309" s="53">
        <v>45963</v>
      </c>
      <c r="B309" s="39" t="str">
        <f>UPPER(TEXT(Lançamentos_2025[[#This Row],[DATA]],"MMM"))</f>
        <v>NOV</v>
      </c>
      <c r="C309" s="40"/>
      <c r="D30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09" s="40" t="str">
        <f ca="1">VLOOKUP(RANDBETWEEN(1,5),FORMAS_PGMTO[#All],2,FALSE)</f>
        <v>Boleto</v>
      </c>
      <c r="F309" s="44"/>
      <c r="G309" s="58"/>
    </row>
    <row r="310" spans="1:7" s="15" customFormat="1" ht="21" hidden="1" x14ac:dyDescent="0.4">
      <c r="A310" s="53">
        <v>45964</v>
      </c>
      <c r="B310" s="39" t="str">
        <f>UPPER(TEXT(Lançamentos_2025[[#This Row],[DATA]],"MMM"))</f>
        <v>NOV</v>
      </c>
      <c r="C310" s="40"/>
      <c r="D31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0" s="40" t="str">
        <f ca="1">VLOOKUP(RANDBETWEEN(1,5),FORMAS_PGMTO[#All],2,FALSE)</f>
        <v>Dinheiro</v>
      </c>
      <c r="F310" s="44"/>
      <c r="G310" s="58"/>
    </row>
    <row r="311" spans="1:7" s="15" customFormat="1" ht="21" hidden="1" x14ac:dyDescent="0.4">
      <c r="A311" s="53">
        <v>45965</v>
      </c>
      <c r="B311" s="39" t="str">
        <f>UPPER(TEXT(Lançamentos_2025[[#This Row],[DATA]],"MMM"))</f>
        <v>NOV</v>
      </c>
      <c r="C311" s="40"/>
      <c r="D31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1" s="40" t="str">
        <f ca="1">VLOOKUP(RANDBETWEEN(1,5),FORMAS_PGMTO[#All],2,FALSE)</f>
        <v>Pix</v>
      </c>
      <c r="F311" s="44"/>
      <c r="G311" s="58"/>
    </row>
    <row r="312" spans="1:7" s="15" customFormat="1" ht="21" hidden="1" x14ac:dyDescent="0.4">
      <c r="A312" s="53">
        <v>45966</v>
      </c>
      <c r="B312" s="39" t="str">
        <f>UPPER(TEXT(Lançamentos_2025[[#This Row],[DATA]],"MMM"))</f>
        <v>NOV</v>
      </c>
      <c r="C312" s="40"/>
      <c r="D31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2" s="40" t="str">
        <f ca="1">VLOOKUP(RANDBETWEEN(1,5),FORMAS_PGMTO[#All],2,FALSE)</f>
        <v>Boleto</v>
      </c>
      <c r="F312" s="44"/>
      <c r="G312" s="58"/>
    </row>
    <row r="313" spans="1:7" s="15" customFormat="1" ht="21" hidden="1" x14ac:dyDescent="0.4">
      <c r="A313" s="53">
        <v>45967</v>
      </c>
      <c r="B313" s="41" t="str">
        <f>UPPER(TEXT(Lançamentos_2025[[#This Row],[DATA]],"MMM"))</f>
        <v>NOV</v>
      </c>
      <c r="C313" s="40"/>
      <c r="D31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3" s="43" t="str">
        <f ca="1">VLOOKUP(RANDBETWEEN(1,5),FORMAS_PGMTO[#All],2,FALSE)</f>
        <v>Débito</v>
      </c>
      <c r="F313" s="46"/>
      <c r="G313" s="56"/>
    </row>
    <row r="314" spans="1:7" s="15" customFormat="1" ht="21" hidden="1" x14ac:dyDescent="0.4">
      <c r="A314" s="53">
        <v>45968</v>
      </c>
      <c r="B314" s="41" t="str">
        <f>UPPER(TEXT(Lançamentos_2025[[#This Row],[DATA]],"MMM"))</f>
        <v>NOV</v>
      </c>
      <c r="C314" s="40"/>
      <c r="D31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4" s="40" t="str">
        <f ca="1">VLOOKUP(RANDBETWEEN(1,5),FORMAS_PGMTO[#All],2,FALSE)</f>
        <v>Pix</v>
      </c>
      <c r="F314" s="44"/>
      <c r="G314" s="58"/>
    </row>
    <row r="315" spans="1:7" s="15" customFormat="1" ht="21" hidden="1" x14ac:dyDescent="0.4">
      <c r="A315" s="53">
        <v>45969</v>
      </c>
      <c r="B315" s="41" t="str">
        <f>UPPER(TEXT(Lançamentos_2025[[#This Row],[DATA]],"MMM"))</f>
        <v>NOV</v>
      </c>
      <c r="C315" s="40"/>
      <c r="D31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5" s="40" t="str">
        <f ca="1">VLOOKUP(RANDBETWEEN(1,5),FORMAS_PGMTO[#All],2,FALSE)</f>
        <v>Pix</v>
      </c>
      <c r="F315" s="44"/>
      <c r="G315" s="58"/>
    </row>
    <row r="316" spans="1:7" s="15" customFormat="1" ht="21" hidden="1" x14ac:dyDescent="0.4">
      <c r="A316" s="53">
        <v>45970</v>
      </c>
      <c r="B316" s="41" t="str">
        <f>UPPER(TEXT(Lançamentos_2025[[#This Row],[DATA]],"MMM"))</f>
        <v>NOV</v>
      </c>
      <c r="C316" s="40"/>
      <c r="D31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6" s="40" t="str">
        <f ca="1">VLOOKUP(RANDBETWEEN(1,5),FORMAS_PGMTO[#All],2,FALSE)</f>
        <v>Pix</v>
      </c>
      <c r="F316" s="44"/>
      <c r="G316" s="58"/>
    </row>
    <row r="317" spans="1:7" s="15" customFormat="1" ht="21" hidden="1" x14ac:dyDescent="0.4">
      <c r="A317" s="53">
        <v>45971</v>
      </c>
      <c r="B317" s="39" t="str">
        <f>UPPER(TEXT(Lançamentos_2025[[#This Row],[DATA]],"MMM"))</f>
        <v>NOV</v>
      </c>
      <c r="C317" s="40"/>
      <c r="D31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7" s="40" t="str">
        <f ca="1">VLOOKUP(RANDBETWEEN(1,5),FORMAS_PGMTO[#All],2,FALSE)</f>
        <v>Débito</v>
      </c>
      <c r="F317" s="44"/>
      <c r="G317" s="58"/>
    </row>
    <row r="318" spans="1:7" s="15" customFormat="1" ht="21" hidden="1" x14ac:dyDescent="0.4">
      <c r="A318" s="53">
        <v>45972</v>
      </c>
      <c r="B318" s="41" t="str">
        <f>UPPER(TEXT(Lançamentos_2025[[#This Row],[DATA]],"MMM"))</f>
        <v>NOV</v>
      </c>
      <c r="C318" s="40"/>
      <c r="D31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8" s="40" t="str">
        <f ca="1">VLOOKUP(RANDBETWEEN(1,5),FORMAS_PGMTO[#All],2,FALSE)</f>
        <v>Crédito</v>
      </c>
      <c r="F318" s="44"/>
      <c r="G318" s="58"/>
    </row>
    <row r="319" spans="1:7" s="15" customFormat="1" ht="21" hidden="1" x14ac:dyDescent="0.4">
      <c r="A319" s="53">
        <v>45973</v>
      </c>
      <c r="B319" s="41" t="str">
        <f>UPPER(TEXT(Lançamentos_2025[[#This Row],[DATA]],"MMM"))</f>
        <v>NOV</v>
      </c>
      <c r="C319" s="40"/>
      <c r="D31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19" s="43" t="str">
        <f ca="1">VLOOKUP(RANDBETWEEN(1,5),FORMAS_PGMTO[#All],2,FALSE)</f>
        <v>Crédito</v>
      </c>
      <c r="F319" s="46"/>
      <c r="G319" s="56"/>
    </row>
    <row r="320" spans="1:7" s="15" customFormat="1" ht="21" hidden="1" x14ac:dyDescent="0.4">
      <c r="A320" s="53">
        <v>45974</v>
      </c>
      <c r="B320" s="39" t="str">
        <f>UPPER(TEXT(Lançamentos_2025[[#This Row],[DATA]],"MMM"))</f>
        <v>NOV</v>
      </c>
      <c r="C320" s="40"/>
      <c r="D32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20" s="40" t="str">
        <f ca="1">VLOOKUP(RANDBETWEEN(1,5),FORMAS_PGMTO[#All],2,FALSE)</f>
        <v>Pix</v>
      </c>
      <c r="F320" s="44"/>
      <c r="G320" s="58"/>
    </row>
    <row r="321" spans="1:7" s="15" customFormat="1" ht="21" x14ac:dyDescent="0.4">
      <c r="A321" s="53">
        <v>45975</v>
      </c>
      <c r="B321" s="39" t="str">
        <f>UPPER(TEXT(Lançamentos_2025[[#This Row],[DATA]],"MMM"))</f>
        <v>NOV</v>
      </c>
      <c r="C321" s="40" t="s">
        <v>7</v>
      </c>
      <c r="D32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321" s="40" t="str">
        <f ca="1">VLOOKUP(RANDBETWEEN(1,5),FORMAS_PGMTO[#All],2,FALSE)</f>
        <v>Boleto</v>
      </c>
      <c r="F321" s="44" t="s">
        <v>60</v>
      </c>
      <c r="G321" s="54">
        <v>2300</v>
      </c>
    </row>
    <row r="322" spans="1:7" s="15" customFormat="1" ht="21" x14ac:dyDescent="0.4">
      <c r="A322" s="53">
        <v>45976</v>
      </c>
      <c r="B322" s="41" t="str">
        <f>UPPER(TEXT(Lançamentos_2025[[#This Row],[DATA]],"MMM"))</f>
        <v>NOV</v>
      </c>
      <c r="C322" s="40" t="s">
        <v>8</v>
      </c>
      <c r="D32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2" s="40" t="str">
        <f ca="1">VLOOKUP(RANDBETWEEN(1,5),FORMAS_PGMTO[#All],2,FALSE)</f>
        <v>Boleto</v>
      </c>
      <c r="F322" s="44" t="s">
        <v>65</v>
      </c>
      <c r="G322" s="54">
        <v>200</v>
      </c>
    </row>
    <row r="323" spans="1:7" s="15" customFormat="1" ht="21" x14ac:dyDescent="0.4">
      <c r="A323" s="53">
        <v>45977</v>
      </c>
      <c r="B323" s="39" t="str">
        <f>UPPER(TEXT(Lançamentos_2025[[#This Row],[DATA]],"MMM"))</f>
        <v>NOV</v>
      </c>
      <c r="C323" s="40" t="s">
        <v>8</v>
      </c>
      <c r="D32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3" s="40" t="str">
        <f ca="1">VLOOKUP(RANDBETWEEN(1,5),FORMAS_PGMTO[#All],2,FALSE)</f>
        <v>Pix</v>
      </c>
      <c r="F323" s="44" t="s">
        <v>66</v>
      </c>
      <c r="G323" s="54">
        <v>30</v>
      </c>
    </row>
    <row r="324" spans="1:7" s="15" customFormat="1" ht="21" x14ac:dyDescent="0.4">
      <c r="A324" s="53">
        <v>45978</v>
      </c>
      <c r="B324" s="41" t="str">
        <f>UPPER(TEXT(Lançamentos_2025[[#This Row],[DATA]],"MMM"))</f>
        <v>NOV</v>
      </c>
      <c r="C324" s="40" t="s">
        <v>11</v>
      </c>
      <c r="D32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4" s="40" t="str">
        <f ca="1">VLOOKUP(RANDBETWEEN(1,5),FORMAS_PGMTO[#All],2,FALSE)</f>
        <v>Crédito</v>
      </c>
      <c r="F324" s="44" t="s">
        <v>67</v>
      </c>
      <c r="G324" s="54">
        <v>150</v>
      </c>
    </row>
    <row r="325" spans="1:7" s="15" customFormat="1" ht="21" x14ac:dyDescent="0.4">
      <c r="A325" s="53">
        <v>45979</v>
      </c>
      <c r="B325" s="41" t="str">
        <f>UPPER(TEXT(Lançamentos_2025[[#This Row],[DATA]],"MMM"))</f>
        <v>NOV</v>
      </c>
      <c r="C325" s="40" t="s">
        <v>11</v>
      </c>
      <c r="D32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5" s="40" t="str">
        <f ca="1">VLOOKUP(RANDBETWEEN(1,5),FORMAS_PGMTO[#All],2,FALSE)</f>
        <v>Débito</v>
      </c>
      <c r="F325" s="46" t="s">
        <v>68</v>
      </c>
      <c r="G325" s="55">
        <v>100</v>
      </c>
    </row>
    <row r="326" spans="1:7" s="15" customFormat="1" ht="21" x14ac:dyDescent="0.4">
      <c r="A326" s="53">
        <v>45980</v>
      </c>
      <c r="B326" s="41" t="str">
        <f>UPPER(TEXT(Lançamentos_2025[[#This Row],[DATA]],"MMM"))</f>
        <v>NOV</v>
      </c>
      <c r="C326" s="40" t="s">
        <v>15</v>
      </c>
      <c r="D32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6" s="40" t="str">
        <f ca="1">VLOOKUP(RANDBETWEEN(1,5),FORMAS_PGMTO[#All],2,FALSE)</f>
        <v>Débito</v>
      </c>
      <c r="F326" s="44" t="s">
        <v>75</v>
      </c>
      <c r="G326" s="87">
        <v>500</v>
      </c>
    </row>
    <row r="327" spans="1:7" s="25" customFormat="1" ht="21" x14ac:dyDescent="0.4">
      <c r="A327" s="53">
        <v>45981</v>
      </c>
      <c r="B327" s="39" t="str">
        <f>UPPER(TEXT(Lançamentos_2025[[#This Row],[DATA]],"MMM"))</f>
        <v>NOV</v>
      </c>
      <c r="C327" s="40" t="s">
        <v>17</v>
      </c>
      <c r="D32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7" s="40" t="str">
        <f ca="1">VLOOKUP(RANDBETWEEN(1,5),FORMAS_PGMTO[#All],2,FALSE)</f>
        <v>Pix</v>
      </c>
      <c r="F327" s="44" t="s">
        <v>76</v>
      </c>
      <c r="G327" s="57">
        <v>180</v>
      </c>
    </row>
    <row r="328" spans="1:7" s="15" customFormat="1" ht="21" x14ac:dyDescent="0.4">
      <c r="A328" s="53">
        <v>45982</v>
      </c>
      <c r="B328" s="39" t="str">
        <f>UPPER(TEXT(Lançamentos_2025[[#This Row],[DATA]],"MMM"))</f>
        <v>NOV</v>
      </c>
      <c r="C328" s="40" t="s">
        <v>8</v>
      </c>
      <c r="D32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8" s="40" t="str">
        <f ca="1">VLOOKUP(RANDBETWEEN(1,5),FORMAS_PGMTO[#All],2,FALSE)</f>
        <v>Boleto</v>
      </c>
      <c r="F328" s="44" t="s">
        <v>107</v>
      </c>
      <c r="G328" s="57">
        <v>300</v>
      </c>
    </row>
    <row r="329" spans="1:7" s="15" customFormat="1" ht="21" x14ac:dyDescent="0.4">
      <c r="A329" s="53">
        <v>45983</v>
      </c>
      <c r="B329" s="39" t="str">
        <f>UPPER(TEXT(Lançamentos_2025[[#This Row],[DATA]],"MMM"))</f>
        <v>NOV</v>
      </c>
      <c r="C329" s="40" t="s">
        <v>11</v>
      </c>
      <c r="D32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29" s="40" t="str">
        <f ca="1">VLOOKUP(RANDBETWEEN(1,5),FORMAS_PGMTO[#All],2,FALSE)</f>
        <v>Pix</v>
      </c>
      <c r="F329" s="44" t="s">
        <v>73</v>
      </c>
      <c r="G329" s="57">
        <v>450</v>
      </c>
    </row>
    <row r="330" spans="1:7" s="15" customFormat="1" ht="21" hidden="1" x14ac:dyDescent="0.4">
      <c r="A330" s="53">
        <v>45984</v>
      </c>
      <c r="B330" s="41" t="str">
        <f>UPPER(TEXT(Lançamentos_2025[[#This Row],[DATA]],"MMM"))</f>
        <v>NOV</v>
      </c>
      <c r="C330" s="40"/>
      <c r="D33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0" s="40" t="str">
        <f ca="1">VLOOKUP(RANDBETWEEN(1,5),FORMAS_PGMTO[#All],2,FALSE)</f>
        <v>Dinheiro</v>
      </c>
      <c r="F330" s="44"/>
      <c r="G330" s="56"/>
    </row>
    <row r="331" spans="1:7" s="15" customFormat="1" ht="21" hidden="1" x14ac:dyDescent="0.4">
      <c r="A331" s="53">
        <v>45985</v>
      </c>
      <c r="B331" s="39" t="str">
        <f>UPPER(TEXT(Lançamentos_2025[[#This Row],[DATA]],"MMM"))</f>
        <v>NOV</v>
      </c>
      <c r="C331" s="40"/>
      <c r="D33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1" s="40" t="str">
        <f ca="1">VLOOKUP(RANDBETWEEN(1,5),FORMAS_PGMTO[#All],2,FALSE)</f>
        <v>Crédito</v>
      </c>
      <c r="F331" s="44"/>
      <c r="G331" s="58"/>
    </row>
    <row r="332" spans="1:7" s="15" customFormat="1" ht="21" hidden="1" x14ac:dyDescent="0.4">
      <c r="A332" s="53">
        <v>45986</v>
      </c>
      <c r="B332" s="39" t="str">
        <f>UPPER(TEXT(Lançamentos_2025[[#This Row],[DATA]],"MMM"))</f>
        <v>NOV</v>
      </c>
      <c r="C332" s="40"/>
      <c r="D33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2" s="40" t="str">
        <f ca="1">VLOOKUP(RANDBETWEEN(1,5),FORMAS_PGMTO[#All],2,FALSE)</f>
        <v>Boleto</v>
      </c>
      <c r="F332" s="44"/>
      <c r="G332" s="58"/>
    </row>
    <row r="333" spans="1:7" s="15" customFormat="1" ht="21" hidden="1" x14ac:dyDescent="0.4">
      <c r="A333" s="53">
        <v>45987</v>
      </c>
      <c r="B333" s="41" t="str">
        <f>UPPER(TEXT(Lançamentos_2025[[#This Row],[DATA]],"MMM"))</f>
        <v>NOV</v>
      </c>
      <c r="C333" s="40"/>
      <c r="D33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3" s="43" t="str">
        <f ca="1">VLOOKUP(RANDBETWEEN(1,5),FORMAS_PGMTO[#All],2,FALSE)</f>
        <v>Boleto</v>
      </c>
      <c r="F333" s="46"/>
      <c r="G333" s="56"/>
    </row>
    <row r="334" spans="1:7" s="15" customFormat="1" ht="21" hidden="1" x14ac:dyDescent="0.4">
      <c r="A334" s="53">
        <v>45988</v>
      </c>
      <c r="B334" s="41" t="str">
        <f>UPPER(TEXT(Lançamentos_2025[[#This Row],[DATA]],"MMM"))</f>
        <v>NOV</v>
      </c>
      <c r="C334" s="40"/>
      <c r="D33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4" s="43" t="str">
        <f ca="1">VLOOKUP(RANDBETWEEN(1,5),FORMAS_PGMTO[#All],2,FALSE)</f>
        <v>Pix</v>
      </c>
      <c r="F334" s="46"/>
      <c r="G334" s="56"/>
    </row>
    <row r="335" spans="1:7" s="15" customFormat="1" ht="21" hidden="1" x14ac:dyDescent="0.4">
      <c r="A335" s="53">
        <v>45989</v>
      </c>
      <c r="B335" s="41" t="str">
        <f>UPPER(TEXT(Lançamentos_2025[[#This Row],[DATA]],"MMM"))</f>
        <v>NOV</v>
      </c>
      <c r="C335" s="40"/>
      <c r="D33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5" s="40" t="str">
        <f ca="1">VLOOKUP(RANDBETWEEN(1,5),FORMAS_PGMTO[#All],2,FALSE)</f>
        <v>Pix</v>
      </c>
      <c r="F335" s="44"/>
      <c r="G335" s="59"/>
    </row>
    <row r="336" spans="1:7" s="15" customFormat="1" ht="21" hidden="1" x14ac:dyDescent="0.4">
      <c r="A336" s="53">
        <v>45990</v>
      </c>
      <c r="B336" s="39" t="str">
        <f>UPPER(TEXT(Lançamentos_2025[[#This Row],[DATA]],"MMM"))</f>
        <v>NOV</v>
      </c>
      <c r="C336" s="40"/>
      <c r="D33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6" s="40" t="str">
        <f ca="1">VLOOKUP(RANDBETWEEN(1,5),FORMAS_PGMTO[#All],2,FALSE)</f>
        <v>Débito</v>
      </c>
      <c r="F336" s="44"/>
      <c r="G336" s="59"/>
    </row>
    <row r="337" spans="1:8" s="15" customFormat="1" ht="21" hidden="1" x14ac:dyDescent="0.4">
      <c r="A337" s="53">
        <v>45991</v>
      </c>
      <c r="B337" s="39" t="str">
        <f>UPPER(TEXT(Lançamentos_2025[[#This Row],[DATA]],"MMM"))</f>
        <v>NOV</v>
      </c>
      <c r="C337" s="40"/>
      <c r="D33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7" s="40" t="str">
        <f ca="1">VLOOKUP(RANDBETWEEN(1,5),FORMAS_PGMTO[#All],2,FALSE)</f>
        <v>Pix</v>
      </c>
      <c r="F337" s="44"/>
      <c r="G337" s="59"/>
    </row>
    <row r="338" spans="1:8" s="15" customFormat="1" ht="21" hidden="1" x14ac:dyDescent="0.4">
      <c r="A338" s="53">
        <v>45992</v>
      </c>
      <c r="B338" s="39" t="str">
        <f>UPPER(TEXT(Lançamentos_2025[[#This Row],[DATA]],"MMM"))</f>
        <v>DEZ</v>
      </c>
      <c r="C338" s="40"/>
      <c r="D33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8" s="40" t="str">
        <f ca="1">VLOOKUP(RANDBETWEEN(1,5),FORMAS_PGMTO[#All],2,FALSE)</f>
        <v>Dinheiro</v>
      </c>
      <c r="F338" s="44"/>
      <c r="G338" s="58"/>
    </row>
    <row r="339" spans="1:8" s="15" customFormat="1" ht="21" hidden="1" x14ac:dyDescent="0.4">
      <c r="A339" s="53">
        <v>45993</v>
      </c>
      <c r="B339" s="39" t="str">
        <f>UPPER(TEXT(Lançamentos_2025[[#This Row],[DATA]],"MMM"))</f>
        <v>DEZ</v>
      </c>
      <c r="C339" s="40"/>
      <c r="D33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39" s="40" t="str">
        <f ca="1">VLOOKUP(RANDBETWEEN(1,5),FORMAS_PGMTO[#All],2,FALSE)</f>
        <v>Crédito</v>
      </c>
      <c r="F339" s="44"/>
      <c r="G339" s="58"/>
    </row>
    <row r="340" spans="1:8" s="15" customFormat="1" ht="21" hidden="1" x14ac:dyDescent="0.4">
      <c r="A340" s="53">
        <v>45994</v>
      </c>
      <c r="B340" s="39" t="str">
        <f>UPPER(TEXT(Lançamentos_2025[[#This Row],[DATA]],"MMM"))</f>
        <v>DEZ</v>
      </c>
      <c r="C340" s="40"/>
      <c r="D34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0" s="40" t="str">
        <f ca="1">VLOOKUP(RANDBETWEEN(1,5),FORMAS_PGMTO[#All],2,FALSE)</f>
        <v>Boleto</v>
      </c>
      <c r="F340" s="44"/>
      <c r="G340" s="58"/>
    </row>
    <row r="341" spans="1:8" s="15" customFormat="1" ht="21" hidden="1" x14ac:dyDescent="0.4">
      <c r="A341" s="53">
        <v>45995</v>
      </c>
      <c r="B341" s="39" t="str">
        <f>UPPER(TEXT(Lançamentos_2025[[#This Row],[DATA]],"MMM"))</f>
        <v>DEZ</v>
      </c>
      <c r="C341" s="40"/>
      <c r="D34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1" s="43" t="str">
        <f ca="1">VLOOKUP(RANDBETWEEN(1,5),FORMAS_PGMTO[#All],2,FALSE)</f>
        <v>Pix</v>
      </c>
      <c r="F341" s="46"/>
      <c r="G341" s="58"/>
    </row>
    <row r="342" spans="1:8" s="15" customFormat="1" ht="21" hidden="1" x14ac:dyDescent="0.4">
      <c r="A342" s="53">
        <v>45996</v>
      </c>
      <c r="B342" s="39" t="str">
        <f>UPPER(TEXT(Lançamentos_2025[[#This Row],[DATA]],"MMM"))</f>
        <v>DEZ</v>
      </c>
      <c r="C342" s="40"/>
      <c r="D34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2" s="43" t="str">
        <f ca="1">VLOOKUP(RANDBETWEEN(1,5),FORMAS_PGMTO[#All],2,FALSE)</f>
        <v>Débito</v>
      </c>
      <c r="F342" s="46"/>
      <c r="G342" s="58"/>
    </row>
    <row r="343" spans="1:8" s="15" customFormat="1" ht="21" hidden="1" x14ac:dyDescent="0.4">
      <c r="A343" s="53">
        <v>45997</v>
      </c>
      <c r="B343" s="39" t="str">
        <f>UPPER(TEXT(Lançamentos_2025[[#This Row],[DATA]],"MMM"))</f>
        <v>DEZ</v>
      </c>
      <c r="C343" s="40"/>
      <c r="D34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3" s="40" t="str">
        <f ca="1">VLOOKUP(RANDBETWEEN(1,5),FORMAS_PGMTO[#All],2,FALSE)</f>
        <v>Débito</v>
      </c>
      <c r="F343" s="44"/>
      <c r="G343" s="58"/>
    </row>
    <row r="344" spans="1:8" s="15" customFormat="1" ht="21" hidden="1" x14ac:dyDescent="0.4">
      <c r="A344" s="53">
        <v>45998</v>
      </c>
      <c r="B344" s="39" t="str">
        <f>UPPER(TEXT(Lançamentos_2025[[#This Row],[DATA]],"MMM"))</f>
        <v>DEZ</v>
      </c>
      <c r="C344" s="40"/>
      <c r="D34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4" s="40" t="str">
        <f ca="1">VLOOKUP(RANDBETWEEN(1,5),FORMAS_PGMTO[#All],2,FALSE)</f>
        <v>Pix</v>
      </c>
      <c r="F344" s="44"/>
      <c r="G344" s="58"/>
    </row>
    <row r="345" spans="1:8" s="15" customFormat="1" ht="21" hidden="1" x14ac:dyDescent="0.4">
      <c r="A345" s="53">
        <v>45999</v>
      </c>
      <c r="B345" s="39" t="str">
        <f>UPPER(TEXT(Lançamentos_2025[[#This Row],[DATA]],"MMM"))</f>
        <v>DEZ</v>
      </c>
      <c r="C345" s="40"/>
      <c r="D34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5" s="40" t="str">
        <f ca="1">VLOOKUP(RANDBETWEEN(1,5),FORMAS_PGMTO[#All],2,FALSE)</f>
        <v>Pix</v>
      </c>
      <c r="F345" s="44"/>
      <c r="G345" s="58"/>
    </row>
    <row r="346" spans="1:8" s="15" customFormat="1" ht="21" hidden="1" x14ac:dyDescent="0.4">
      <c r="A346" s="53">
        <v>46000</v>
      </c>
      <c r="B346" s="39" t="str">
        <f>UPPER(TEXT(Lançamentos_2025[[#This Row],[DATA]],"MMM"))</f>
        <v>DEZ</v>
      </c>
      <c r="C346" s="40"/>
      <c r="D34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6" s="43" t="str">
        <f ca="1">VLOOKUP(RANDBETWEEN(1,5),FORMAS_PGMTO[#All],2,FALSE)</f>
        <v>Débito</v>
      </c>
      <c r="F346" s="46"/>
      <c r="G346" s="56"/>
    </row>
    <row r="347" spans="1:8" s="15" customFormat="1" ht="21" hidden="1" x14ac:dyDescent="0.4">
      <c r="A347" s="53">
        <v>46001</v>
      </c>
      <c r="B347" s="39" t="str">
        <f>UPPER(TEXT(Lançamentos_2025[[#This Row],[DATA]],"MMM"))</f>
        <v>DEZ</v>
      </c>
      <c r="C347" s="40"/>
      <c r="D34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7" s="43" t="str">
        <f ca="1">VLOOKUP(RANDBETWEEN(1,5),FORMAS_PGMTO[#All],2,FALSE)</f>
        <v>Pix</v>
      </c>
      <c r="F347" s="46"/>
      <c r="G347" s="56"/>
      <c r="H347" s="24"/>
    </row>
    <row r="348" spans="1:8" s="15" customFormat="1" ht="21" hidden="1" x14ac:dyDescent="0.4">
      <c r="A348" s="53">
        <v>46002</v>
      </c>
      <c r="B348" s="39" t="str">
        <f>UPPER(TEXT(Lançamentos_2025[[#This Row],[DATA]],"MMM"))</f>
        <v>DEZ</v>
      </c>
      <c r="C348" s="40"/>
      <c r="D34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8" s="43" t="str">
        <f ca="1">VLOOKUP(RANDBETWEEN(1,5),FORMAS_PGMTO[#All],2,FALSE)</f>
        <v>Pix</v>
      </c>
      <c r="F348" s="46"/>
      <c r="G348" s="85"/>
      <c r="H348" s="24"/>
    </row>
    <row r="349" spans="1:8" s="15" customFormat="1" ht="21" hidden="1" x14ac:dyDescent="0.4">
      <c r="A349" s="53">
        <v>46003</v>
      </c>
      <c r="B349" s="39" t="str">
        <f>UPPER(TEXT(Lançamentos_2025[[#This Row],[DATA]],"MMM"))</f>
        <v>DEZ</v>
      </c>
      <c r="C349" s="40"/>
      <c r="D34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49" s="40" t="str">
        <f ca="1">VLOOKUP(RANDBETWEEN(1,5),FORMAS_PGMTO[#All],2,FALSE)</f>
        <v>Boleto</v>
      </c>
      <c r="F349" s="44"/>
      <c r="G349" s="58"/>
    </row>
    <row r="350" spans="1:8" s="15" customFormat="1" ht="21" hidden="1" x14ac:dyDescent="0.4">
      <c r="A350" s="53">
        <v>46004</v>
      </c>
      <c r="B350" s="39" t="str">
        <f>UPPER(TEXT(Lançamentos_2025[[#This Row],[DATA]],"MMM"))</f>
        <v>DEZ</v>
      </c>
      <c r="C350" s="40"/>
      <c r="D35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50" s="40" t="str">
        <f ca="1">VLOOKUP(RANDBETWEEN(1,5),FORMAS_PGMTO[#All],2,FALSE)</f>
        <v>Dinheiro</v>
      </c>
      <c r="F350" s="44"/>
      <c r="G350" s="58"/>
    </row>
    <row r="351" spans="1:8" s="15" customFormat="1" ht="21" hidden="1" x14ac:dyDescent="0.4">
      <c r="A351" s="53">
        <v>46005</v>
      </c>
      <c r="B351" s="41" t="str">
        <f>UPPER(TEXT(Lançamentos_2025[[#This Row],[DATA]],"MMM"))</f>
        <v>DEZ</v>
      </c>
      <c r="C351" s="40"/>
      <c r="D35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51" s="40" t="str">
        <f ca="1">VLOOKUP(RANDBETWEEN(1,5),FORMAS_PGMTO[#All],2,FALSE)</f>
        <v>Crédito</v>
      </c>
      <c r="F351" s="44"/>
      <c r="G351" s="58"/>
    </row>
    <row r="352" spans="1:8" s="15" customFormat="1" ht="21" hidden="1" x14ac:dyDescent="0.4">
      <c r="A352" s="53">
        <v>46006</v>
      </c>
      <c r="B352" s="39" t="str">
        <f>UPPER(TEXT(Lançamentos_2025[[#This Row],[DATA]],"MMM"))</f>
        <v>DEZ</v>
      </c>
      <c r="C352" s="40"/>
      <c r="D35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52" s="40" t="str">
        <f ca="1">VLOOKUP(RANDBETWEEN(1,5),FORMAS_PGMTO[#All],2,FALSE)</f>
        <v>Boleto</v>
      </c>
      <c r="F352" s="44"/>
      <c r="G352" s="58"/>
    </row>
    <row r="353" spans="1:9" s="15" customFormat="1" ht="21" hidden="1" x14ac:dyDescent="0.4">
      <c r="A353" s="53">
        <v>46007</v>
      </c>
      <c r="B353" s="41" t="str">
        <f>UPPER(TEXT(Lançamentos_2025[[#This Row],[DATA]],"MMM"))</f>
        <v>DEZ</v>
      </c>
      <c r="C353" s="40"/>
      <c r="D35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53" s="43" t="str">
        <f ca="1">VLOOKUP(RANDBETWEEN(1,5),FORMAS_PGMTO[#All],2,FALSE)</f>
        <v>Dinheiro</v>
      </c>
      <c r="F353" s="46"/>
      <c r="G353" s="56"/>
    </row>
    <row r="354" spans="1:9" s="15" customFormat="1" ht="21" hidden="1" x14ac:dyDescent="0.4">
      <c r="A354" s="53">
        <v>46008</v>
      </c>
      <c r="B354" s="39" t="str">
        <f>UPPER(TEXT(Lançamentos_2025[[#This Row],[DATA]],"MMM"))</f>
        <v>DEZ</v>
      </c>
      <c r="C354" s="40"/>
      <c r="D35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54" s="40" t="str">
        <f ca="1">VLOOKUP(RANDBETWEEN(1,5),FORMAS_PGMTO[#All],2,FALSE)</f>
        <v>Dinheiro</v>
      </c>
      <c r="F354" s="44"/>
      <c r="G354" s="58"/>
    </row>
    <row r="355" spans="1:9" s="15" customFormat="1" ht="21" hidden="1" x14ac:dyDescent="0.4">
      <c r="A355" s="53">
        <v>46009</v>
      </c>
      <c r="B355" s="39" t="str">
        <f>UPPER(TEXT(Lançamentos_2025[[#This Row],[DATA]],"MMM"))</f>
        <v>DEZ</v>
      </c>
      <c r="C355" s="40"/>
      <c r="D35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55" s="40" t="str">
        <f ca="1">VLOOKUP(RANDBETWEEN(1,5),FORMAS_PGMTO[#All],2,FALSE)</f>
        <v>Dinheiro</v>
      </c>
      <c r="F355" s="44"/>
      <c r="G355" s="58"/>
      <c r="H355" s="24"/>
    </row>
    <row r="356" spans="1:9" s="15" customFormat="1" ht="21" x14ac:dyDescent="0.4">
      <c r="A356" s="53">
        <v>46010</v>
      </c>
      <c r="B356" s="41" t="str">
        <f>UPPER(TEXT(Lançamentos_2025[[#This Row],[DATA]],"MMM"))</f>
        <v>DEZ</v>
      </c>
      <c r="C356" s="40" t="s">
        <v>7</v>
      </c>
      <c r="D35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ENTRADA</v>
      </c>
      <c r="E356" s="40" t="str">
        <f ca="1">VLOOKUP(RANDBETWEEN(1,5),FORMAS_PGMTO[#All],2,FALSE)</f>
        <v>Pix</v>
      </c>
      <c r="F356" s="44" t="s">
        <v>60</v>
      </c>
      <c r="G356" s="54">
        <v>2400</v>
      </c>
    </row>
    <row r="357" spans="1:9" s="15" customFormat="1" ht="21" x14ac:dyDescent="0.4">
      <c r="A357" s="53">
        <v>46011</v>
      </c>
      <c r="B357" s="39" t="str">
        <f>UPPER(TEXT(Lançamentos_2025[[#This Row],[DATA]],"MMM"))</f>
        <v>DEZ</v>
      </c>
      <c r="C357" s="39" t="s">
        <v>19</v>
      </c>
      <c r="D35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57" s="40" t="str">
        <f ca="1">VLOOKUP(RANDBETWEEN(1,5),FORMAS_PGMTO[#All],2,FALSE)</f>
        <v>Dinheiro</v>
      </c>
      <c r="F357" s="44" t="s">
        <v>98</v>
      </c>
      <c r="G357" s="57">
        <v>120</v>
      </c>
    </row>
    <row r="358" spans="1:9" s="15" customFormat="1" ht="21" x14ac:dyDescent="0.4">
      <c r="A358" s="53">
        <v>46012</v>
      </c>
      <c r="B358" s="41" t="str">
        <f>UPPER(TEXT(Lançamentos_2025[[#This Row],[DATA]],"MMM"))</f>
        <v>DEZ</v>
      </c>
      <c r="C358" s="39" t="s">
        <v>21</v>
      </c>
      <c r="D35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58" s="40" t="str">
        <f ca="1">VLOOKUP(RANDBETWEEN(1,5),FORMAS_PGMTO[#All],2,FALSE)</f>
        <v>Débito</v>
      </c>
      <c r="F358" s="46" t="s">
        <v>108</v>
      </c>
      <c r="G358" s="86">
        <v>850</v>
      </c>
    </row>
    <row r="359" spans="1:9" s="15" customFormat="1" ht="21" x14ac:dyDescent="0.4">
      <c r="A359" s="53">
        <v>46013</v>
      </c>
      <c r="B359" s="39" t="str">
        <f>UPPER(TEXT(Lançamentos_2025[[#This Row],[DATA]],"MMM"))</f>
        <v>DEZ</v>
      </c>
      <c r="C359" s="40" t="s">
        <v>5</v>
      </c>
      <c r="D359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59" s="40" t="str">
        <f ca="1">VLOOKUP(RANDBETWEEN(1,5),FORMAS_PGMTO[#All],2,FALSE)</f>
        <v>Crédito</v>
      </c>
      <c r="F359" s="44" t="s">
        <v>80</v>
      </c>
      <c r="G359" s="57">
        <v>300</v>
      </c>
    </row>
    <row r="360" spans="1:9" s="15" customFormat="1" ht="21" x14ac:dyDescent="0.4">
      <c r="A360" s="53">
        <v>46014</v>
      </c>
      <c r="B360" s="39" t="str">
        <f>UPPER(TEXT(Lançamentos_2025[[#This Row],[DATA]],"MMM"))</f>
        <v>DEZ</v>
      </c>
      <c r="C360" s="39" t="s">
        <v>8</v>
      </c>
      <c r="D360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60" s="40" t="str">
        <f ca="1">VLOOKUP(RANDBETWEEN(1,5),FORMAS_PGMTO[#All],2,FALSE)</f>
        <v>Débito</v>
      </c>
      <c r="F360" s="46" t="s">
        <v>99</v>
      </c>
      <c r="G360" s="86">
        <v>450</v>
      </c>
    </row>
    <row r="361" spans="1:9" s="15" customFormat="1" ht="21" x14ac:dyDescent="0.4">
      <c r="A361" s="53">
        <v>46015</v>
      </c>
      <c r="B361" s="41" t="str">
        <f>UPPER(TEXT(Lançamentos_2025[[#This Row],[DATA]],"MMM"))</f>
        <v>DEZ</v>
      </c>
      <c r="C361" s="40" t="s">
        <v>11</v>
      </c>
      <c r="D361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>SAÍDA</v>
      </c>
      <c r="E361" s="40" t="str">
        <f ca="1">VLOOKUP(RANDBETWEEN(1,5),FORMAS_PGMTO[#All],2,FALSE)</f>
        <v>Crédito</v>
      </c>
      <c r="F361" s="46" t="s">
        <v>100</v>
      </c>
      <c r="G361" s="86">
        <v>200</v>
      </c>
    </row>
    <row r="362" spans="1:9" s="15" customFormat="1" ht="21" hidden="1" x14ac:dyDescent="0.4">
      <c r="A362" s="53">
        <v>46016</v>
      </c>
      <c r="B362" s="39" t="str">
        <f>UPPER(TEXT(Lançamentos_2025[[#This Row],[DATA]],"MMM"))</f>
        <v>DEZ</v>
      </c>
      <c r="C362" s="40"/>
      <c r="D362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2" s="40" t="str">
        <f ca="1">VLOOKUP(RANDBETWEEN(1,5),FORMAS_PGMTO[#All],2,FALSE)</f>
        <v>Boleto</v>
      </c>
      <c r="F362" s="44"/>
      <c r="G362" s="58"/>
    </row>
    <row r="363" spans="1:9" s="15" customFormat="1" ht="21" hidden="1" x14ac:dyDescent="0.4">
      <c r="A363" s="53">
        <v>46017</v>
      </c>
      <c r="B363" s="39" t="str">
        <f>UPPER(TEXT(Lançamentos_2025[[#This Row],[DATA]],"MMM"))</f>
        <v>DEZ</v>
      </c>
      <c r="C363" s="40"/>
      <c r="D363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3" s="40" t="str">
        <f ca="1">VLOOKUP(RANDBETWEEN(1,5),FORMAS_PGMTO[#All],2,FALSE)</f>
        <v>Débito</v>
      </c>
      <c r="F363" s="44"/>
      <c r="G363" s="58"/>
    </row>
    <row r="364" spans="1:9" s="15" customFormat="1" ht="21" hidden="1" x14ac:dyDescent="0.4">
      <c r="A364" s="53">
        <v>46018</v>
      </c>
      <c r="B364" s="41" t="str">
        <f>UPPER(TEXT(Lançamentos_2025[[#This Row],[DATA]],"MMM"))</f>
        <v>DEZ</v>
      </c>
      <c r="C364" s="40"/>
      <c r="D364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4" s="40" t="str">
        <f ca="1">VLOOKUP(RANDBETWEEN(1,5),FORMAS_PGMTO[#All],2,FALSE)</f>
        <v>Dinheiro</v>
      </c>
      <c r="F364" s="44"/>
      <c r="G364" s="58"/>
    </row>
    <row r="365" spans="1:9" s="15" customFormat="1" ht="21" hidden="1" x14ac:dyDescent="0.4">
      <c r="A365" s="53">
        <v>46019</v>
      </c>
      <c r="B365" s="41" t="str">
        <f>UPPER(TEXT(Lançamentos_2025[[#This Row],[DATA]],"MMM"))</f>
        <v>DEZ</v>
      </c>
      <c r="C365" s="40"/>
      <c r="D365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5" s="40" t="str">
        <f ca="1">VLOOKUP(RANDBETWEEN(1,5),FORMAS_PGMTO[#All],2,FALSE)</f>
        <v>Boleto</v>
      </c>
      <c r="F365" s="44"/>
      <c r="G365" s="58"/>
      <c r="I365" s="24"/>
    </row>
    <row r="366" spans="1:9" s="15" customFormat="1" ht="21" hidden="1" x14ac:dyDescent="0.4">
      <c r="A366" s="53">
        <v>46020</v>
      </c>
      <c r="B366" s="41" t="str">
        <f>UPPER(TEXT(Lançamentos_2025[[#This Row],[DATA]],"MMM"))</f>
        <v>DEZ</v>
      </c>
      <c r="C366" s="40"/>
      <c r="D366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6" s="40" t="str">
        <f ca="1">VLOOKUP(RANDBETWEEN(1,5),FORMAS_PGMTO[#All],2,FALSE)</f>
        <v>Crédito</v>
      </c>
      <c r="F366" s="44"/>
      <c r="G366" s="58"/>
    </row>
    <row r="367" spans="1:9" s="15" customFormat="1" ht="21" hidden="1" x14ac:dyDescent="0.4">
      <c r="A367" s="53">
        <v>46021</v>
      </c>
      <c r="B367" s="41" t="str">
        <f>UPPER(TEXT(Lançamentos_2025[[#This Row],[DATA]],"MMM"))</f>
        <v>DEZ</v>
      </c>
      <c r="C367" s="40"/>
      <c r="D367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7" s="40" t="str">
        <f ca="1">VLOOKUP(RANDBETWEEN(1,5),FORMAS_PGMTO[#All],2,FALSE)</f>
        <v>Crédito</v>
      </c>
      <c r="F367" s="44"/>
      <c r="G367" s="58"/>
    </row>
    <row r="368" spans="1:9" s="15" customFormat="1" ht="21" hidden="1" x14ac:dyDescent="0.4">
      <c r="A368" s="53">
        <v>46022</v>
      </c>
      <c r="B368" s="41" t="str">
        <f>UPPER(TEXT(Lançamentos_2025[[#This Row],[DATA]],"MMM"))</f>
        <v>DEZ</v>
      </c>
      <c r="C368" s="40"/>
      <c r="D368" s="40" t="str">
        <f>IF(Lançamentos_2025[[#This Row],[CATEGORIA]]=CATEGORIAS!$G$3,"ENTRADA",IF(OR(Lançamentos_2025[[#This Row],[CATEGORIA]]=CATEGORIAS!$I$12,Lançamentos_2025[[#This Row],[CATEGORIA]]=CATEGORIAS!$I$13,Lançamentos_2025[[#This Row],[CATEGORIA]]=CATEGORIAS!$I$14),"INVESTIMENTO",IF(ISNA(VLOOKUP(Lançamentos_2025[[#This Row],[CATEGORIA]],CATEGORIAS!$C$3:$C$10,1,0)),"","SAÍDA")))</f>
        <v/>
      </c>
      <c r="E368" s="40" t="str">
        <f ca="1">VLOOKUP(RANDBETWEEN(1,5),FORMAS_PGMTO[#All],2,FALSE)</f>
        <v>Débito</v>
      </c>
      <c r="F368" s="44"/>
      <c r="G368" s="58"/>
    </row>
  </sheetData>
  <mergeCells count="1">
    <mergeCell ref="A2:G2"/>
  </mergeCells>
  <phoneticPr fontId="25" type="noConversion"/>
  <conditionalFormatting sqref="D5:D368">
    <cfRule type="containsText" dxfId="3" priority="17" operator="containsText" text="INVESTIMENTO">
      <formula>NOT(ISERROR(SEARCH("INVESTIMENTO",D5)))</formula>
    </cfRule>
    <cfRule type="containsText" dxfId="2" priority="18" operator="containsText" text="ENTRADA">
      <formula>NOT(ISERROR(SEARCH("ENTRADA",D5)))</formula>
    </cfRule>
    <cfRule type="containsText" dxfId="1" priority="19" operator="containsText" text="SAÍDA">
      <formula>NOT(ISERROR(SEARCH("SAÍDA",D5)))</formula>
    </cfRule>
  </conditionalFormatting>
  <conditionalFormatting sqref="F5:F9 F32:F39 F42 F58:F262 F265:F368">
    <cfRule type="containsText" dxfId="0" priority="23" operator="containsText" text="fixo">
      <formula>NOT(ISERROR(SEARCH("fixo",F5)))</formula>
    </cfRule>
  </conditionalFormatting>
  <conditionalFormatting sqref="G5:G9 G32:G39 G42 G58:G262 G265:G368">
    <cfRule type="dataBar" priority="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{2B52AA92-2573-4D75-AA2A-D13939F70F17}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8406DE5-EDA1-4253-B421-EDF43D46E58D}">
            <xm:f>C5=CATEGORIAS!$I$14</xm:f>
            <x14:dxf>
              <fill>
                <patternFill>
                  <bgColor rgb="FF99CCFF"/>
                </patternFill>
              </fill>
            </x14:dxf>
          </x14:cfRule>
          <x14:cfRule type="expression" priority="2" id="{83C84DDD-3F65-43BF-B456-789953B66B05}">
            <xm:f>C5=CATEGORIAS!$I$13</xm:f>
            <x14:dxf>
              <fill>
                <patternFill>
                  <bgColor rgb="FFFF9966"/>
                </patternFill>
              </fill>
            </x14:dxf>
          </x14:cfRule>
          <x14:cfRule type="expression" priority="3" id="{913095D6-C85C-404C-BFAB-A85BD0B19545}">
            <xm:f>C5=CATEGORIAS!$I$12</xm:f>
            <x14:dxf>
              <fill>
                <patternFill>
                  <bgColor rgb="FFFFFF66"/>
                </patternFill>
              </fill>
            </x14:dxf>
          </x14:cfRule>
          <x14:cfRule type="expression" priority="7" id="{320A0E88-5D72-4C7A-B162-B5929B0C1069}">
            <xm:f>C5=CATEGORIAS!$I$11</xm:f>
            <x14:dxf>
              <fill>
                <patternFill>
                  <bgColor rgb="FF00B050"/>
                </patternFill>
              </fill>
            </x14:dxf>
          </x14:cfRule>
          <x14:cfRule type="expression" priority="8" id="{0884368E-FA4F-427F-84E4-1D1E34912DE6}">
            <xm:f>C5=CATEGORIAS!$I$5</xm:f>
            <x14:dxf>
              <fill>
                <patternFill>
                  <bgColor rgb="FFFFD966"/>
                </patternFill>
              </fill>
            </x14:dxf>
          </x14:cfRule>
          <x14:cfRule type="expression" priority="9" id="{FB8C5487-D992-4EC4-90D0-D26C22F8C719}">
            <xm:f>C5=CATEGORIAS!$I$10</xm:f>
            <x14:dxf>
              <fill>
                <patternFill>
                  <bgColor rgb="FFBFBFBF"/>
                </patternFill>
              </fill>
            </x14:dxf>
          </x14:cfRule>
          <x14:cfRule type="expression" priority="10" id="{1707EC3F-DF39-43E3-8161-48AA2638276F}">
            <xm:f>C5=CATEGORIAS!$I$9</xm:f>
            <x14:dxf>
              <fill>
                <patternFill>
                  <bgColor rgb="FF70AD47"/>
                </patternFill>
              </fill>
            </x14:dxf>
          </x14:cfRule>
          <x14:cfRule type="expression" priority="11" id="{C03F4679-F305-4463-982E-5C46980D22E0}">
            <xm:f>C5=CATEGORIAS!$I$8</xm:f>
            <x14:dxf>
              <fill>
                <patternFill>
                  <bgColor rgb="FFF8CBAD"/>
                </patternFill>
              </fill>
            </x14:dxf>
          </x14:cfRule>
          <x14:cfRule type="expression" priority="12" id="{28091894-04CC-4660-83BA-65F19E234C3F}">
            <xm:f>C5=CATEGORIAS!$I$7</xm:f>
            <x14:dxf>
              <fill>
                <patternFill>
                  <bgColor rgb="FFCC66FF"/>
                </patternFill>
              </fill>
            </x14:dxf>
          </x14:cfRule>
          <x14:cfRule type="expression" priority="13" id="{1C51370F-7515-4C86-A0EC-168DF99A8709}">
            <xm:f>C5=CATEGORIAS!$I$6</xm:f>
            <x14:dxf>
              <fill>
                <patternFill>
                  <bgColor rgb="FFD9E1F2"/>
                </patternFill>
              </fill>
            </x14:dxf>
          </x14:cfRule>
          <x14:cfRule type="expression" priority="14" id="{B37D6C56-7381-41C6-9574-CD2EE37ADF55}">
            <xm:f>C5=CATEGORIAS!$I$4</xm:f>
            <x14:dxf>
              <fill>
                <patternFill>
                  <bgColor rgb="FFA9D08E"/>
                </patternFill>
              </fill>
            </x14:dxf>
          </x14:cfRule>
          <x14:cfRule type="expression" priority="16" id="{BE48D81F-4696-4F98-86F1-6B868D292415}">
            <xm:f>C5=CATEGORIAS!$I$3</xm:f>
            <x14:dxf>
              <fill>
                <patternFill>
                  <bgColor rgb="FF8EA9DB"/>
                </patternFill>
              </fill>
            </x14:dxf>
          </x14:cfRule>
          <xm:sqref>C5:C9 C32:C39 C42:C262 C265:C368</xm:sqref>
        </x14:conditionalFormatting>
        <x14:conditionalFormatting xmlns:xm="http://schemas.microsoft.com/office/excel/2006/main">
          <x14:cfRule type="dataBar" id="{2B52AA92-2573-4D75-AA2A-D13939F70F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G5:G9 G32:G39 G42 G58:G262 G265:G368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86" yWindow="461" count="2">
        <x14:dataValidation type="list" allowBlank="1" showErrorMessage="1" xr:uid="{2AEC8D23-C7D4-4B9B-89EE-3B91F2A7CADD}">
          <x14:formula1>
            <xm:f>CATEGORIAS!$C$15:$C$20</xm:f>
          </x14:formula1>
          <xm:sqref>E5:E9 E32:E39 E42:E194 E196:E262 E265:E368</xm:sqref>
        </x14:dataValidation>
        <x14:dataValidation type="list" allowBlank="1" showInputMessage="1" showErrorMessage="1" xr:uid="{59B3285B-4082-4A02-AE51-0F7AC0FE2524}">
          <x14:formula1>
            <xm:f>CATEGORIAS!$I$3:$I$14</xm:f>
          </x14:formula1>
          <xm:sqref>C5:C39 C265:C368 C42:C262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69AF-522C-4A68-BC76-8EBF361C76BF}">
  <dimension ref="A1:I31"/>
  <sheetViews>
    <sheetView showGridLines="0" zoomScaleNormal="100" zoomScaleSheetLayoutView="100" workbookViewId="0">
      <selection activeCell="E14" sqref="E14"/>
    </sheetView>
  </sheetViews>
  <sheetFormatPr defaultColWidth="8.5546875" defaultRowHeight="21" x14ac:dyDescent="0.4"/>
  <cols>
    <col min="1" max="1" width="19.109375" style="15" customWidth="1"/>
    <col min="2" max="2" width="22.33203125" style="15" customWidth="1"/>
    <col min="3" max="3" width="20" style="15" customWidth="1"/>
    <col min="4" max="4" width="21.88671875" style="15" customWidth="1"/>
    <col min="5" max="5" width="16" style="11" bestFit="1" customWidth="1"/>
    <col min="6" max="6" width="38.5546875" style="11" customWidth="1"/>
    <col min="7" max="7" width="15.5546875" style="11" customWidth="1"/>
    <col min="8" max="8" width="8.5546875" style="11"/>
    <col min="9" max="9" width="30" style="11" customWidth="1"/>
    <col min="10" max="10" width="19.109375" style="11" customWidth="1"/>
    <col min="11" max="12" width="8.5546875" style="11"/>
    <col min="13" max="14" width="0" style="11" hidden="1" customWidth="1"/>
    <col min="15" max="15" width="18.5546875" style="11" customWidth="1"/>
    <col min="16" max="16384" width="8.5546875" style="11"/>
  </cols>
  <sheetData>
    <row r="1" spans="1:9" ht="21.6" thickBot="1" x14ac:dyDescent="0.45"/>
    <row r="2" spans="1:9" ht="33" customHeight="1" thickBot="1" x14ac:dyDescent="0.35">
      <c r="A2" s="93" t="s">
        <v>57</v>
      </c>
      <c r="B2" s="94"/>
      <c r="C2" s="94"/>
      <c r="D2" s="95"/>
    </row>
    <row r="3" spans="1:9" ht="22.5" customHeight="1" x14ac:dyDescent="0.4"/>
    <row r="4" spans="1:9" s="32" customFormat="1" ht="30" customHeight="1" x14ac:dyDescent="0.35">
      <c r="A4" s="29" t="s">
        <v>42</v>
      </c>
      <c r="B4" s="30" t="s">
        <v>38</v>
      </c>
      <c r="C4" s="30" t="s">
        <v>39</v>
      </c>
      <c r="D4" s="31" t="s">
        <v>43</v>
      </c>
      <c r="E4" s="13"/>
      <c r="F4" s="13"/>
      <c r="G4" s="13"/>
    </row>
    <row r="5" spans="1:9" s="2" customFormat="1" ht="15.6" x14ac:dyDescent="0.3">
      <c r="A5" s="60" t="s">
        <v>40</v>
      </c>
      <c r="B5" s="65">
        <f>SUMIFS(Lançamentos_2025[VALOR],Lançamentos_2025[MÊS],A5,Lançamentos_2025[TIPO], $B$4)</f>
        <v>2500</v>
      </c>
      <c r="C5" s="62">
        <f>SUMIFS(Lançamentos_2025[VALOR],Lançamentos_2025[MÊS],A5,Lançamentos_2025[TIPO], $C$4)</f>
        <v>2250</v>
      </c>
      <c r="D5" s="63">
        <f t="shared" ref="D5:D16" si="0">B5-C5</f>
        <v>250</v>
      </c>
      <c r="I5" s="2" t="s">
        <v>58</v>
      </c>
    </row>
    <row r="6" spans="1:9" s="2" customFormat="1" ht="15.6" x14ac:dyDescent="0.3">
      <c r="A6" s="60" t="s">
        <v>41</v>
      </c>
      <c r="B6" s="65">
        <f>SUMIFS(Lançamentos_2025[VALOR],Lançamentos_2025[MÊS],A6,Lançamentos_2025[TIPO], $B$4)</f>
        <v>1950</v>
      </c>
      <c r="C6" s="62">
        <f>SUMIFS(Lançamentos_2025[VALOR],Lançamentos_2025[MÊS],A6,Lançamentos_2025[TIPO], $C$4)</f>
        <v>1750</v>
      </c>
      <c r="D6" s="63">
        <f t="shared" si="0"/>
        <v>200</v>
      </c>
    </row>
    <row r="7" spans="1:9" s="2" customFormat="1" ht="15.6" x14ac:dyDescent="0.3">
      <c r="A7" s="60" t="s">
        <v>44</v>
      </c>
      <c r="B7" s="65">
        <f>SUMIFS(Lançamentos_2025[VALOR],Lançamentos_2025[MÊS],A7,Lançamentos_2025[TIPO], $B$4)</f>
        <v>2500</v>
      </c>
      <c r="C7" s="62">
        <f>SUMIFS(Lançamentos_2025[VALOR],Lançamentos_2025[MÊS],A7,Lançamentos_2025[TIPO], $C$4)</f>
        <v>2550</v>
      </c>
      <c r="D7" s="63">
        <f t="shared" si="0"/>
        <v>-50</v>
      </c>
    </row>
    <row r="8" spans="1:9" s="2" customFormat="1" ht="15.6" x14ac:dyDescent="0.3">
      <c r="A8" s="60" t="s">
        <v>45</v>
      </c>
      <c r="B8" s="65">
        <f>SUMIFS(Lançamentos_2025[VALOR],Lançamentos_2025[MÊS],A8,Lançamentos_2025[TIPO], $B$4)</f>
        <v>2500</v>
      </c>
      <c r="C8" s="62">
        <f>SUMIFS(Lançamentos_2025[VALOR],Lançamentos_2025[MÊS],A8,Lançamentos_2025[TIPO], $C$4)</f>
        <v>1830</v>
      </c>
      <c r="D8" s="63">
        <f t="shared" si="0"/>
        <v>670</v>
      </c>
    </row>
    <row r="9" spans="1:9" s="2" customFormat="1" ht="15.6" x14ac:dyDescent="0.3">
      <c r="A9" s="60" t="s">
        <v>46</v>
      </c>
      <c r="B9" s="65">
        <f>SUMIFS(Lançamentos_2025[VALOR],Lançamentos_2025[MÊS],A9,Lançamentos_2025[TIPO], $B$4)</f>
        <v>2350</v>
      </c>
      <c r="C9" s="62">
        <f>SUMIFS(Lançamentos_2025[VALOR],Lançamentos_2025[MÊS],A9,Lançamentos_2025[TIPO], $C$4)</f>
        <v>1940</v>
      </c>
      <c r="D9" s="63">
        <f t="shared" si="0"/>
        <v>410</v>
      </c>
    </row>
    <row r="10" spans="1:9" s="2" customFormat="1" ht="15.6" x14ac:dyDescent="0.3">
      <c r="A10" s="60" t="s">
        <v>47</v>
      </c>
      <c r="B10" s="65">
        <f>SUMIFS(Lançamentos_2025[VALOR],Lançamentos_2025[MÊS],A10,Lançamentos_2025[TIPO], $B$4)</f>
        <v>2300</v>
      </c>
      <c r="C10" s="62">
        <f>SUMIFS(Lançamentos_2025[VALOR],Lançamentos_2025[MÊS],A10,Lançamentos_2025[TIPO], $C$4)</f>
        <v>1940</v>
      </c>
      <c r="D10" s="63">
        <f t="shared" si="0"/>
        <v>360</v>
      </c>
    </row>
    <row r="11" spans="1:9" s="2" customFormat="1" ht="15.6" x14ac:dyDescent="0.3">
      <c r="A11" s="60" t="s">
        <v>48</v>
      </c>
      <c r="B11" s="65">
        <f>SUMIFS(Lançamentos_2025[VALOR],Lançamentos_2025[MÊS],A11,Lançamentos_2025[TIPO], $B$4)</f>
        <v>2400</v>
      </c>
      <c r="C11" s="62">
        <f>SUMIFS(Lançamentos_2025[VALOR],Lançamentos_2025[MÊS],A11,Lançamentos_2025[TIPO], $C$4)</f>
        <v>1150</v>
      </c>
      <c r="D11" s="63">
        <f t="shared" si="0"/>
        <v>1250</v>
      </c>
    </row>
    <row r="12" spans="1:9" s="2" customFormat="1" ht="15.6" x14ac:dyDescent="0.3">
      <c r="A12" s="60" t="s">
        <v>49</v>
      </c>
      <c r="B12" s="65">
        <f>SUMIFS(Lançamentos_2025[VALOR],Lançamentos_2025[MÊS],A12,Lançamentos_2025[TIPO], $B$4)</f>
        <v>2600</v>
      </c>
      <c r="C12" s="62">
        <f>SUMIFS(Lançamentos_2025[VALOR],Lançamentos_2025[MÊS],A12,Lançamentos_2025[TIPO], $C$4)</f>
        <v>1900</v>
      </c>
      <c r="D12" s="63">
        <f t="shared" si="0"/>
        <v>700</v>
      </c>
    </row>
    <row r="13" spans="1:9" s="2" customFormat="1" ht="15.6" x14ac:dyDescent="0.3">
      <c r="A13" s="60" t="s">
        <v>50</v>
      </c>
      <c r="B13" s="65">
        <f>SUMIFS(Lançamentos_2025[VALOR],Lançamentos_2025[MÊS],A13,Lançamentos_2025[TIPO], $B$4)</f>
        <v>1950</v>
      </c>
      <c r="C13" s="62">
        <f>SUMIFS(Lançamentos_2025[VALOR],Lançamentos_2025[MÊS],A13,Lançamentos_2025[TIPO], $C$4)</f>
        <v>1780</v>
      </c>
      <c r="D13" s="63">
        <f t="shared" si="0"/>
        <v>170</v>
      </c>
    </row>
    <row r="14" spans="1:9" s="2" customFormat="1" ht="15.6" x14ac:dyDescent="0.3">
      <c r="A14" s="60" t="s">
        <v>51</v>
      </c>
      <c r="B14" s="65">
        <f>SUMIFS(Lançamentos_2025[VALOR],Lançamentos_2025[MÊS],A14,Lançamentos_2025[TIPO], $B$4)</f>
        <v>1950</v>
      </c>
      <c r="C14" s="62">
        <f>SUMIFS(Lançamentos_2025[VALOR],Lançamentos_2025[MÊS],A14,Lançamentos_2025[TIPO], $C$4)</f>
        <v>700</v>
      </c>
      <c r="D14" s="63">
        <f t="shared" si="0"/>
        <v>1250</v>
      </c>
    </row>
    <row r="15" spans="1:9" s="2" customFormat="1" ht="15.6" x14ac:dyDescent="0.3">
      <c r="A15" s="60" t="s">
        <v>52</v>
      </c>
      <c r="B15" s="65">
        <f>SUMIFS(Lançamentos_2025[VALOR],Lançamentos_2025[MÊS],A15,Lançamentos_2025[TIPO], $B$4)</f>
        <v>2300</v>
      </c>
      <c r="C15" s="62">
        <f>SUMIFS(Lançamentos_2025[VALOR],Lançamentos_2025[MÊS],A15,Lançamentos_2025[TIPO], $C$4)</f>
        <v>1910</v>
      </c>
      <c r="D15" s="63">
        <f t="shared" si="0"/>
        <v>390</v>
      </c>
      <c r="I15" s="33"/>
    </row>
    <row r="16" spans="1:9" s="2" customFormat="1" ht="15.6" x14ac:dyDescent="0.3">
      <c r="A16" s="61" t="s">
        <v>53</v>
      </c>
      <c r="B16" s="65">
        <f>SUMIFS(Lançamentos_2025[VALOR],Lançamentos_2025[MÊS],A16,Lançamentos_2025[TIPO], $B$4)</f>
        <v>2400</v>
      </c>
      <c r="C16" s="62">
        <f>SUMIFS(Lançamentos_2025[VALOR],Lançamentos_2025[MÊS],A16,Lançamentos_2025[TIPO], $C$4)</f>
        <v>1920</v>
      </c>
      <c r="D16" s="64">
        <f t="shared" si="0"/>
        <v>480</v>
      </c>
    </row>
    <row r="17" spans="1:7" ht="15.6" x14ac:dyDescent="0.3">
      <c r="A17" s="26"/>
      <c r="B17" s="26"/>
      <c r="C17" s="26"/>
      <c r="D17" s="26"/>
    </row>
    <row r="18" spans="1:7" ht="15.6" x14ac:dyDescent="0.3">
      <c r="A18" s="26"/>
      <c r="B18" s="26"/>
      <c r="C18" s="26"/>
      <c r="D18" s="26"/>
      <c r="E18" s="26"/>
      <c r="F18" s="26"/>
    </row>
    <row r="19" spans="1:7" ht="18" customHeight="1" x14ac:dyDescent="0.3">
      <c r="A19" s="26"/>
      <c r="B19" s="26"/>
      <c r="C19" s="26"/>
      <c r="D19" s="26"/>
      <c r="E19" s="26"/>
      <c r="F19" s="26"/>
    </row>
    <row r="20" spans="1:7" ht="18" customHeight="1" x14ac:dyDescent="0.3">
      <c r="A20" s="26"/>
      <c r="B20" s="26"/>
      <c r="C20" s="26"/>
      <c r="D20" s="26"/>
      <c r="E20" s="26"/>
      <c r="F20" s="26"/>
    </row>
    <row r="21" spans="1:7" ht="15.6" x14ac:dyDescent="0.3">
      <c r="A21" s="26"/>
      <c r="B21" s="26"/>
      <c r="C21" s="26"/>
      <c r="D21" s="26"/>
      <c r="E21" s="26"/>
      <c r="F21" s="26"/>
      <c r="G21" s="27"/>
    </row>
    <row r="22" spans="1:7" ht="15.6" x14ac:dyDescent="0.3">
      <c r="A22" s="26"/>
      <c r="B22" s="26"/>
      <c r="C22" s="26"/>
      <c r="D22" s="26"/>
      <c r="E22" s="26"/>
      <c r="F22" s="26"/>
    </row>
    <row r="23" spans="1:7" ht="15.6" x14ac:dyDescent="0.3">
      <c r="A23" s="26"/>
      <c r="B23" s="26"/>
      <c r="C23" s="26"/>
      <c r="D23" s="26"/>
      <c r="E23" s="26"/>
      <c r="F23" s="26"/>
    </row>
    <row r="24" spans="1:7" x14ac:dyDescent="0.4">
      <c r="E24" s="28"/>
      <c r="F24" s="28"/>
    </row>
    <row r="25" spans="1:7" x14ac:dyDescent="0.4">
      <c r="E25" s="28"/>
      <c r="F25" s="28"/>
    </row>
    <row r="26" spans="1:7" x14ac:dyDescent="0.4">
      <c r="E26" s="28"/>
      <c r="F26" s="28"/>
    </row>
    <row r="27" spans="1:7" x14ac:dyDescent="0.4">
      <c r="E27" s="28"/>
      <c r="F27" s="28"/>
    </row>
    <row r="28" spans="1:7" x14ac:dyDescent="0.4">
      <c r="E28" s="28"/>
      <c r="F28" s="28"/>
    </row>
    <row r="29" spans="1:7" x14ac:dyDescent="0.4">
      <c r="E29" s="28"/>
      <c r="F29" s="28"/>
    </row>
    <row r="30" spans="1:7" x14ac:dyDescent="0.4">
      <c r="E30" s="28"/>
      <c r="F30" s="28"/>
    </row>
    <row r="31" spans="1:7" x14ac:dyDescent="0.4">
      <c r="E31" s="28"/>
      <c r="F31" s="28"/>
    </row>
  </sheetData>
  <mergeCells count="1">
    <mergeCell ref="A2:D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5C2D-F7C8-4C40-9916-4843ACEEA9FC}">
  <dimension ref="A3:I5"/>
  <sheetViews>
    <sheetView showGridLines="0" topLeftCell="A7" zoomScaleNormal="60" zoomScaleSheetLayoutView="100" workbookViewId="0">
      <selection activeCell="J61" sqref="J61"/>
    </sheetView>
  </sheetViews>
  <sheetFormatPr defaultColWidth="8.5546875" defaultRowHeight="14.4" x14ac:dyDescent="0.3"/>
  <cols>
    <col min="1" max="16384" width="8.5546875" style="1"/>
  </cols>
  <sheetData>
    <row r="3" spans="1:9" ht="14.4" customHeight="1" x14ac:dyDescent="0.3">
      <c r="A3" s="96" t="s">
        <v>59</v>
      </c>
      <c r="B3" s="96"/>
      <c r="C3" s="96"/>
      <c r="D3" s="96"/>
      <c r="E3" s="96"/>
      <c r="F3" s="96"/>
      <c r="G3" s="96"/>
      <c r="H3" s="96"/>
      <c r="I3" s="97"/>
    </row>
    <row r="4" spans="1:9" ht="15" customHeight="1" x14ac:dyDescent="0.3">
      <c r="A4" s="96"/>
      <c r="B4" s="96"/>
      <c r="C4" s="96"/>
      <c r="D4" s="96"/>
      <c r="E4" s="96"/>
      <c r="F4" s="96"/>
      <c r="G4" s="96"/>
      <c r="H4" s="96"/>
      <c r="I4" s="97"/>
    </row>
    <row r="5" spans="1:9" ht="4.95" customHeight="1" x14ac:dyDescent="0.3"/>
  </sheetData>
  <mergeCells count="1">
    <mergeCell ref="A3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Y w l W n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O Y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M J V o o i k e 4 D g A A A B E A A A A T A B w A R m 9 y b X V s Y X M v U 2 V j d G l v b j E u b S C i G A A o o B Q A A A A A A A A A A A A A A A A A A A A A A A A A A A A r T k 0 u y c z P U w i G 0 I b W A F B L A Q I t A B Q A A g A I A D m M J V p 3 W R K j p A A A A P Y A A A A S A A A A A A A A A A A A A A A A A A A A A A B D b 2 5 m a W c v U G F j a 2 F n Z S 5 4 b W x Q S w E C L Q A U A A I A C A A 5 j C V a D 8 r p q 6 Q A A A D p A A A A E w A A A A A A A A A A A A A A A A D w A A A A W 0 N v b n R l b n R f V H l w Z X N d L n h t b F B L A Q I t A B Q A A g A I A D m M J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R m R v K t v 6 T Z c M M 8 4 z k P 5 V A A A A A A I A A A A A A B B m A A A A A Q A A I A A A A C Q A L w / u P P w A y f N G p F M f f V q Z o A X X U N u J O o Z R 5 J A / J O o u A A A A A A 6 A A A A A A g A A I A A A A G C t K 0 5 y A k e n h P V b + p D n d B z i h t T 0 u G w L E O U o v / C G O d k A U A A A A G s / 5 P u j c x N c i + i Y h 0 v X w s / l o / W 3 q a j 2 + X X m O N N e v J 6 s 3 D j D H q a C d 3 H n 2 v f K U i 2 c g p F B P D c c o V T i c O e 9 L W A z Q J l C O P q 8 u a X y E 3 b V C G S D u w m 1 Q A A A A B e l Y b + S M i s r 0 F M N 9 M V A 5 N E 9 S h C D A H v u c V b z e g 8 H p Y 8 R 4 V y o 9 q w T 9 5 P z M 4 Q t G j D M E E b w u 2 2 F x / 2 q o g A T o d r 1 3 2 0 = < / D a t a M a s h u p > 
</file>

<file path=customXml/itemProps1.xml><?xml version="1.0" encoding="utf-8"?>
<ds:datastoreItem xmlns:ds="http://schemas.openxmlformats.org/officeDocument/2006/customXml" ds:itemID="{BCBC45DD-070B-4DE4-A94C-53EED647FD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CATEGORIAS</vt:lpstr>
      <vt:lpstr>MENU</vt:lpstr>
      <vt:lpstr>LANÇAMENTOS 2025</vt:lpstr>
      <vt:lpstr>FINANÇAS 2025</vt:lpstr>
      <vt:lpstr>RELATÓRIO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Abreu</dc:creator>
  <cp:keywords/>
  <dc:description/>
  <cp:lastModifiedBy>Rafael Abreu</cp:lastModifiedBy>
  <cp:revision/>
  <dcterms:created xsi:type="dcterms:W3CDTF">2023-01-03T19:54:13Z</dcterms:created>
  <dcterms:modified xsi:type="dcterms:W3CDTF">2025-08-31T23:46:24Z</dcterms:modified>
  <cp:category/>
  <cp:contentStatus/>
</cp:coreProperties>
</file>