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firstSheet="1" activeTab="1"/>
  </bookViews>
  <sheets>
    <sheet name="ATUALIZAÇÃO DO SISTEMA ATUAL" sheetId="12" r:id="rId1"/>
    <sheet name="LOCALIZAÇÃO DE PALLETS" sheetId="13" r:id="rId2"/>
    <sheet name="RECEBIMENTO" sheetId="17" r:id="rId3"/>
    <sheet name="INVENTÁRIO" sheetId="19" r:id="rId4"/>
    <sheet name="ABASTECIMENTO" sheetId="18" r:id="rId5"/>
    <sheet name="ATUALIZAÇÃO + LOCALIZAÇÃO" sheetId="16" r:id="rId6"/>
    <sheet name="SUPORTE" sheetId="14" r:id="rId7"/>
    <sheet name="RESUMO" sheetId="15" r:id="rId8"/>
    <sheet name="RESUMO GERAL" sheetId="21" r:id="rId9"/>
    <sheet name="RESUMO 2" sheetId="20" r:id="rId10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D13" i="20" l="1"/>
  <c r="C13" i="20"/>
  <c r="E23" i="21" l="1"/>
  <c r="C33" i="21" s="1"/>
  <c r="A34" i="21"/>
  <c r="C32" i="21"/>
  <c r="A32" i="21"/>
  <c r="A31" i="21"/>
  <c r="A30" i="21"/>
  <c r="H23" i="21"/>
  <c r="F23" i="21"/>
  <c r="C34" i="21" s="1"/>
  <c r="D23" i="21"/>
  <c r="B23" i="21"/>
  <c r="C30" i="21" s="1"/>
  <c r="C6" i="21"/>
  <c r="C23" i="21" s="1"/>
  <c r="C5" i="21"/>
  <c r="D9" i="20"/>
  <c r="C9" i="20"/>
  <c r="D8" i="20"/>
  <c r="C8" i="20"/>
  <c r="D7" i="20"/>
  <c r="C7" i="20"/>
  <c r="D5" i="20"/>
  <c r="C5" i="20"/>
  <c r="A31" i="19"/>
  <c r="C29" i="19"/>
  <c r="A29" i="19"/>
  <c r="C28" i="19"/>
  <c r="A28" i="19"/>
  <c r="A27" i="19"/>
  <c r="H20" i="19"/>
  <c r="F20" i="19"/>
  <c r="C31" i="19" s="1"/>
  <c r="D20" i="19"/>
  <c r="C20" i="19"/>
  <c r="B22" i="19" s="1"/>
  <c r="B20" i="19"/>
  <c r="C27" i="19" s="1"/>
  <c r="A31" i="18"/>
  <c r="C29" i="18"/>
  <c r="A29" i="18"/>
  <c r="C28" i="18"/>
  <c r="A28" i="18"/>
  <c r="A27" i="18"/>
  <c r="H20" i="18"/>
  <c r="F20" i="18"/>
  <c r="C31" i="18" s="1"/>
  <c r="D20" i="18"/>
  <c r="C20" i="18"/>
  <c r="B22" i="18" s="1"/>
  <c r="B20" i="18"/>
  <c r="C27" i="18" s="1"/>
  <c r="A31" i="17"/>
  <c r="C29" i="17"/>
  <c r="A29" i="17"/>
  <c r="A28" i="17"/>
  <c r="A27" i="17"/>
  <c r="H20" i="17"/>
  <c r="F20" i="17"/>
  <c r="C31" i="17" s="1"/>
  <c r="D20" i="17"/>
  <c r="C20" i="17"/>
  <c r="C28" i="17" s="1"/>
  <c r="B20" i="17"/>
  <c r="C27" i="17" s="1"/>
  <c r="C5" i="16"/>
  <c r="C6" i="16"/>
  <c r="A31" i="16"/>
  <c r="A29" i="16"/>
  <c r="A28" i="16"/>
  <c r="A27" i="16"/>
  <c r="H20" i="16"/>
  <c r="F20" i="16"/>
  <c r="C31" i="16" s="1"/>
  <c r="D20" i="16"/>
  <c r="C20" i="16"/>
  <c r="B20" i="16"/>
  <c r="C27" i="16" s="1"/>
  <c r="C3" i="14"/>
  <c r="C20" i="14" s="1"/>
  <c r="C2" i="14"/>
  <c r="A31" i="14"/>
  <c r="C29" i="14"/>
  <c r="A29" i="14"/>
  <c r="A28" i="14"/>
  <c r="A27" i="14"/>
  <c r="H20" i="14"/>
  <c r="F20" i="14"/>
  <c r="C31" i="14" s="1"/>
  <c r="D20" i="14"/>
  <c r="B20" i="14"/>
  <c r="C27" i="14" s="1"/>
  <c r="A31" i="13"/>
  <c r="C29" i="13"/>
  <c r="A29" i="13"/>
  <c r="A28" i="13"/>
  <c r="A27" i="13"/>
  <c r="H20" i="13"/>
  <c r="F20" i="13"/>
  <c r="C31" i="13" s="1"/>
  <c r="D20" i="13"/>
  <c r="C20" i="13"/>
  <c r="B22" i="13" s="1"/>
  <c r="B20" i="13"/>
  <c r="C27" i="13" s="1"/>
  <c r="C6" i="20" l="1"/>
  <c r="B25" i="21"/>
  <c r="B24" i="21"/>
  <c r="C31" i="21"/>
  <c r="C35" i="21" s="1"/>
  <c r="B26" i="21"/>
  <c r="C32" i="19"/>
  <c r="B23" i="19"/>
  <c r="B21" i="19"/>
  <c r="C32" i="18"/>
  <c r="B23" i="18"/>
  <c r="B21" i="18"/>
  <c r="C32" i="17"/>
  <c r="B21" i="17"/>
  <c r="B22" i="17"/>
  <c r="B23" i="17"/>
  <c r="B22" i="14"/>
  <c r="B21" i="16"/>
  <c r="C7" i="15"/>
  <c r="C6" i="15"/>
  <c r="C5" i="15"/>
  <c r="C28" i="16"/>
  <c r="B22" i="16"/>
  <c r="B23" i="16"/>
  <c r="C29" i="16"/>
  <c r="C28" i="14"/>
  <c r="C32" i="14" s="1"/>
  <c r="D6" i="15" s="1"/>
  <c r="B23" i="14"/>
  <c r="B21" i="14"/>
  <c r="C28" i="13"/>
  <c r="C32" i="13" s="1"/>
  <c r="B23" i="13"/>
  <c r="B21" i="13"/>
  <c r="D5" i="15" l="1"/>
  <c r="D6" i="20"/>
  <c r="E5" i="20" s="1"/>
  <c r="C32" i="16"/>
  <c r="D7" i="15" s="1"/>
  <c r="B20" i="12" l="1"/>
  <c r="D20" i="12"/>
  <c r="C20" i="12"/>
  <c r="C4" i="15" l="1"/>
  <c r="A31" i="12"/>
  <c r="A29" i="12"/>
  <c r="A28" i="12"/>
  <c r="A27" i="12"/>
  <c r="C29" i="12"/>
  <c r="C27" i="12"/>
  <c r="C28" i="12" l="1"/>
  <c r="H20" i="12" l="1"/>
  <c r="F20" i="12"/>
  <c r="B23" i="12" s="1"/>
  <c r="C31" i="12" l="1"/>
  <c r="C32" i="12" s="1"/>
  <c r="D4" i="15" s="1"/>
  <c r="B21" i="12"/>
  <c r="B22" i="12"/>
</calcChain>
</file>

<file path=xl/sharedStrings.xml><?xml version="1.0" encoding="utf-8"?>
<sst xmlns="http://schemas.openxmlformats.org/spreadsheetml/2006/main" count="242" uniqueCount="60">
  <si>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</si>
  <si>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</si>
  <si>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</si>
  <si>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</si>
  <si>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</si>
  <si>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</si>
  <si>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</si>
  <si>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</si>
  <si>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</si>
  <si>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</si>
  <si>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</si>
  <si>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</si>
  <si>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</si>
  <si>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</si>
  <si>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</si>
  <si>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</si>
  <si>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</si>
  <si>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</si>
  <si>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</si>
  <si>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</si>
  <si>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</si>
  <si>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</si>
  <si>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RECONTRUÇÃO DA TASK DE VOZ</t>
  </si>
  <si>
    <t>RECONSTRUÇÃO DAS REGRAS DE NEGÓCIO</t>
  </si>
  <si>
    <t>INSTALAÇÃO EM AMBIENTE DE HOMOLOGAÇÃO</t>
  </si>
  <si>
    <t>INSTALAÇÃO EM AMBIENTE DE PRODUÇÃO</t>
  </si>
  <si>
    <t>TREINAMENTO DE MULTIPLICADORES</t>
  </si>
  <si>
    <t>MANUAL DE INSTALAÇÃO E OPERAÇÃO</t>
  </si>
  <si>
    <t>TASK DE LOCALIZAÇÃO DE PALLETS</t>
  </si>
  <si>
    <t>CONSTRUÇÃO DAS REGRAS DE NEGÓCIO</t>
  </si>
  <si>
    <t>CHAMADOS NIVEL 1 PREVISTOS DURANTE 1 ANO (12 LIGAÇÕES COM TEMPO DE 4 HORAS)</t>
  </si>
  <si>
    <t>CHAMADOS NIVEL 2 (CORREÇÕES) DURANTE 1 ANO (2 CHAMADOS DE 40 HORAS PARA SOLUCIONAMENTO)</t>
  </si>
  <si>
    <t>CUSTO ESTIMADO</t>
  </si>
  <si>
    <t>PROPOSTA DE ATUALIZAÇÃO DO SISTEMAATUAL E CORREÇÕES DE BUGS</t>
  </si>
  <si>
    <t>PROPOSTA PARA IMPLANTAÇÃO DO PROCESSO DE LOCALIZAÇÃO DE PALLETS (SOMENTE)</t>
  </si>
  <si>
    <t>PROPOSTA PARA ATUALIZAÇÃO DO SISTEMA ATUAL, CORREÇÃO DE BUGS E IMPLANTAÇÃO DO PROCESSO DE LOCALIZAÇÃO DE PALLETS</t>
  </si>
  <si>
    <t>HORAS (SOFTWARE + GERENCIA)</t>
  </si>
  <si>
    <t>PROPOSTAS</t>
  </si>
  <si>
    <t>PROPOSTA DE SUPORTE SEAL (VALOR ANUAL)</t>
  </si>
  <si>
    <t>RECONTRUÇÃO DA TASK DE VOZ + PROCESS DE LOCALIZAÇÃO</t>
  </si>
  <si>
    <t>RECONSTRUÇÃO DAS REGRAS DE NEGÓCIO + PROCESSO DE LOCALIZAÇÃO</t>
  </si>
  <si>
    <t>PROPOSTA UNITÁRIA</t>
  </si>
  <si>
    <t>PROPOSTA ANUAL</t>
  </si>
  <si>
    <t>PROPOSTA SUGERIA (PARA FECHAR)</t>
  </si>
  <si>
    <t>TASK DE RECEBIMENTO</t>
  </si>
  <si>
    <t>TASK DE ABASTECIMENTO</t>
  </si>
  <si>
    <t>TASK DE INVENTÁRIO</t>
  </si>
  <si>
    <t>SOMENTE ATUALIZAÇÃO KAIROS</t>
  </si>
  <si>
    <t>HORAS</t>
  </si>
  <si>
    <t>VALOR</t>
  </si>
  <si>
    <t>LOCALIZAÇÃO DE PALLETS</t>
  </si>
  <si>
    <t>RECEBIMENTO</t>
  </si>
  <si>
    <t>ABASTECIMENTO</t>
  </si>
  <si>
    <t>INVENTÁRIO</t>
  </si>
  <si>
    <t>ATUALIZAÇÃO + NOVOS PROCESSOS</t>
  </si>
  <si>
    <t>DBA</t>
  </si>
  <si>
    <t>VALOR TOTAL</t>
  </si>
  <si>
    <t>PROPOSTAS SEPARADAS</t>
  </si>
  <si>
    <t>PROPOSTA UNIFICADA</t>
  </si>
  <si>
    <t>TOTAL SEPARADAS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</si>
</sst>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 &quot;#,##0.00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/>
    <xf numFmtId="44" fontId="11" fillId="0" borderId="0" xfId="1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44" fontId="12" fillId="0" borderId="0" xfId="1" applyFont="1" applyAlignment="1">
      <alignment horizontal="center" vertical="center"/>
    </xf>
    <xf numFmtId="44" fontId="9" fillId="0" borderId="0" xfId="1" applyFont="1"/>
    <xf numFmtId="44" fontId="1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C21" sqref="C21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23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70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78</v>
      </c>
      <c r="C20" s="7">
        <f>SUM(C2:C19)</f>
        <v>380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76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57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38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11700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39900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51600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13" sqref="E13"/>
    </sheetView>
  </sheetViews>
  <sheetFormatPr defaultRowHeight="15" x14ac:dyDescent="0.25"/>
  <cols>
    <col min="2" max="2" width="33.7109375" customWidth="1"/>
    <col min="3" max="3" width="23.140625" style="66" customWidth="1"/>
    <col min="4" max="4" width="23.28515625" style="62" customWidth="1"/>
    <col min="5" max="5" width="27.42578125" bestFit="1" customWidth="1"/>
  </cols>
  <sheetData>
    <row r="3" spans="2:5" ht="18.75" x14ac:dyDescent="0.3">
      <c r="B3" s="59"/>
      <c r="C3" s="64"/>
    </row>
    <row r="4" spans="2:5" s="61" customFormat="1" ht="18.75" x14ac:dyDescent="0.25">
      <c r="B4" s="60" t="s">
        <v>57</v>
      </c>
      <c r="C4" s="65" t="s">
        <v>48</v>
      </c>
      <c r="D4" s="63" t="s">
        <v>49</v>
      </c>
      <c r="E4" s="67" t="s">
        <v>59</v>
      </c>
    </row>
    <row r="5" spans="2:5" x14ac:dyDescent="0.25">
      <c r="B5" t="s">
        <v>47</v>
      </c>
      <c r="C5" s="66">
        <f>'ATUALIZAÇÃO DO SISTEMA ATUAL'!B20+'ATUALIZAÇÃO DO SISTEMA ATUAL'!C20+'ATUALIZAÇÃO DO SISTEMA ATUAL'!D20+'ATUALIZAÇÃO DO SISTEMA ATUAL'!F20+'ATUALIZAÇÃO DO SISTEMA ATUAL'!H20</f>
        <v>458</v>
      </c>
      <c r="D5" s="62">
        <f>'ATUALIZAÇÃO DO SISTEMA ATUAL'!C32</f>
        <v>51600</v>
      </c>
      <c r="E5" s="68">
        <f>SUM(D5:D9)</f>
        <v>162600</v>
      </c>
    </row>
    <row r="6" spans="2:5" x14ac:dyDescent="0.25">
      <c r="B6" t="s">
        <v>50</v>
      </c>
      <c r="C6" s="66">
        <f>'LOCALIZAÇÃO DE PALLETS'!B20+'LOCALIZAÇÃO DE PALLETS'!C20+'LOCALIZAÇÃO DE PALLETS'!D20+'LOCALIZAÇÃO DE PALLETS'!F20+'LOCALIZAÇÃO DE PALLETS'!H20</f>
        <v>302</v>
      </c>
      <c r="D6" s="62">
        <f>'LOCALIZAÇÃO DE PALLETS'!C32</f>
        <v>33240</v>
      </c>
      <c r="E6" s="68"/>
    </row>
    <row r="7" spans="2:5" x14ac:dyDescent="0.25">
      <c r="B7" t="s">
        <v>51</v>
      </c>
      <c r="C7" s="66">
        <f>RECEBIMENTO!B20+RECEBIMENTO!C20+RECEBIMENTO!D20+RECEBIMENTO!F20+RECEBIMENTO!H20</f>
        <v>237.6</v>
      </c>
      <c r="D7" s="62">
        <f>RECEBIMENTO!C32</f>
        <v>25920</v>
      </c>
      <c r="E7" s="68"/>
    </row>
    <row r="8" spans="2:5" x14ac:dyDescent="0.25">
      <c r="B8" t="s">
        <v>52</v>
      </c>
      <c r="C8" s="66">
        <f>ABASTECIMENTO!B20+ABASTECIMENTO!C20+ABASTECIMENTO!D20+ABASTECIMENTO!F20+ABASTECIMENTO!H20</f>
        <v>237.6</v>
      </c>
      <c r="D8" s="62">
        <f>ABASTECIMENTO!C32</f>
        <v>25920</v>
      </c>
      <c r="E8" s="68"/>
    </row>
    <row r="9" spans="2:5" x14ac:dyDescent="0.25">
      <c r="B9" t="s">
        <v>53</v>
      </c>
      <c r="C9" s="66">
        <f>INVENTÁRIO!B20+INVENTÁRIO!C20+INVENTÁRIO!D20+INVENTÁRIO!F20+INVENTÁRIO!H20</f>
        <v>237.6</v>
      </c>
      <c r="D9" s="62">
        <f>INVENTÁRIO!C32</f>
        <v>25920</v>
      </c>
      <c r="E9" s="68"/>
    </row>
    <row r="12" spans="2:5" s="59" customFormat="1" ht="18.75" x14ac:dyDescent="0.3">
      <c r="B12" s="59" t="s">
        <v>58</v>
      </c>
      <c r="C12" s="64" t="s">
        <v>48</v>
      </c>
      <c r="D12" s="69" t="s">
        <v>56</v>
      </c>
    </row>
    <row r="13" spans="2:5" ht="23.25" x14ac:dyDescent="0.35">
      <c r="B13" t="s">
        <v>54</v>
      </c>
      <c r="C13" s="66">
        <f>'RESUMO GERAL'!B23+'RESUMO GERAL'!C23+'RESUMO GERAL'!D23+'RESUMO GERAL'!E23+'RESUMO GERAL'!F23+'RESUMO GERAL'!H23</f>
        <v>992</v>
      </c>
      <c r="D13" s="70">
        <f>'RESUMO GERAL'!C35</f>
        <v>112500</v>
      </c>
    </row>
  </sheetData>
  <mergeCells count="1">
    <mergeCell ref="E5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4" workbookViewId="0">
      <selection activeCell="B23" sqref="B2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28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34</v>
      </c>
      <c r="C20" s="7">
        <f>SUM(C2:C19)</f>
        <v>268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53.6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40.199999999999996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26.8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5100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28140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33240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B20" sqref="B20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44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2" sqref="A1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46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F20" sqref="F20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45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18" sqref="D18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47" t="s">
        <v>39</v>
      </c>
      <c r="B5" s="48"/>
      <c r="C5" s="49">
        <f>40 + 40</f>
        <v>80</v>
      </c>
      <c r="D5" s="50"/>
      <c r="E5" s="27"/>
      <c r="F5" s="4"/>
      <c r="G5" s="3"/>
      <c r="H5" s="18"/>
      <c r="I5" s="3"/>
      <c r="J5" s="3"/>
      <c r="K5" s="3"/>
    </row>
    <row r="6" spans="1:11" x14ac:dyDescent="0.25">
      <c r="A6" s="47" t="s">
        <v>40</v>
      </c>
      <c r="B6" s="51"/>
      <c r="C6" s="49">
        <f>80+80</f>
        <v>160</v>
      </c>
      <c r="D6" s="52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47" t="s">
        <v>17</v>
      </c>
      <c r="B8" s="48"/>
      <c r="C8" s="49">
        <v>40</v>
      </c>
      <c r="D8" s="50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47" t="s">
        <v>26</v>
      </c>
      <c r="B13" s="48"/>
      <c r="C13" s="49">
        <v>16</v>
      </c>
      <c r="D13" s="50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24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102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106</v>
      </c>
      <c r="C20" s="7">
        <f>SUM(C2:C19)</f>
        <v>532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106.4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79.8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53.2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15900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55860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71760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B19" sqref="B19"/>
    </sheetView>
  </sheetViews>
  <sheetFormatPr defaultRowHeight="15" x14ac:dyDescent="0.25"/>
  <cols>
    <col min="1" max="1" width="53.28515625" style="1" bestFit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ht="22.5" x14ac:dyDescent="0.25">
      <c r="A2" s="38" t="s">
        <v>30</v>
      </c>
      <c r="B2" s="4"/>
      <c r="C2" s="36">
        <f>12*4</f>
        <v>48</v>
      </c>
      <c r="D2" s="34"/>
      <c r="E2" s="27"/>
      <c r="F2" s="4"/>
      <c r="G2" s="3"/>
      <c r="H2" s="18"/>
      <c r="I2" s="3"/>
      <c r="J2" s="3"/>
      <c r="K2" s="3"/>
    </row>
    <row r="3" spans="1:11" ht="22.5" x14ac:dyDescent="0.25">
      <c r="A3" s="38" t="s">
        <v>31</v>
      </c>
      <c r="B3" s="4"/>
      <c r="C3" s="36">
        <f>2*40</f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/>
      <c r="B4" s="4"/>
      <c r="C4" s="36"/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4"/>
      <c r="C5" s="36"/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0</v>
      </c>
      <c r="C20" s="7">
        <f>SUM(C2:C19)</f>
        <v>128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25.6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19.2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12.8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13440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6"/>
      <c r="G31" s="56"/>
      <c r="H31" s="56"/>
      <c r="I31" s="31"/>
      <c r="J31" s="31"/>
      <c r="K31" s="3"/>
    </row>
    <row r="32" spans="1:11" x14ac:dyDescent="0.25">
      <c r="A32" s="15"/>
      <c r="B32" s="16"/>
      <c r="C32" s="20">
        <f>SUM(C27:C31)</f>
        <v>13440</v>
      </c>
      <c r="D32" s="10"/>
      <c r="E32" s="10"/>
      <c r="F32" s="56"/>
      <c r="G32" s="56"/>
      <c r="H32" s="56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4" sqref="B4"/>
    </sheetView>
  </sheetViews>
  <sheetFormatPr defaultRowHeight="15" x14ac:dyDescent="0.25"/>
  <cols>
    <col min="1" max="1" width="22.7109375" style="39" customWidth="1"/>
    <col min="2" max="2" width="41.7109375" style="39" bestFit="1" customWidth="1"/>
    <col min="3" max="3" width="34.5703125" style="40" customWidth="1"/>
    <col min="4" max="4" width="27.42578125" style="39" customWidth="1"/>
    <col min="5" max="16384" width="9.140625" style="39"/>
  </cols>
  <sheetData>
    <row r="3" spans="1:4" x14ac:dyDescent="0.25">
      <c r="A3" s="57" t="s">
        <v>37</v>
      </c>
      <c r="B3" s="58"/>
      <c r="C3" s="44" t="s">
        <v>36</v>
      </c>
      <c r="D3" s="45" t="s">
        <v>32</v>
      </c>
    </row>
    <row r="4" spans="1:4" ht="30" x14ac:dyDescent="0.25">
      <c r="A4" s="43" t="s">
        <v>41</v>
      </c>
      <c r="B4" s="46" t="s">
        <v>33</v>
      </c>
      <c r="C4" s="41">
        <f>'ATUALIZAÇÃO DO SISTEMA ATUAL'!C20+'ATUALIZAÇÃO DO SISTEMA ATUAL'!B20</f>
        <v>458</v>
      </c>
      <c r="D4" s="42">
        <f>'ATUALIZAÇÃO DO SISTEMA ATUAL'!C32</f>
        <v>51600</v>
      </c>
    </row>
    <row r="5" spans="1:4" ht="45" x14ac:dyDescent="0.25">
      <c r="A5" s="43" t="s">
        <v>41</v>
      </c>
      <c r="B5" s="46" t="s">
        <v>34</v>
      </c>
      <c r="C5" s="41">
        <f>'LOCALIZAÇÃO DE PALLETS'!C20+'LOCALIZAÇÃO DE PALLETS'!B20</f>
        <v>302</v>
      </c>
      <c r="D5" s="42">
        <f>'LOCALIZAÇÃO DE PALLETS'!C32</f>
        <v>33240</v>
      </c>
    </row>
    <row r="6" spans="1:4" ht="39.75" customHeight="1" x14ac:dyDescent="0.25">
      <c r="A6" s="43" t="s">
        <v>42</v>
      </c>
      <c r="B6" s="43" t="s">
        <v>38</v>
      </c>
      <c r="C6" s="41">
        <f>SUPORTE!C20+SUPORTE!B20</f>
        <v>128</v>
      </c>
      <c r="D6" s="42">
        <f>SUPORTE!C32</f>
        <v>13440</v>
      </c>
    </row>
    <row r="7" spans="1:4" ht="45" x14ac:dyDescent="0.25">
      <c r="A7" s="53" t="s">
        <v>43</v>
      </c>
      <c r="B7" s="53" t="s">
        <v>35</v>
      </c>
      <c r="C7" s="54">
        <f>'ATUALIZAÇÃO + LOCALIZAÇÃO'!C20+'ATUALIZAÇÃO + LOCALIZAÇÃO'!B20</f>
        <v>638</v>
      </c>
      <c r="D7" s="55">
        <f>'ATUALIZAÇÃO + LOCALIZAÇÃO'!C32</f>
        <v>71760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22" sqref="B2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55</v>
      </c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34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34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34">
        <v>40</v>
      </c>
      <c r="F4" s="4"/>
      <c r="G4" s="3"/>
      <c r="H4" s="18"/>
      <c r="I4" s="3"/>
      <c r="J4" s="3"/>
      <c r="K4" s="3"/>
    </row>
    <row r="5" spans="1:11" x14ac:dyDescent="0.25">
      <c r="A5" s="47" t="s">
        <v>39</v>
      </c>
      <c r="B5" s="48"/>
      <c r="C5" s="49">
        <f>40 + 40</f>
        <v>80</v>
      </c>
      <c r="D5" s="50"/>
      <c r="E5" s="50"/>
      <c r="F5" s="4"/>
      <c r="G5" s="3"/>
      <c r="H5" s="18"/>
      <c r="I5" s="3"/>
      <c r="J5" s="3"/>
      <c r="K5" s="3"/>
    </row>
    <row r="6" spans="1:11" x14ac:dyDescent="0.25">
      <c r="A6" s="47" t="s">
        <v>40</v>
      </c>
      <c r="B6" s="51"/>
      <c r="C6" s="49">
        <f>80+80</f>
        <v>160</v>
      </c>
      <c r="D6" s="52"/>
      <c r="E6" s="52"/>
      <c r="F6" s="4"/>
      <c r="G6" s="3"/>
      <c r="H6" s="18"/>
      <c r="I6" s="3"/>
      <c r="J6" s="3"/>
      <c r="K6" s="3"/>
    </row>
    <row r="7" spans="1:11" x14ac:dyDescent="0.25">
      <c r="A7" s="47" t="s">
        <v>51</v>
      </c>
      <c r="B7" s="51"/>
      <c r="C7" s="49">
        <v>80</v>
      </c>
      <c r="D7" s="52"/>
      <c r="E7" s="52"/>
      <c r="F7" s="4"/>
      <c r="G7" s="3"/>
      <c r="H7" s="18"/>
      <c r="I7" s="3"/>
      <c r="J7" s="3"/>
      <c r="K7" s="3"/>
    </row>
    <row r="8" spans="1:11" x14ac:dyDescent="0.25">
      <c r="A8" s="47" t="s">
        <v>52</v>
      </c>
      <c r="B8" s="51"/>
      <c r="C8" s="49">
        <v>80</v>
      </c>
      <c r="D8" s="52"/>
      <c r="E8" s="52"/>
      <c r="F8" s="4"/>
      <c r="G8" s="3"/>
      <c r="H8" s="18"/>
      <c r="I8" s="3"/>
      <c r="J8" s="3"/>
      <c r="K8" s="3"/>
    </row>
    <row r="9" spans="1:11" x14ac:dyDescent="0.25">
      <c r="A9" s="47" t="s">
        <v>53</v>
      </c>
      <c r="B9" s="51"/>
      <c r="C9" s="49">
        <v>80</v>
      </c>
      <c r="D9" s="52"/>
      <c r="E9" s="52"/>
      <c r="F9" s="4"/>
      <c r="G9" s="3"/>
      <c r="H9" s="18"/>
      <c r="I9" s="3"/>
      <c r="J9" s="3"/>
      <c r="K9" s="3"/>
    </row>
    <row r="10" spans="1:11" ht="15.75" customHeight="1" x14ac:dyDescent="0.25">
      <c r="A10" s="33" t="s">
        <v>15</v>
      </c>
      <c r="B10" s="4"/>
      <c r="C10" s="36">
        <v>80</v>
      </c>
      <c r="D10" s="34"/>
      <c r="E10" s="34"/>
      <c r="F10" s="4"/>
      <c r="G10" s="3"/>
      <c r="H10" s="18"/>
      <c r="I10" s="3"/>
      <c r="J10" s="3"/>
      <c r="K10" s="3"/>
    </row>
    <row r="11" spans="1:11" x14ac:dyDescent="0.25">
      <c r="A11" s="47" t="s">
        <v>17</v>
      </c>
      <c r="B11" s="48"/>
      <c r="C11" s="49">
        <v>40</v>
      </c>
      <c r="D11" s="50"/>
      <c r="E11" s="50"/>
      <c r="F11" s="4"/>
      <c r="G11" s="3"/>
      <c r="H11" s="18"/>
      <c r="I11" s="3"/>
      <c r="J11" s="3"/>
      <c r="K11" s="3"/>
    </row>
    <row r="12" spans="1:11" x14ac:dyDescent="0.25">
      <c r="A12" s="33" t="s">
        <v>16</v>
      </c>
      <c r="B12" s="4"/>
      <c r="C12" s="36">
        <v>80</v>
      </c>
      <c r="D12" s="34"/>
      <c r="E12" s="34"/>
      <c r="F12" s="4"/>
      <c r="G12" s="3"/>
      <c r="H12" s="18"/>
      <c r="I12" s="3"/>
      <c r="J12" s="3"/>
      <c r="K12" s="3"/>
    </row>
    <row r="13" spans="1:11" x14ac:dyDescent="0.25">
      <c r="A13" s="33" t="s">
        <v>24</v>
      </c>
      <c r="B13" s="4"/>
      <c r="C13" s="36">
        <v>16</v>
      </c>
      <c r="D13" s="34"/>
      <c r="E13" s="34"/>
      <c r="F13" s="4"/>
      <c r="G13" s="3"/>
      <c r="H13" s="18"/>
      <c r="I13" s="3"/>
      <c r="J13" s="3"/>
      <c r="K13" s="3"/>
    </row>
    <row r="14" spans="1:11" x14ac:dyDescent="0.25">
      <c r="A14" s="33" t="s">
        <v>25</v>
      </c>
      <c r="B14" s="4"/>
      <c r="C14" s="36">
        <v>16</v>
      </c>
      <c r="D14" s="34"/>
      <c r="E14" s="34"/>
      <c r="F14" s="4"/>
      <c r="G14" s="3"/>
      <c r="H14" s="18"/>
      <c r="I14" s="3"/>
      <c r="J14" s="3"/>
      <c r="K14" s="3"/>
    </row>
    <row r="15" spans="1:11" x14ac:dyDescent="0.25">
      <c r="A15" s="33" t="s">
        <v>18</v>
      </c>
      <c r="B15" s="4"/>
      <c r="C15" s="36">
        <v>24</v>
      </c>
      <c r="D15" s="34"/>
      <c r="E15" s="34"/>
      <c r="F15" s="4"/>
      <c r="G15" s="3"/>
      <c r="H15" s="18"/>
      <c r="I15" s="3"/>
      <c r="J15" s="3"/>
      <c r="K15" s="3"/>
    </row>
    <row r="16" spans="1:11" x14ac:dyDescent="0.25">
      <c r="A16" s="47" t="s">
        <v>26</v>
      </c>
      <c r="B16" s="48"/>
      <c r="C16" s="49">
        <v>24</v>
      </c>
      <c r="D16" s="50"/>
      <c r="E16" s="50"/>
      <c r="F16" s="4"/>
      <c r="G16" s="3"/>
      <c r="H16" s="18"/>
      <c r="I16" s="3"/>
      <c r="J16" s="3"/>
      <c r="K16" s="3"/>
    </row>
    <row r="17" spans="1:11" x14ac:dyDescent="0.25">
      <c r="A17" s="33" t="s">
        <v>27</v>
      </c>
      <c r="B17" s="4"/>
      <c r="C17" s="36">
        <v>40</v>
      </c>
      <c r="D17" s="34"/>
      <c r="E17" s="34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34"/>
      <c r="F18" s="4"/>
      <c r="G18" s="3"/>
      <c r="H18" s="18"/>
      <c r="I18" s="3"/>
      <c r="J18" s="3"/>
      <c r="K18" s="3"/>
    </row>
    <row r="19" spans="1:11" x14ac:dyDescent="0.25">
      <c r="A19" s="33"/>
      <c r="B19" s="4"/>
      <c r="C19" s="36"/>
      <c r="D19" s="34"/>
      <c r="E19" s="34"/>
      <c r="F19" s="4"/>
      <c r="G19" s="3"/>
      <c r="H19" s="18"/>
      <c r="I19" s="3"/>
      <c r="J19" s="3"/>
      <c r="K19" s="3"/>
    </row>
    <row r="20" spans="1:11" x14ac:dyDescent="0.25">
      <c r="A20" s="33"/>
      <c r="B20" s="4"/>
      <c r="C20" s="36"/>
      <c r="D20" s="34"/>
      <c r="E20" s="34"/>
      <c r="F20" s="4"/>
      <c r="G20" s="3"/>
      <c r="H20" s="18"/>
      <c r="I20" s="3"/>
      <c r="J20" s="3"/>
      <c r="K20" s="3"/>
    </row>
    <row r="21" spans="1:11" x14ac:dyDescent="0.25">
      <c r="A21" s="33"/>
      <c r="B21" s="4"/>
      <c r="C21" s="36"/>
      <c r="D21" s="34"/>
      <c r="E21" s="34"/>
      <c r="F21" s="4"/>
      <c r="G21" s="3"/>
      <c r="H21" s="18"/>
      <c r="I21" s="3"/>
      <c r="J21" s="3"/>
      <c r="K21" s="3"/>
    </row>
    <row r="22" spans="1:11" x14ac:dyDescent="0.25">
      <c r="A22" s="37" t="s">
        <v>19</v>
      </c>
      <c r="B22" s="4">
        <v>88</v>
      </c>
      <c r="C22" s="4"/>
      <c r="D22" s="34"/>
      <c r="E22" s="34"/>
      <c r="F22" s="4"/>
      <c r="G22" s="3"/>
      <c r="H22" s="18"/>
      <c r="I22" s="3"/>
      <c r="J22" s="3"/>
      <c r="K22" s="3"/>
    </row>
    <row r="23" spans="1:11" x14ac:dyDescent="0.25">
      <c r="A23" s="6"/>
      <c r="B23" s="7">
        <f>SUM(B2:B22)</f>
        <v>92</v>
      </c>
      <c r="C23" s="7">
        <f>SUM(C2:C22)</f>
        <v>860</v>
      </c>
      <c r="D23" s="7">
        <f>SUM(D2:D22)</f>
        <v>0</v>
      </c>
      <c r="E23" s="7">
        <f>SUM(E2:E22)</f>
        <v>40</v>
      </c>
      <c r="F23" s="7">
        <f>SUM(F2:F22)</f>
        <v>0</v>
      </c>
      <c r="G23" s="3"/>
      <c r="H23" s="17">
        <f>SUM(H2:H22)</f>
        <v>0</v>
      </c>
      <c r="I23" s="3"/>
      <c r="J23" s="3"/>
      <c r="K23" s="3"/>
    </row>
    <row r="24" spans="1:11" x14ac:dyDescent="0.25">
      <c r="A24" s="8" t="s">
        <v>4</v>
      </c>
      <c r="B24" s="9">
        <f>(C23+D23+F23)*0.2</f>
        <v>172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8" t="s">
        <v>5</v>
      </c>
      <c r="B25" s="9">
        <f>(C23+D23+F23)*0.15</f>
        <v>129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8" t="s">
        <v>6</v>
      </c>
      <c r="B26" s="9">
        <f>(C23+D23+F23)*0.1</f>
        <v>86</v>
      </c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0"/>
      <c r="B27" s="10"/>
      <c r="C27" s="10"/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2" t="s">
        <v>7</v>
      </c>
      <c r="B28" s="10"/>
      <c r="C28" s="10"/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1" t="s">
        <v>8</v>
      </c>
      <c r="B29" s="11" t="s">
        <v>9</v>
      </c>
      <c r="C29" s="11" t="s">
        <v>10</v>
      </c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2" t="str">
        <f>B1</f>
        <v>GP</v>
      </c>
      <c r="B30" s="13">
        <v>150</v>
      </c>
      <c r="C30" s="14">
        <f>B30*B23</f>
        <v>13800</v>
      </c>
      <c r="D30" s="10"/>
      <c r="E30" s="10"/>
      <c r="F30" s="10"/>
      <c r="G30" s="3"/>
      <c r="H30" s="3"/>
      <c r="I30" s="3"/>
      <c r="J30" s="3"/>
      <c r="K30" s="3"/>
    </row>
    <row r="31" spans="1:11" x14ac:dyDescent="0.25">
      <c r="A31" s="12" t="str">
        <f>C1</f>
        <v>Analista PL.</v>
      </c>
      <c r="B31" s="13">
        <v>105</v>
      </c>
      <c r="C31" s="14">
        <f>B31*C23</f>
        <v>90300</v>
      </c>
      <c r="D31" s="10"/>
      <c r="E31" s="10"/>
      <c r="F31" s="10"/>
      <c r="G31" s="3"/>
      <c r="H31" s="3"/>
      <c r="I31" s="3"/>
      <c r="J31" s="3"/>
      <c r="K31" s="3"/>
    </row>
    <row r="32" spans="1:11" x14ac:dyDescent="0.25">
      <c r="A32" s="12" t="str">
        <f>D1</f>
        <v>Eng. PL</v>
      </c>
      <c r="B32" s="13">
        <v>105</v>
      </c>
      <c r="C32" s="14">
        <f>B32*D23</f>
        <v>0</v>
      </c>
      <c r="D32" s="10"/>
      <c r="E32" s="10"/>
      <c r="F32" s="29" t="s">
        <v>13</v>
      </c>
      <c r="G32" s="30">
        <v>1.8</v>
      </c>
      <c r="H32" s="3"/>
      <c r="I32" s="3"/>
      <c r="J32" s="3"/>
      <c r="K32" s="3"/>
    </row>
    <row r="33" spans="1:11" ht="15.75" thickBot="1" x14ac:dyDescent="0.3">
      <c r="A33" s="24" t="s">
        <v>55</v>
      </c>
      <c r="B33" s="25">
        <v>210</v>
      </c>
      <c r="C33" s="19">
        <f>E23*B33</f>
        <v>8400</v>
      </c>
      <c r="D33" s="10"/>
      <c r="E33" s="10"/>
      <c r="F33" s="10"/>
      <c r="G33" s="3"/>
      <c r="H33" s="3"/>
      <c r="I33" s="3"/>
      <c r="J33" s="3"/>
      <c r="K33" s="3"/>
    </row>
    <row r="34" spans="1:11" ht="15.75" thickBot="1" x14ac:dyDescent="0.3">
      <c r="A34" s="21" t="str">
        <f>F1</f>
        <v>Desloc.  Dias</v>
      </c>
      <c r="B34" s="22">
        <v>120</v>
      </c>
      <c r="C34" s="23">
        <f>B34*F23</f>
        <v>0</v>
      </c>
      <c r="D34" s="10"/>
      <c r="E34" s="10"/>
      <c r="F34" s="56"/>
      <c r="G34" s="56"/>
      <c r="H34" s="56"/>
      <c r="I34" s="31"/>
      <c r="J34" s="31"/>
      <c r="K34" s="3"/>
    </row>
    <row r="35" spans="1:11" x14ac:dyDescent="0.25">
      <c r="A35" s="15"/>
      <c r="B35" s="16"/>
      <c r="C35" s="20">
        <f>SUM(C30:C34)</f>
        <v>112500</v>
      </c>
      <c r="D35" s="10"/>
      <c r="E35" s="10"/>
      <c r="F35" s="56"/>
      <c r="G35" s="56"/>
      <c r="H35" s="56"/>
      <c r="I35" s="31"/>
      <c r="J35" s="5"/>
      <c r="K35" s="3"/>
    </row>
    <row r="37" spans="1:11" x14ac:dyDescent="0.25">
      <c r="C37" s="32"/>
    </row>
  </sheetData>
  <mergeCells count="2">
    <mergeCell ref="F34:H34"/>
    <mergeCell ref="F35:H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ATUALIZAÇÃO DO SISTEMA ATUAL</vt:lpstr>
      <vt:lpstr>LOCALIZAÇÃO DE PALLETS</vt:lpstr>
      <vt:lpstr>RECEBIMENTO</vt:lpstr>
      <vt:lpstr>INVENTÁRIO</vt:lpstr>
      <vt:lpstr>ABASTECIMENTO</vt:lpstr>
      <vt:lpstr>ATUALIZAÇÃO + LOCALIZAÇÃO</vt:lpstr>
      <vt:lpstr>SUPORTE</vt:lpstr>
      <vt:lpstr>RESUMO</vt:lpstr>
      <vt:lpstr>RESUMO GERAL</vt:lpstr>
      <vt:lpstr>RESUMO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2013-03-19T05:33:37Z</dcterms:modified>
</cp:coreProperties>
</file>