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guiar\Desktop\usr\dev\ironhack\ft202006\classes\week2\4_Pandas_Import_Export\data\"/>
    </mc:Choice>
  </mc:AlternateContent>
  <xr:revisionPtr revIDLastSave="0" documentId="13_ncr:1_{4E3F0668-2E76-4BF4-B87F-278AC63FA9E1}" xr6:coauthVersionLast="45" xr6:coauthVersionMax="45" xr10:uidLastSave="{00000000-0000-0000-0000-000000000000}"/>
  <bookViews>
    <workbookView xWindow="-120" yWindow="-120" windowWidth="29040" windowHeight="15840" firstSheet="4" activeTab="14" xr2:uid="{CBE755FE-D541-4EC4-B676-925D108FE27B}"/>
  </bookViews>
  <sheets>
    <sheet name="Sheet1" sheetId="15" r:id="rId1"/>
    <sheet name="PT" sheetId="1" r:id="rId2"/>
    <sheet name="PT e NT na planta" sheetId="4" r:id="rId3"/>
    <sheet name="PO4" sheetId="2" r:id="rId4"/>
    <sheet name="Precipitation" sheetId="7" r:id="rId5"/>
    <sheet name="Irradiacao Solar" sheetId="3" r:id="rId6"/>
    <sheet name="DBO" sheetId="8" r:id="rId7"/>
    <sheet name="NT" sheetId="9" r:id="rId8"/>
    <sheet name="COR" sheetId="10" r:id="rId9"/>
    <sheet name="TURBIDEZ" sheetId="11" r:id="rId10"/>
    <sheet name="SST" sheetId="12" r:id="rId11"/>
    <sheet name="PCA" sheetId="5" r:id="rId12"/>
    <sheet name="dataset" sheetId="14" r:id="rId13"/>
    <sheet name="PCA2" sheetId="6" r:id="rId14"/>
    <sheet name="dinamica" sheetId="16" r:id="rId15"/>
  </sheets>
  <externalReferences>
    <externalReference r:id="rId16"/>
  </externalReferences>
  <definedNames>
    <definedName name="OLE_LINK1" localSheetId="2">'PT e NT na planta'!$B$15</definedName>
  </definedNames>
  <calcPr calcId="191029"/>
  <pivotCaches>
    <pivotCache cacheId="5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2" i="5" l="1"/>
  <c r="H45" i="5"/>
  <c r="B45" i="5"/>
  <c r="P45" i="5"/>
  <c r="K69" i="5"/>
  <c r="L68" i="5"/>
  <c r="H68" i="5"/>
  <c r="B69" i="5"/>
  <c r="B68" i="5"/>
  <c r="W68" i="5"/>
  <c r="V68" i="5"/>
  <c r="P69" i="5"/>
  <c r="P68" i="5"/>
  <c r="C92" i="5"/>
  <c r="D92" i="5"/>
  <c r="E92" i="5"/>
  <c r="F92" i="5"/>
  <c r="G92" i="5"/>
  <c r="H92" i="5"/>
  <c r="I92" i="5"/>
  <c r="J92" i="5"/>
  <c r="K92" i="5"/>
  <c r="L92" i="5"/>
  <c r="M92" i="5"/>
  <c r="C91" i="5"/>
  <c r="D91" i="5"/>
  <c r="E91" i="5"/>
  <c r="F91" i="5"/>
  <c r="G91" i="5"/>
  <c r="H91" i="5"/>
  <c r="I91" i="5"/>
  <c r="J91" i="5"/>
  <c r="K91" i="5"/>
  <c r="L91" i="5"/>
  <c r="M91" i="5"/>
  <c r="B92" i="5"/>
  <c r="B91" i="5"/>
  <c r="Q92" i="5"/>
  <c r="R92" i="5"/>
  <c r="S92" i="5"/>
  <c r="T92" i="5"/>
  <c r="U92" i="5"/>
  <c r="V92" i="5"/>
  <c r="W92" i="5"/>
  <c r="X92" i="5"/>
  <c r="Y92" i="5"/>
  <c r="Z92" i="5"/>
  <c r="AA92" i="5"/>
  <c r="P92" i="5"/>
  <c r="Q91" i="5"/>
  <c r="R91" i="5"/>
  <c r="S91" i="5"/>
  <c r="T91" i="5"/>
  <c r="U91" i="5"/>
  <c r="V91" i="5"/>
  <c r="W91" i="5"/>
  <c r="X91" i="5"/>
  <c r="Y91" i="5"/>
  <c r="Z91" i="5"/>
  <c r="AA91" i="5"/>
  <c r="P91" i="5"/>
  <c r="C115" i="5"/>
  <c r="D115" i="5"/>
  <c r="E115" i="5"/>
  <c r="F115" i="5"/>
  <c r="G115" i="5"/>
  <c r="H115" i="5"/>
  <c r="I115" i="5"/>
  <c r="J115" i="5"/>
  <c r="K115" i="5"/>
  <c r="L115" i="5"/>
  <c r="M115" i="5"/>
  <c r="B115" i="5"/>
  <c r="C114" i="5"/>
  <c r="D114" i="5"/>
  <c r="E114" i="5"/>
  <c r="F114" i="5"/>
  <c r="G114" i="5"/>
  <c r="H114" i="5"/>
  <c r="I114" i="5"/>
  <c r="J114" i="5"/>
  <c r="K114" i="5"/>
  <c r="L114" i="5"/>
  <c r="M114" i="5"/>
  <c r="B114" i="5"/>
  <c r="P3" i="11"/>
  <c r="Q3" i="11"/>
  <c r="R3" i="11"/>
  <c r="S3" i="11"/>
  <c r="T3" i="11"/>
  <c r="P4" i="11"/>
  <c r="Q4" i="11"/>
  <c r="S4" i="11"/>
  <c r="T4" i="11"/>
  <c r="O6" i="11"/>
  <c r="P6" i="11"/>
  <c r="Q6" i="11"/>
  <c r="R6" i="11"/>
  <c r="S6" i="11"/>
  <c r="T6" i="11"/>
  <c r="O7" i="11"/>
  <c r="P7" i="11"/>
  <c r="Q7" i="11"/>
  <c r="R7" i="11"/>
  <c r="S7" i="11"/>
  <c r="T7" i="11"/>
  <c r="O8" i="11"/>
  <c r="P8" i="11"/>
  <c r="Q8" i="11"/>
  <c r="R8" i="11"/>
  <c r="S8" i="11"/>
  <c r="T8" i="11"/>
  <c r="O9" i="11"/>
  <c r="P9" i="11"/>
  <c r="Q9" i="11"/>
  <c r="R9" i="11"/>
  <c r="S9" i="11"/>
  <c r="T9" i="11"/>
  <c r="O10" i="11"/>
  <c r="P10" i="11"/>
  <c r="Q10" i="11"/>
  <c r="R10" i="11"/>
  <c r="S10" i="11"/>
  <c r="T10" i="11"/>
  <c r="O11" i="11"/>
  <c r="P11" i="11"/>
  <c r="Q11" i="11"/>
  <c r="R11" i="11"/>
  <c r="S11" i="11"/>
  <c r="T11" i="11"/>
  <c r="O12" i="11"/>
  <c r="P12" i="11"/>
  <c r="Q12" i="11"/>
  <c r="R12" i="11"/>
  <c r="S12" i="11"/>
  <c r="T12" i="11"/>
  <c r="O13" i="11"/>
  <c r="P13" i="11"/>
  <c r="Q13" i="11"/>
  <c r="R13" i="11"/>
  <c r="S13" i="11"/>
  <c r="T13" i="11"/>
  <c r="O14" i="11"/>
  <c r="P14" i="11"/>
  <c r="Q14" i="11"/>
  <c r="R14" i="11"/>
  <c r="S14" i="11"/>
  <c r="T14" i="11"/>
  <c r="P15" i="11"/>
  <c r="R15" i="11"/>
  <c r="S15" i="11"/>
  <c r="T15" i="11"/>
  <c r="O16" i="11"/>
  <c r="P16" i="11"/>
  <c r="Q16" i="11"/>
  <c r="R16" i="11"/>
  <c r="S16" i="11"/>
  <c r="T16" i="11"/>
  <c r="O17" i="11"/>
  <c r="P17" i="11"/>
  <c r="Q17" i="11"/>
  <c r="R17" i="11"/>
  <c r="S17" i="11"/>
  <c r="T17" i="11"/>
  <c r="O18" i="11"/>
  <c r="P18" i="11"/>
  <c r="Q18" i="11"/>
  <c r="R18" i="11"/>
  <c r="S18" i="11"/>
  <c r="T18" i="11"/>
  <c r="O19" i="11"/>
  <c r="P19" i="11"/>
  <c r="Q19" i="11"/>
  <c r="R19" i="11"/>
  <c r="S19" i="11"/>
  <c r="T19" i="11"/>
  <c r="O20" i="11"/>
  <c r="P20" i="11"/>
  <c r="R20" i="11"/>
  <c r="S20" i="11"/>
  <c r="T20" i="11"/>
  <c r="O21" i="11"/>
  <c r="P21" i="11"/>
  <c r="Q21" i="11"/>
  <c r="R21" i="11"/>
  <c r="S21" i="11"/>
  <c r="T21" i="11"/>
  <c r="O22" i="11"/>
  <c r="P22" i="11"/>
  <c r="Q22" i="11"/>
  <c r="R22" i="11"/>
  <c r="S22" i="11"/>
  <c r="T22" i="11"/>
  <c r="P23" i="11"/>
  <c r="R23" i="11"/>
  <c r="T23" i="11"/>
  <c r="O24" i="11"/>
  <c r="P24" i="11"/>
  <c r="R24" i="11"/>
  <c r="T24" i="11"/>
  <c r="P25" i="11"/>
  <c r="R25" i="11"/>
  <c r="T25" i="11"/>
  <c r="O26" i="11"/>
  <c r="P26" i="11"/>
  <c r="R26" i="11"/>
  <c r="T26" i="11"/>
  <c r="P27" i="11"/>
  <c r="R27" i="11"/>
  <c r="T27" i="11"/>
  <c r="S28" i="11"/>
  <c r="P29" i="11"/>
  <c r="R29" i="11"/>
  <c r="T29" i="11"/>
  <c r="O30" i="11"/>
  <c r="P30" i="11"/>
  <c r="Q30" i="11"/>
  <c r="R30" i="11"/>
  <c r="T30" i="11"/>
  <c r="P31" i="11"/>
  <c r="R31" i="11"/>
  <c r="T31" i="11"/>
  <c r="T5" i="11"/>
  <c r="S5" i="11"/>
  <c r="R5" i="11"/>
  <c r="Q5" i="11"/>
  <c r="P5" i="11"/>
  <c r="O5" i="11"/>
  <c r="P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9" i="10"/>
  <c r="T30" i="10"/>
  <c r="T31" i="10"/>
  <c r="T3" i="10"/>
  <c r="S5" i="10"/>
  <c r="S6" i="10"/>
  <c r="S8" i="10"/>
  <c r="S9" i="10"/>
  <c r="S10" i="10"/>
  <c r="S11" i="10"/>
  <c r="S12" i="10"/>
  <c r="S13" i="10"/>
  <c r="S14" i="10"/>
  <c r="S16" i="10"/>
  <c r="S17" i="10"/>
  <c r="S18" i="10"/>
  <c r="S19" i="10"/>
  <c r="S22" i="10"/>
  <c r="S24" i="10"/>
  <c r="S28" i="10"/>
  <c r="S30" i="10"/>
  <c r="S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9" i="10"/>
  <c r="R30" i="10"/>
  <c r="R31" i="10"/>
  <c r="R3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9" i="10"/>
  <c r="P30" i="10"/>
  <c r="P31" i="10"/>
  <c r="Q4" i="10"/>
  <c r="Q5" i="10"/>
  <c r="Q6" i="10"/>
  <c r="Q8" i="10"/>
  <c r="Q9" i="10"/>
  <c r="Q10" i="10"/>
  <c r="Q11" i="10"/>
  <c r="Q13" i="10"/>
  <c r="Q14" i="10"/>
  <c r="Q16" i="10"/>
  <c r="Q17" i="10"/>
  <c r="Q18" i="10"/>
  <c r="Q19" i="10"/>
  <c r="Q22" i="10"/>
  <c r="Q24" i="10"/>
  <c r="Q29" i="10"/>
  <c r="Q30" i="10"/>
  <c r="Q31" i="10"/>
  <c r="Q3" i="10"/>
  <c r="O8" i="10"/>
  <c r="O4" i="10"/>
  <c r="O5" i="10"/>
  <c r="O6" i="10"/>
  <c r="O9" i="10"/>
  <c r="O10" i="10"/>
  <c r="O11" i="10"/>
  <c r="O12" i="10"/>
  <c r="O13" i="10"/>
  <c r="O14" i="10"/>
  <c r="O16" i="10"/>
  <c r="O17" i="10"/>
  <c r="O18" i="10"/>
  <c r="O19" i="10"/>
  <c r="O20" i="10"/>
  <c r="O22" i="10"/>
  <c r="O24" i="10"/>
  <c r="O26" i="10"/>
  <c r="O28" i="10"/>
  <c r="BH4" i="9" l="1"/>
  <c r="BI4" i="9"/>
  <c r="BH5" i="9"/>
  <c r="BI5" i="9"/>
  <c r="BH6" i="9"/>
  <c r="BI6" i="9"/>
  <c r="BH7" i="9"/>
  <c r="BI7" i="9"/>
  <c r="BH8" i="9"/>
  <c r="BI8" i="9"/>
  <c r="BH9" i="9"/>
  <c r="BI9" i="9"/>
  <c r="AH4" i="9"/>
  <c r="AJ4" i="9"/>
  <c r="AO4" i="9"/>
  <c r="AP4" i="9"/>
  <c r="AR4" i="9"/>
  <c r="AT4" i="9"/>
  <c r="AU4" i="9"/>
  <c r="AV4" i="9"/>
  <c r="AW4" i="9"/>
  <c r="AZ4" i="9"/>
  <c r="BA4" i="9"/>
  <c r="BD4" i="9"/>
  <c r="BE4" i="9"/>
  <c r="BF4" i="9"/>
  <c r="BG4" i="9"/>
  <c r="AH5" i="9"/>
  <c r="AJ5" i="9"/>
  <c r="AO5" i="9"/>
  <c r="AP5" i="9"/>
  <c r="AR5" i="9"/>
  <c r="AT5" i="9"/>
  <c r="AU5" i="9"/>
  <c r="AV5" i="9"/>
  <c r="AW5" i="9"/>
  <c r="AZ5" i="9"/>
  <c r="BA5" i="9"/>
  <c r="BD5" i="9"/>
  <c r="BE5" i="9"/>
  <c r="BF5" i="9"/>
  <c r="BG5" i="9"/>
  <c r="AH6" i="9"/>
  <c r="AJ6" i="9"/>
  <c r="AO6" i="9"/>
  <c r="AP6" i="9"/>
  <c r="AR6" i="9"/>
  <c r="AT6" i="9"/>
  <c r="AU6" i="9"/>
  <c r="AV6" i="9"/>
  <c r="AW6" i="9"/>
  <c r="AZ6" i="9"/>
  <c r="BA6" i="9"/>
  <c r="BD6" i="9"/>
  <c r="BE6" i="9"/>
  <c r="BF6" i="9"/>
  <c r="BG6" i="9"/>
  <c r="AH7" i="9"/>
  <c r="AJ7" i="9"/>
  <c r="AO7" i="9"/>
  <c r="AP7" i="9"/>
  <c r="AT7" i="9"/>
  <c r="AU7" i="9"/>
  <c r="AV7" i="9"/>
  <c r="AW7" i="9"/>
  <c r="AZ7" i="9"/>
  <c r="BA7" i="9"/>
  <c r="BD7" i="9"/>
  <c r="BE7" i="9"/>
  <c r="BF7" i="9"/>
  <c r="BG7" i="9"/>
  <c r="AH8" i="9"/>
  <c r="AJ8" i="9"/>
  <c r="AO8" i="9"/>
  <c r="AP8" i="9"/>
  <c r="AR8" i="9"/>
  <c r="AT8" i="9"/>
  <c r="AU8" i="9"/>
  <c r="AV8" i="9"/>
  <c r="AW8" i="9"/>
  <c r="AZ8" i="9"/>
  <c r="BA8" i="9"/>
  <c r="BD8" i="9"/>
  <c r="BE8" i="9"/>
  <c r="BF8" i="9"/>
  <c r="BG8" i="9"/>
  <c r="AH9" i="9"/>
  <c r="AJ9" i="9"/>
  <c r="AO9" i="9"/>
  <c r="AP9" i="9"/>
  <c r="AR9" i="9"/>
  <c r="AT9" i="9"/>
  <c r="AU9" i="9"/>
  <c r="AV9" i="9"/>
  <c r="AW9" i="9"/>
  <c r="AZ9" i="9"/>
  <c r="BA9" i="9"/>
  <c r="BD9" i="9"/>
  <c r="BE9" i="9"/>
  <c r="BF9" i="9"/>
  <c r="BG9" i="9"/>
  <c r="AG5" i="9"/>
  <c r="AG6" i="9"/>
  <c r="AG7" i="9"/>
  <c r="AG8" i="9"/>
  <c r="AG9" i="9"/>
  <c r="AG4" i="9"/>
  <c r="O3" i="2"/>
  <c r="AE15" i="9"/>
  <c r="AE10" i="9" s="1"/>
  <c r="AD15" i="9"/>
  <c r="Z15" i="9"/>
  <c r="V15" i="9"/>
  <c r="R14" i="9"/>
  <c r="R15" i="9" s="1"/>
  <c r="L14" i="9"/>
  <c r="C14" i="9"/>
  <c r="L13" i="9"/>
  <c r="K13" i="9"/>
  <c r="C13" i="9"/>
  <c r="C8" i="9"/>
  <c r="AE7" i="9"/>
  <c r="AD7" i="9"/>
  <c r="V7" i="9"/>
  <c r="Z6" i="9"/>
  <c r="Q5" i="9"/>
  <c r="L5" i="9"/>
  <c r="L4" i="9" s="1"/>
  <c r="K5" i="9"/>
  <c r="AE4" i="9"/>
  <c r="AA69" i="5" l="1"/>
  <c r="Z69" i="5"/>
  <c r="Y69" i="5"/>
  <c r="X69" i="5"/>
  <c r="W69" i="5"/>
  <c r="V69" i="5"/>
  <c r="U69" i="5"/>
  <c r="T69" i="5"/>
  <c r="S69" i="5"/>
  <c r="R69" i="5"/>
  <c r="Q69" i="5"/>
  <c r="AA68" i="5"/>
  <c r="Z68" i="5"/>
  <c r="Y68" i="5"/>
  <c r="X68" i="5"/>
  <c r="U68" i="5"/>
  <c r="T68" i="5"/>
  <c r="S68" i="5"/>
  <c r="R68" i="5"/>
  <c r="Q68" i="5"/>
  <c r="M69" i="5" l="1"/>
  <c r="L69" i="5"/>
  <c r="J69" i="5"/>
  <c r="I69" i="5"/>
  <c r="H69" i="5"/>
  <c r="G69" i="5"/>
  <c r="F69" i="5"/>
  <c r="E69" i="5"/>
  <c r="D69" i="5"/>
  <c r="C69" i="5"/>
  <c r="M68" i="5"/>
  <c r="K68" i="5"/>
  <c r="J68" i="5"/>
  <c r="I68" i="5"/>
  <c r="G68" i="5"/>
  <c r="F68" i="5"/>
  <c r="E68" i="5"/>
  <c r="D68" i="5"/>
  <c r="C68" i="5"/>
  <c r="B76" i="7"/>
  <c r="B68" i="7"/>
  <c r="F4" i="7"/>
  <c r="B61" i="7"/>
  <c r="B59" i="7"/>
  <c r="B51" i="7"/>
  <c r="B53" i="7"/>
  <c r="M45" i="7"/>
  <c r="L45" i="7"/>
  <c r="K45" i="7"/>
  <c r="J45" i="7"/>
  <c r="I45" i="7"/>
  <c r="H45" i="7"/>
  <c r="G45" i="7"/>
  <c r="F45" i="7"/>
  <c r="E45" i="7"/>
  <c r="D45" i="7"/>
  <c r="C45" i="7"/>
  <c r="B45" i="7"/>
  <c r="M33" i="7"/>
  <c r="K33" i="7"/>
  <c r="I33" i="7"/>
  <c r="H33" i="7"/>
  <c r="F33" i="7"/>
  <c r="D33" i="7"/>
  <c r="B33" i="7"/>
  <c r="M32" i="7"/>
  <c r="L32" i="7"/>
  <c r="K32" i="7"/>
  <c r="J32" i="7"/>
  <c r="I32" i="7"/>
  <c r="H32" i="7"/>
  <c r="G32" i="7"/>
  <c r="F32" i="7"/>
  <c r="E32" i="7"/>
  <c r="D32" i="7"/>
  <c r="B58" i="7" s="1"/>
  <c r="B32" i="7"/>
  <c r="M31" i="7"/>
  <c r="L31" i="7"/>
  <c r="K31" i="7"/>
  <c r="B78" i="7" s="1"/>
  <c r="J31" i="7"/>
  <c r="I31" i="7"/>
  <c r="H31" i="7"/>
  <c r="G31" i="7"/>
  <c r="F31" i="7"/>
  <c r="E31" i="7"/>
  <c r="B62" i="7" s="1"/>
  <c r="D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B57" i="7" s="1"/>
  <c r="C25" i="7"/>
  <c r="B25" i="7"/>
  <c r="M24" i="7"/>
  <c r="L24" i="7"/>
  <c r="K24" i="7"/>
  <c r="J24" i="7"/>
  <c r="I24" i="7"/>
  <c r="H24" i="7"/>
  <c r="G24" i="7"/>
  <c r="B69" i="7" s="1"/>
  <c r="F24" i="7"/>
  <c r="E24" i="7"/>
  <c r="D24" i="7"/>
  <c r="C24" i="7"/>
  <c r="B24" i="7"/>
  <c r="M23" i="7"/>
  <c r="L23" i="7"/>
  <c r="K23" i="7"/>
  <c r="J23" i="7"/>
  <c r="B73" i="7" s="1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B77" i="7" s="1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B65" i="7" s="1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B56" i="7" s="1"/>
  <c r="C18" i="7"/>
  <c r="B52" i="7" s="1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B72" i="7" s="1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B60" i="7" s="1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B64" i="7" s="1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B55" i="7" s="1"/>
  <c r="C11" i="7"/>
  <c r="B11" i="7"/>
  <c r="M10" i="7"/>
  <c r="L10" i="7"/>
  <c r="K10" i="7"/>
  <c r="J10" i="7"/>
  <c r="I10" i="7"/>
  <c r="H10" i="7"/>
  <c r="G10" i="7"/>
  <c r="B67" i="7" s="1"/>
  <c r="F10" i="7"/>
  <c r="E10" i="7"/>
  <c r="D10" i="7"/>
  <c r="C10" i="7"/>
  <c r="B10" i="7"/>
  <c r="M9" i="7"/>
  <c r="L9" i="7"/>
  <c r="K9" i="7"/>
  <c r="J9" i="7"/>
  <c r="B71" i="7" s="1"/>
  <c r="I9" i="7"/>
  <c r="H9" i="7"/>
  <c r="G9" i="7"/>
  <c r="F9" i="7"/>
  <c r="E9" i="7"/>
  <c r="D9" i="7"/>
  <c r="C9" i="7"/>
  <c r="B9" i="7"/>
  <c r="M8" i="7"/>
  <c r="L8" i="7"/>
  <c r="K8" i="7"/>
  <c r="J8" i="7"/>
  <c r="I8" i="7"/>
  <c r="H8" i="7"/>
  <c r="G8" i="7"/>
  <c r="F8" i="7"/>
  <c r="E8" i="7"/>
  <c r="D8" i="7"/>
  <c r="C8" i="7"/>
  <c r="B8" i="7"/>
  <c r="M7" i="7"/>
  <c r="L7" i="7"/>
  <c r="K7" i="7"/>
  <c r="B75" i="7" s="1"/>
  <c r="J7" i="7"/>
  <c r="I7" i="7"/>
  <c r="H7" i="7"/>
  <c r="G7" i="7"/>
  <c r="F7" i="7"/>
  <c r="E7" i="7"/>
  <c r="D7" i="7"/>
  <c r="C7" i="7"/>
  <c r="B7" i="7"/>
  <c r="M6" i="7"/>
  <c r="L6" i="7"/>
  <c r="K6" i="7"/>
  <c r="J6" i="7"/>
  <c r="I6" i="7"/>
  <c r="H6" i="7"/>
  <c r="G6" i="7"/>
  <c r="F6" i="7"/>
  <c r="B63" i="7" s="1"/>
  <c r="E6" i="7"/>
  <c r="D6" i="7"/>
  <c r="C6" i="7"/>
  <c r="B6" i="7"/>
  <c r="M5" i="7"/>
  <c r="L5" i="7"/>
  <c r="K5" i="7"/>
  <c r="J5" i="7"/>
  <c r="I5" i="7"/>
  <c r="H5" i="7"/>
  <c r="G5" i="7"/>
  <c r="F5" i="7"/>
  <c r="E5" i="7"/>
  <c r="D5" i="7"/>
  <c r="C5" i="7"/>
  <c r="B50" i="7" s="1"/>
  <c r="B5" i="7"/>
  <c r="M4" i="7"/>
  <c r="L4" i="7"/>
  <c r="K4" i="7"/>
  <c r="J4" i="7"/>
  <c r="B70" i="7" s="1"/>
  <c r="I4" i="7"/>
  <c r="H4" i="7"/>
  <c r="G4" i="7"/>
  <c r="E4" i="7"/>
  <c r="D4" i="7"/>
  <c r="B54" i="7" s="1"/>
  <c r="C4" i="7"/>
  <c r="B4" i="7"/>
  <c r="M3" i="7"/>
  <c r="M47" i="7" s="1"/>
  <c r="L3" i="7"/>
  <c r="K3" i="7"/>
  <c r="K47" i="7" s="1"/>
  <c r="J3" i="7"/>
  <c r="I3" i="7"/>
  <c r="H3" i="7"/>
  <c r="G3" i="7"/>
  <c r="G47" i="7" s="1"/>
  <c r="F3" i="7"/>
  <c r="E3" i="7"/>
  <c r="E47" i="7" s="1"/>
  <c r="D3" i="7"/>
  <c r="C3" i="7"/>
  <c r="C47" i="7" s="1"/>
  <c r="B3" i="7"/>
  <c r="H47" i="7" l="1"/>
  <c r="B47" i="7"/>
  <c r="C36" i="7"/>
  <c r="C42" i="7" s="1"/>
  <c r="I36" i="7"/>
  <c r="I42" i="7" s="1"/>
  <c r="B66" i="7"/>
  <c r="B74" i="7"/>
  <c r="D47" i="7"/>
  <c r="J47" i="7"/>
  <c r="F47" i="7"/>
  <c r="L47" i="7"/>
  <c r="B36" i="7"/>
  <c r="B42" i="7" s="1"/>
  <c r="I47" i="7"/>
  <c r="D36" i="7"/>
  <c r="D42" i="7" s="1"/>
  <c r="J36" i="7"/>
  <c r="J42" i="7" s="1"/>
  <c r="H36" i="7"/>
  <c r="H42" i="7" s="1"/>
  <c r="E36" i="7"/>
  <c r="E42" i="7" s="1"/>
  <c r="K36" i="7"/>
  <c r="K42" i="7" s="1"/>
  <c r="F36" i="7"/>
  <c r="F42" i="7" s="1"/>
  <c r="L36" i="7"/>
  <c r="L42" i="7" s="1"/>
  <c r="G36" i="7"/>
  <c r="G42" i="7" s="1"/>
  <c r="M36" i="7"/>
  <c r="M42" i="7" s="1"/>
  <c r="AA46" i="5"/>
  <c r="Z46" i="5"/>
  <c r="Y46" i="5"/>
  <c r="X46" i="5"/>
  <c r="W46" i="5"/>
  <c r="V46" i="5"/>
  <c r="U46" i="5"/>
  <c r="T46" i="5"/>
  <c r="S46" i="5"/>
  <c r="R46" i="5"/>
  <c r="Q46" i="5"/>
  <c r="P46" i="5"/>
  <c r="M46" i="5"/>
  <c r="L46" i="5"/>
  <c r="K46" i="5"/>
  <c r="J46" i="5"/>
  <c r="I46" i="5"/>
  <c r="H46" i="5"/>
  <c r="G46" i="5"/>
  <c r="F46" i="5"/>
  <c r="E46" i="5"/>
  <c r="D46" i="5"/>
  <c r="C46" i="5"/>
  <c r="B46" i="5"/>
  <c r="AA45" i="5"/>
  <c r="Z45" i="5"/>
  <c r="Y45" i="5"/>
  <c r="X45" i="5"/>
  <c r="W45" i="5"/>
  <c r="V45" i="5"/>
  <c r="U45" i="5"/>
  <c r="T45" i="5"/>
  <c r="S45" i="5"/>
  <c r="R45" i="5"/>
  <c r="Q45" i="5"/>
  <c r="M45" i="5"/>
  <c r="L45" i="5"/>
  <c r="K45" i="5"/>
  <c r="J45" i="5"/>
  <c r="I45" i="5"/>
  <c r="G45" i="5"/>
  <c r="F45" i="5"/>
  <c r="E45" i="5"/>
  <c r="D45" i="5"/>
  <c r="C45" i="5"/>
  <c r="AA23" i="5"/>
  <c r="Z23" i="5"/>
  <c r="Y23" i="5"/>
  <c r="X23" i="5"/>
  <c r="W23" i="5"/>
  <c r="V23" i="5"/>
  <c r="U23" i="5"/>
  <c r="T23" i="5"/>
  <c r="S23" i="5"/>
  <c r="R23" i="5"/>
  <c r="Q23" i="5"/>
  <c r="P23" i="5"/>
  <c r="M23" i="5"/>
  <c r="L23" i="5"/>
  <c r="K23" i="5"/>
  <c r="J23" i="5"/>
  <c r="I23" i="5"/>
  <c r="H23" i="5"/>
  <c r="G23" i="5"/>
  <c r="F23" i="5"/>
  <c r="E23" i="5"/>
  <c r="D23" i="5"/>
  <c r="C23" i="5"/>
  <c r="B23" i="5"/>
  <c r="AA22" i="5"/>
  <c r="Z22" i="5"/>
  <c r="Y22" i="5"/>
  <c r="X22" i="5"/>
  <c r="W22" i="5"/>
  <c r="V22" i="5"/>
  <c r="U22" i="5"/>
  <c r="T22" i="5"/>
  <c r="S22" i="5"/>
  <c r="R22" i="5"/>
  <c r="Q22" i="5"/>
  <c r="M22" i="5"/>
  <c r="L22" i="5"/>
  <c r="K22" i="5"/>
  <c r="J22" i="5"/>
  <c r="I22" i="5"/>
  <c r="H22" i="5"/>
  <c r="G22" i="5"/>
  <c r="F22" i="5"/>
  <c r="E22" i="5"/>
  <c r="D22" i="5"/>
  <c r="C22" i="5"/>
  <c r="B22" i="5"/>
  <c r="D16" i="4" l="1"/>
  <c r="F21" i="4"/>
  <c r="E21" i="4"/>
  <c r="E20" i="4"/>
  <c r="F20" i="4" s="1"/>
  <c r="D21" i="4"/>
  <c r="D20" i="4"/>
  <c r="E19" i="4"/>
  <c r="F19" i="4" s="1"/>
  <c r="E18" i="4"/>
  <c r="F18" i="4" s="1"/>
  <c r="D19" i="4"/>
  <c r="D18" i="4"/>
  <c r="E17" i="4"/>
  <c r="F17" i="4" s="1"/>
  <c r="E16" i="4"/>
  <c r="D17" i="4"/>
  <c r="F16" i="4" l="1"/>
  <c r="Q12" i="2"/>
  <c r="X34" i="2"/>
  <c r="AA34" i="2"/>
  <c r="Z34" i="2"/>
  <c r="Y34" i="2"/>
  <c r="W34" i="2"/>
  <c r="V34" i="2"/>
  <c r="AA33" i="2"/>
  <c r="Z33" i="2"/>
  <c r="Y33" i="2"/>
  <c r="X33" i="2"/>
  <c r="W33" i="2"/>
  <c r="V33" i="2"/>
  <c r="AA32" i="2"/>
  <c r="Z32" i="2"/>
  <c r="Y32" i="2"/>
  <c r="X32" i="2"/>
  <c r="W32" i="2"/>
  <c r="V32" i="2"/>
  <c r="W19" i="3"/>
  <c r="V16" i="3"/>
  <c r="AB4" i="2" l="1"/>
  <c r="AC4" i="2"/>
  <c r="AD4" i="2"/>
  <c r="AC5" i="2"/>
  <c r="AD5" i="2"/>
  <c r="AB6" i="2"/>
  <c r="AC6" i="2"/>
  <c r="AB7" i="2"/>
  <c r="AC7" i="2"/>
  <c r="AD7" i="2"/>
  <c r="AB8" i="2"/>
  <c r="AC8" i="2"/>
  <c r="AD8" i="2"/>
  <c r="AB9" i="2"/>
  <c r="AC9" i="2"/>
  <c r="AD9" i="2"/>
  <c r="AB10" i="2"/>
  <c r="AC10" i="2"/>
  <c r="AD10" i="2"/>
  <c r="AB11" i="2"/>
  <c r="AC11" i="2"/>
  <c r="AD11" i="2"/>
  <c r="AB12" i="2"/>
  <c r="AC12" i="2"/>
  <c r="AD12" i="2"/>
  <c r="AB13" i="2"/>
  <c r="AC13" i="2"/>
  <c r="AD13" i="2"/>
  <c r="AB14" i="2"/>
  <c r="AC14" i="2"/>
  <c r="AD14" i="2"/>
  <c r="AB15" i="2"/>
  <c r="AB16" i="2"/>
  <c r="AC16" i="2"/>
  <c r="AD16" i="2"/>
  <c r="AB17" i="2"/>
  <c r="AC17" i="2"/>
  <c r="AD17" i="2"/>
  <c r="AB18" i="2"/>
  <c r="AC18" i="2"/>
  <c r="AD18" i="2"/>
  <c r="AB19" i="2"/>
  <c r="AC19" i="2"/>
  <c r="AD19" i="2"/>
  <c r="AB20" i="2"/>
  <c r="AC20" i="2"/>
  <c r="AD20" i="2"/>
  <c r="AB21" i="2"/>
  <c r="AD21" i="2"/>
  <c r="AB22" i="2"/>
  <c r="AC22" i="2"/>
  <c r="AD22" i="2"/>
  <c r="AB23" i="2"/>
  <c r="AB24" i="2"/>
  <c r="AB26" i="2"/>
  <c r="AD26" i="2"/>
  <c r="AB29" i="2"/>
  <c r="AC29" i="2"/>
  <c r="AD29" i="2"/>
  <c r="AB30" i="2"/>
  <c r="AC30" i="2"/>
  <c r="AD30" i="2"/>
  <c r="AB31" i="2"/>
  <c r="AC31" i="2"/>
  <c r="AD31" i="2"/>
  <c r="AD3" i="2"/>
  <c r="AB3" i="2"/>
  <c r="O33" i="1"/>
  <c r="W6" i="1"/>
  <c r="W12" i="1"/>
  <c r="W13" i="1"/>
  <c r="W18" i="1"/>
  <c r="W23" i="1"/>
  <c r="W27" i="1"/>
  <c r="W32" i="1"/>
  <c r="V11" i="1"/>
  <c r="V22" i="1"/>
  <c r="V24" i="1"/>
  <c r="V29" i="1"/>
  <c r="U6" i="1"/>
  <c r="U19" i="1"/>
  <c r="U20" i="1"/>
  <c r="U21" i="1"/>
  <c r="U29" i="1"/>
  <c r="U33" i="1"/>
  <c r="P22" i="2"/>
  <c r="O4" i="2"/>
  <c r="P4" i="2"/>
  <c r="Q4" i="2"/>
  <c r="R4" i="2"/>
  <c r="S4" i="2"/>
  <c r="T4" i="2"/>
  <c r="O5" i="2"/>
  <c r="P5" i="2"/>
  <c r="Q5" i="2"/>
  <c r="R5" i="2"/>
  <c r="S5" i="2"/>
  <c r="T5" i="2"/>
  <c r="O6" i="2"/>
  <c r="P6" i="2"/>
  <c r="Q6" i="2"/>
  <c r="R6" i="2"/>
  <c r="S6" i="2"/>
  <c r="T6" i="2"/>
  <c r="O7" i="2"/>
  <c r="P7" i="2"/>
  <c r="Q7" i="2"/>
  <c r="R7" i="2"/>
  <c r="S7" i="2"/>
  <c r="T7" i="2"/>
  <c r="O8" i="2"/>
  <c r="P8" i="2"/>
  <c r="Q8" i="2"/>
  <c r="R8" i="2"/>
  <c r="S8" i="2"/>
  <c r="T8" i="2"/>
  <c r="O9" i="2"/>
  <c r="P9" i="2"/>
  <c r="Q9" i="2"/>
  <c r="R9" i="2"/>
  <c r="S9" i="2"/>
  <c r="T9" i="2"/>
  <c r="O10" i="2"/>
  <c r="P10" i="2"/>
  <c r="Q10" i="2"/>
  <c r="R10" i="2"/>
  <c r="S10" i="2"/>
  <c r="T10" i="2"/>
  <c r="O11" i="2"/>
  <c r="P11" i="2"/>
  <c r="Q11" i="2"/>
  <c r="R11" i="2"/>
  <c r="S11" i="2"/>
  <c r="T11" i="2"/>
  <c r="O12" i="2"/>
  <c r="S12" i="2"/>
  <c r="T12" i="2"/>
  <c r="O13" i="2"/>
  <c r="P13" i="2"/>
  <c r="Q13" i="2"/>
  <c r="R13" i="2"/>
  <c r="S13" i="2"/>
  <c r="T13" i="2"/>
  <c r="O14" i="2"/>
  <c r="P14" i="2"/>
  <c r="Q14" i="2"/>
  <c r="R14" i="2"/>
  <c r="S14" i="2"/>
  <c r="T14" i="2"/>
  <c r="O15" i="2"/>
  <c r="P15" i="2"/>
  <c r="Q15" i="2"/>
  <c r="R15" i="2"/>
  <c r="S15" i="2"/>
  <c r="T15" i="2"/>
  <c r="O16" i="2"/>
  <c r="P16" i="2"/>
  <c r="Q16" i="2"/>
  <c r="R16" i="2"/>
  <c r="S16" i="2"/>
  <c r="T16" i="2"/>
  <c r="O17" i="2"/>
  <c r="P17" i="2"/>
  <c r="Q17" i="2"/>
  <c r="R17" i="2"/>
  <c r="S17" i="2"/>
  <c r="T17" i="2"/>
  <c r="O18" i="2"/>
  <c r="P18" i="2"/>
  <c r="Q18" i="2"/>
  <c r="R18" i="2"/>
  <c r="S18" i="2"/>
  <c r="T18" i="2"/>
  <c r="O19" i="2"/>
  <c r="P19" i="2"/>
  <c r="Q19" i="2"/>
  <c r="R19" i="2"/>
  <c r="S19" i="2"/>
  <c r="T19" i="2"/>
  <c r="O20" i="2"/>
  <c r="P20" i="2"/>
  <c r="Q20" i="2"/>
  <c r="R20" i="2"/>
  <c r="S20" i="2"/>
  <c r="T20" i="2"/>
  <c r="O21" i="2"/>
  <c r="P21" i="2"/>
  <c r="Q21" i="2"/>
  <c r="R21" i="2"/>
  <c r="S21" i="2"/>
  <c r="T21" i="2"/>
  <c r="O22" i="2"/>
  <c r="Q22" i="2"/>
  <c r="R22" i="2"/>
  <c r="S22" i="2"/>
  <c r="T22" i="2"/>
  <c r="O23" i="2"/>
  <c r="P23" i="2"/>
  <c r="Q23" i="2"/>
  <c r="R23" i="2"/>
  <c r="S23" i="2"/>
  <c r="T23" i="2"/>
  <c r="O24" i="2"/>
  <c r="P24" i="2"/>
  <c r="Q24" i="2"/>
  <c r="R24" i="2"/>
  <c r="S24" i="2"/>
  <c r="T24" i="2"/>
  <c r="O25" i="2"/>
  <c r="P25" i="2"/>
  <c r="Q25" i="2"/>
  <c r="R25" i="2"/>
  <c r="S25" i="2"/>
  <c r="T25" i="2"/>
  <c r="O26" i="2"/>
  <c r="P26" i="2"/>
  <c r="Q26" i="2"/>
  <c r="R26" i="2"/>
  <c r="S26" i="2"/>
  <c r="T26" i="2"/>
  <c r="O27" i="2"/>
  <c r="P27" i="2"/>
  <c r="Q27" i="2"/>
  <c r="R27" i="2"/>
  <c r="S27" i="2"/>
  <c r="T27" i="2"/>
  <c r="O28" i="2"/>
  <c r="P28" i="2"/>
  <c r="Q28" i="2"/>
  <c r="R28" i="2"/>
  <c r="S28" i="2"/>
  <c r="T28" i="2"/>
  <c r="O29" i="2"/>
  <c r="P29" i="2"/>
  <c r="Q29" i="2"/>
  <c r="R29" i="2"/>
  <c r="S29" i="2"/>
  <c r="T29" i="2"/>
  <c r="O30" i="2"/>
  <c r="P30" i="2"/>
  <c r="Q30" i="2"/>
  <c r="R30" i="2"/>
  <c r="S30" i="2"/>
  <c r="T30" i="2"/>
  <c r="O31" i="2"/>
  <c r="P31" i="2"/>
  <c r="Q31" i="2"/>
  <c r="R31" i="2"/>
  <c r="S31" i="2"/>
  <c r="T31" i="2"/>
  <c r="T3" i="2"/>
  <c r="S3" i="2"/>
  <c r="R3" i="2"/>
  <c r="Q3" i="2"/>
  <c r="P3" i="2"/>
  <c r="P32" i="2" s="1"/>
  <c r="AB21" i="1"/>
  <c r="Z18" i="1"/>
  <c r="Q6" i="1"/>
  <c r="R6" i="1"/>
  <c r="S6" i="1"/>
  <c r="T6" i="1"/>
  <c r="P7" i="1"/>
  <c r="U7" i="1" s="1"/>
  <c r="Q7" i="1"/>
  <c r="R7" i="1"/>
  <c r="V7" i="1" s="1"/>
  <c r="S7" i="1"/>
  <c r="T7" i="1"/>
  <c r="P8" i="1"/>
  <c r="Q8" i="1"/>
  <c r="R8" i="1"/>
  <c r="V8" i="1" s="1"/>
  <c r="S8" i="1"/>
  <c r="W8" i="1" s="1"/>
  <c r="T8" i="1"/>
  <c r="P9" i="1"/>
  <c r="Q9" i="1"/>
  <c r="R9" i="1"/>
  <c r="V9" i="1" s="1"/>
  <c r="S9" i="1"/>
  <c r="T9" i="1"/>
  <c r="W9" i="1" s="1"/>
  <c r="P10" i="1"/>
  <c r="U10" i="1" s="1"/>
  <c r="Q10" i="1"/>
  <c r="R10" i="1"/>
  <c r="V10" i="1" s="1"/>
  <c r="S10" i="1"/>
  <c r="T10" i="1"/>
  <c r="W10" i="1" s="1"/>
  <c r="P11" i="1"/>
  <c r="U11" i="1" s="1"/>
  <c r="Q11" i="1"/>
  <c r="R11" i="1"/>
  <c r="S11" i="1"/>
  <c r="T11" i="1"/>
  <c r="W11" i="1" s="1"/>
  <c r="P12" i="1"/>
  <c r="U12" i="1" s="1"/>
  <c r="Q12" i="1"/>
  <c r="V12" i="1" s="1"/>
  <c r="R12" i="1"/>
  <c r="S12" i="1"/>
  <c r="T12" i="1"/>
  <c r="P13" i="1"/>
  <c r="Q13" i="1"/>
  <c r="R13" i="1"/>
  <c r="S13" i="1"/>
  <c r="T13" i="1"/>
  <c r="P14" i="1"/>
  <c r="Q14" i="1"/>
  <c r="R14" i="1"/>
  <c r="V14" i="1" s="1"/>
  <c r="S14" i="1"/>
  <c r="W14" i="1" s="1"/>
  <c r="T14" i="1"/>
  <c r="P15" i="1"/>
  <c r="Q15" i="1"/>
  <c r="R15" i="1"/>
  <c r="V15" i="1" s="1"/>
  <c r="S15" i="1"/>
  <c r="T15" i="1"/>
  <c r="W15" i="1" s="1"/>
  <c r="P16" i="1"/>
  <c r="U16" i="1" s="1"/>
  <c r="Q16" i="1"/>
  <c r="R16" i="1"/>
  <c r="V16" i="1" s="1"/>
  <c r="S16" i="1"/>
  <c r="T16" i="1"/>
  <c r="W16" i="1" s="1"/>
  <c r="P17" i="1"/>
  <c r="U17" i="1" s="1"/>
  <c r="R17" i="1"/>
  <c r="V17" i="1" s="1"/>
  <c r="S17" i="1"/>
  <c r="T17" i="1"/>
  <c r="W17" i="1" s="1"/>
  <c r="P18" i="1"/>
  <c r="U18" i="1" s="1"/>
  <c r="Q18" i="1"/>
  <c r="R18" i="1"/>
  <c r="V18" i="1" s="1"/>
  <c r="S18" i="1"/>
  <c r="T18" i="1"/>
  <c r="P19" i="1"/>
  <c r="Q19" i="1"/>
  <c r="R19" i="1"/>
  <c r="V19" i="1" s="1"/>
  <c r="S19" i="1"/>
  <c r="W19" i="1" s="1"/>
  <c r="T19" i="1"/>
  <c r="P20" i="1"/>
  <c r="Q20" i="1"/>
  <c r="R20" i="1"/>
  <c r="V20" i="1" s="1"/>
  <c r="S20" i="1"/>
  <c r="T20" i="1"/>
  <c r="W20" i="1" s="1"/>
  <c r="P21" i="1"/>
  <c r="Q21" i="1"/>
  <c r="R21" i="1"/>
  <c r="V21" i="1" s="1"/>
  <c r="S21" i="1"/>
  <c r="T21" i="1"/>
  <c r="W21" i="1" s="1"/>
  <c r="P22" i="1"/>
  <c r="U22" i="1" s="1"/>
  <c r="R22" i="1"/>
  <c r="S22" i="1"/>
  <c r="T22" i="1"/>
  <c r="W22" i="1" s="1"/>
  <c r="P23" i="1"/>
  <c r="Q23" i="1"/>
  <c r="R23" i="1"/>
  <c r="V23" i="1" s="1"/>
  <c r="S23" i="1"/>
  <c r="T23" i="1"/>
  <c r="P24" i="1"/>
  <c r="Q24" i="1"/>
  <c r="R24" i="1"/>
  <c r="S24" i="1"/>
  <c r="T24" i="1"/>
  <c r="P25" i="1"/>
  <c r="U25" i="1" s="1"/>
  <c r="R25" i="1"/>
  <c r="V25" i="1" s="1"/>
  <c r="T25" i="1"/>
  <c r="W25" i="1" s="1"/>
  <c r="P26" i="1"/>
  <c r="U26" i="1" s="1"/>
  <c r="Q26" i="1"/>
  <c r="R26" i="1"/>
  <c r="V26" i="1" s="1"/>
  <c r="S26" i="1"/>
  <c r="T26" i="1"/>
  <c r="P27" i="1"/>
  <c r="U27" i="1" s="1"/>
  <c r="Q27" i="1"/>
  <c r="R27" i="1"/>
  <c r="V27" i="1" s="1"/>
  <c r="S27" i="1"/>
  <c r="T27" i="1"/>
  <c r="P28" i="1"/>
  <c r="Q28" i="1"/>
  <c r="R28" i="1"/>
  <c r="V28" i="1" s="1"/>
  <c r="S28" i="1"/>
  <c r="W28" i="1" s="1"/>
  <c r="T28" i="1"/>
  <c r="P29" i="1"/>
  <c r="Q29" i="1"/>
  <c r="R29" i="1"/>
  <c r="S29" i="1"/>
  <c r="T29" i="1"/>
  <c r="W29" i="1" s="1"/>
  <c r="P30" i="1"/>
  <c r="U30" i="1" s="1"/>
  <c r="Q30" i="1"/>
  <c r="S30" i="1"/>
  <c r="T30" i="1"/>
  <c r="W30" i="1" s="1"/>
  <c r="P31" i="1"/>
  <c r="U31" i="1" s="1"/>
  <c r="Q31" i="1"/>
  <c r="V31" i="1" s="1"/>
  <c r="R31" i="1"/>
  <c r="S31" i="1"/>
  <c r="T31" i="1"/>
  <c r="W31" i="1" s="1"/>
  <c r="P32" i="1"/>
  <c r="U32" i="1" s="1"/>
  <c r="Q32" i="1"/>
  <c r="R32" i="1"/>
  <c r="V32" i="1" s="1"/>
  <c r="S32" i="1"/>
  <c r="T32" i="1"/>
  <c r="P33" i="1"/>
  <c r="Q33" i="1"/>
  <c r="R33" i="1"/>
  <c r="V33" i="1" s="1"/>
  <c r="S33" i="1"/>
  <c r="W33" i="1" s="1"/>
  <c r="T33" i="1"/>
  <c r="T5" i="1"/>
  <c r="S5" i="1"/>
  <c r="R5" i="1"/>
  <c r="Q5" i="1"/>
  <c r="P5" i="1"/>
  <c r="P35" i="1" s="1"/>
  <c r="O10" i="1"/>
  <c r="O11" i="1"/>
  <c r="O12" i="1"/>
  <c r="O13" i="1"/>
  <c r="O14" i="1"/>
  <c r="U14" i="1" s="1"/>
  <c r="O15" i="1"/>
  <c r="U15" i="1" s="1"/>
  <c r="O16" i="1"/>
  <c r="O18" i="1"/>
  <c r="O19" i="1"/>
  <c r="O20" i="1"/>
  <c r="O21" i="1"/>
  <c r="O22" i="1"/>
  <c r="O23" i="1"/>
  <c r="O24" i="1"/>
  <c r="O25" i="1"/>
  <c r="O26" i="1"/>
  <c r="O27" i="1"/>
  <c r="O28" i="1"/>
  <c r="U28" i="1" s="1"/>
  <c r="O29" i="1"/>
  <c r="O31" i="1"/>
  <c r="O32" i="1"/>
  <c r="O7" i="1"/>
  <c r="O8" i="1"/>
  <c r="U8" i="1" s="1"/>
  <c r="O9" i="1"/>
  <c r="U9" i="1" s="1"/>
  <c r="W34" i="1" l="1"/>
  <c r="V35" i="1"/>
  <c r="Q35" i="1"/>
  <c r="AD34" i="2"/>
  <c r="T34" i="1"/>
  <c r="U5" i="1"/>
  <c r="W36" i="1"/>
  <c r="S34" i="1"/>
  <c r="R35" i="1"/>
  <c r="P36" i="1"/>
  <c r="U13" i="1"/>
  <c r="U36" i="1" s="1"/>
  <c r="T36" i="1"/>
  <c r="P34" i="1"/>
  <c r="AC33" i="2"/>
  <c r="R36" i="1"/>
  <c r="V13" i="1"/>
  <c r="V36" i="1" s="1"/>
  <c r="AD32" i="2"/>
  <c r="AD33" i="2"/>
  <c r="Q36" i="1"/>
  <c r="W35" i="1"/>
  <c r="O35" i="1"/>
  <c r="O36" i="1"/>
  <c r="R34" i="1"/>
  <c r="S35" i="1"/>
  <c r="Q34" i="1"/>
  <c r="T35" i="1"/>
  <c r="S36" i="1"/>
  <c r="O34" i="1"/>
  <c r="AB33" i="2"/>
  <c r="AC32" i="2"/>
  <c r="AC34" i="2"/>
  <c r="AB34" i="2"/>
  <c r="AB32" i="2"/>
  <c r="O32" i="2"/>
  <c r="T32" i="2"/>
  <c r="S32" i="2"/>
  <c r="R32" i="2"/>
  <c r="V34" i="1" l="1"/>
  <c r="U35" i="1"/>
  <c r="U34" i="1"/>
  <c r="Q32" i="2"/>
</calcChain>
</file>

<file path=xl/sharedStrings.xml><?xml version="1.0" encoding="utf-8"?>
<sst xmlns="http://schemas.openxmlformats.org/spreadsheetml/2006/main" count="1254" uniqueCount="142">
  <si>
    <t>C1 Entrada</t>
  </si>
  <si>
    <t>T1 Entrada</t>
  </si>
  <si>
    <t>C1 Saída</t>
  </si>
  <si>
    <t>T1 Saída</t>
  </si>
  <si>
    <t>C2 Entrada</t>
  </si>
  <si>
    <t>T2 Entrada</t>
  </si>
  <si>
    <t>C2 Saída</t>
  </si>
  <si>
    <t>T2 Saída</t>
  </si>
  <si>
    <t>C3 Entrada</t>
  </si>
  <si>
    <t>T3 Entrada</t>
  </si>
  <si>
    <t>C3 Saída</t>
  </si>
  <si>
    <t>T3 Saída</t>
  </si>
  <si>
    <t>wet</t>
  </si>
  <si>
    <t>dry</t>
  </si>
  <si>
    <t>TS3</t>
  </si>
  <si>
    <t>T3</t>
  </si>
  <si>
    <t>TS7</t>
  </si>
  <si>
    <t>T7</t>
  </si>
  <si>
    <t>TS10</t>
  </si>
  <si>
    <t>T10</t>
  </si>
  <si>
    <t>Porc_remocao</t>
  </si>
  <si>
    <t>Temperatura</t>
  </si>
  <si>
    <t>Porc_remocao_macrofita</t>
  </si>
  <si>
    <t>DIA / MÊS</t>
  </si>
  <si>
    <t>JAN.</t>
  </si>
  <si>
    <t>FEV.</t>
  </si>
  <si>
    <t>MAR.</t>
  </si>
  <si>
    <t>ABR.</t>
  </si>
  <si>
    <t>MAI.</t>
  </si>
  <si>
    <t>JUN.</t>
  </si>
  <si>
    <t>JUL.</t>
  </si>
  <si>
    <t>AGO.</t>
  </si>
  <si>
    <t>SET.</t>
  </si>
  <si>
    <t>OUT.</t>
  </si>
  <si>
    <t>NOV.</t>
  </si>
  <si>
    <t>DEZ.</t>
  </si>
  <si>
    <t>total mensal:</t>
  </si>
  <si>
    <t>dias com dados:</t>
  </si>
  <si>
    <t>média mensal:</t>
  </si>
  <si>
    <t>Irradiacao solar</t>
  </si>
  <si>
    <t>média total</t>
  </si>
  <si>
    <t>Artigo 1</t>
  </si>
  <si>
    <t>Average NT Wet:</t>
  </si>
  <si>
    <t>Average NT Dry:</t>
  </si>
  <si>
    <t>Average PT Wet:</t>
  </si>
  <si>
    <t>Average PT Dry:</t>
  </si>
  <si>
    <t>média gNT/m2</t>
  </si>
  <si>
    <t>média gPT/m2</t>
  </si>
  <si>
    <t>Período da coleta</t>
  </si>
  <si>
    <r>
      <t>PT (g m</t>
    </r>
    <r>
      <rPr>
        <b/>
        <vertAlign val="superscript"/>
        <sz val="10"/>
        <color theme="1"/>
        <rFont val="Times New Roman"/>
        <family val="1"/>
      </rPr>
      <t>-2</t>
    </r>
    <r>
      <rPr>
        <b/>
        <sz val="10"/>
        <color theme="1"/>
        <rFont val="Times New Roman"/>
        <family val="1"/>
      </rPr>
      <t xml:space="preserve"> dia </t>
    </r>
    <r>
      <rPr>
        <b/>
        <vertAlign val="superscript"/>
        <sz val="10"/>
        <color theme="1"/>
        <rFont val="Times New Roman"/>
        <family val="1"/>
      </rPr>
      <t>-1</t>
    </r>
    <r>
      <rPr>
        <b/>
        <sz val="10"/>
        <color theme="1"/>
        <rFont val="Times New Roman"/>
        <family val="1"/>
      </rPr>
      <t>)</t>
    </r>
  </si>
  <si>
    <r>
      <t>NT (g m</t>
    </r>
    <r>
      <rPr>
        <b/>
        <vertAlign val="superscript"/>
        <sz val="10"/>
        <color theme="1"/>
        <rFont val="Times New Roman"/>
        <family val="1"/>
      </rPr>
      <t>-2</t>
    </r>
    <r>
      <rPr>
        <b/>
        <sz val="10"/>
        <color theme="1"/>
        <rFont val="Times New Roman"/>
        <family val="1"/>
      </rPr>
      <t xml:space="preserve"> dia </t>
    </r>
    <r>
      <rPr>
        <b/>
        <vertAlign val="superscript"/>
        <sz val="10"/>
        <color theme="1"/>
        <rFont val="Times New Roman"/>
        <family val="1"/>
      </rPr>
      <t>-1</t>
    </r>
    <r>
      <rPr>
        <b/>
        <sz val="10"/>
        <color theme="1"/>
        <rFont val="Times New Roman"/>
        <family val="1"/>
      </rPr>
      <t>)</t>
    </r>
  </si>
  <si>
    <t>N:P</t>
  </si>
  <si>
    <t>TDH 3 dias</t>
  </si>
  <si>
    <t>Wet</t>
  </si>
  <si>
    <t>Dry</t>
  </si>
  <si>
    <t>TDH 7 dias</t>
  </si>
  <si>
    <t>TDH 10 dias</t>
  </si>
  <si>
    <t>SD T3</t>
  </si>
  <si>
    <t>SD T7</t>
  </si>
  <si>
    <t>SD T10</t>
  </si>
  <si>
    <t xml:space="preserve">± </t>
  </si>
  <si>
    <t>Eletric Conductivity</t>
  </si>
  <si>
    <t>Unp3</t>
  </si>
  <si>
    <t>P3</t>
  </si>
  <si>
    <t>Unp7</t>
  </si>
  <si>
    <t>P7</t>
  </si>
  <si>
    <t>Unp10</t>
  </si>
  <si>
    <t>P10</t>
  </si>
  <si>
    <t>--</t>
  </si>
  <si>
    <t>Average</t>
  </si>
  <si>
    <t>Median</t>
  </si>
  <si>
    <t>Solar irradiation</t>
  </si>
  <si>
    <t>Solar Irradiation</t>
  </si>
  <si>
    <t>Electric conductivity</t>
  </si>
  <si>
    <t>Precipitation</t>
  </si>
  <si>
    <t>Orthophosphate</t>
  </si>
  <si>
    <t>Total Phopshorus</t>
  </si>
  <si>
    <t>MJ m-2</t>
  </si>
  <si>
    <t>mm d-1</t>
  </si>
  <si>
    <t>mg L-1</t>
  </si>
  <si>
    <t>Wet Unp3</t>
  </si>
  <si>
    <t>Wet P3</t>
  </si>
  <si>
    <t>Wet Unp7</t>
  </si>
  <si>
    <t>Wet P7</t>
  </si>
  <si>
    <t>Wet Unp10</t>
  </si>
  <si>
    <t>Wet P10</t>
  </si>
  <si>
    <t>Dry Unp3</t>
  </si>
  <si>
    <t>Dry P3</t>
  </si>
  <si>
    <t>Dry Unp7</t>
  </si>
  <si>
    <t>Dry P7</t>
  </si>
  <si>
    <t>Dry Unp10</t>
  </si>
  <si>
    <t>Dry P10</t>
  </si>
  <si>
    <t>total mensal de</t>
  </si>
  <si>
    <t>precipitação (mm):</t>
  </si>
  <si>
    <t>média 1933-2002</t>
  </si>
  <si>
    <t>("valor normal"):</t>
  </si>
  <si>
    <t>desvio em relação</t>
  </si>
  <si>
    <t>ao valor normal:</t>
  </si>
  <si>
    <t>número de dias</t>
  </si>
  <si>
    <t>com precipitação:</t>
  </si>
  <si>
    <t>máximo total diário:</t>
  </si>
  <si>
    <t>Porc_remocao DBO</t>
  </si>
  <si>
    <t>Porc_remocao NT</t>
  </si>
  <si>
    <t>Porc_remocao NT+B21:B49</t>
  </si>
  <si>
    <t>Porc_remocao COR</t>
  </si>
  <si>
    <t>porc_remocao_phosphorus</t>
  </si>
  <si>
    <t>porc_remocao_ortophosphate</t>
  </si>
  <si>
    <t>porc_remocao_NT</t>
  </si>
  <si>
    <t>porc_remocao_DBO</t>
  </si>
  <si>
    <t>porc_remocao_COR</t>
  </si>
  <si>
    <t>porc_remocao_TURBIDEZ</t>
  </si>
  <si>
    <t>planted10</t>
  </si>
  <si>
    <t>unplanted10</t>
  </si>
  <si>
    <t>planted7</t>
  </si>
  <si>
    <t>unplanted7</t>
  </si>
  <si>
    <t>planted3</t>
  </si>
  <si>
    <t>unplanted3</t>
  </si>
  <si>
    <t>parameter</t>
  </si>
  <si>
    <t>Porc_remocao TURBIDEZ</t>
  </si>
  <si>
    <t>turbidity</t>
  </si>
  <si>
    <t>color</t>
  </si>
  <si>
    <t>obd</t>
  </si>
  <si>
    <t>po4</t>
  </si>
  <si>
    <t>precipitation</t>
  </si>
  <si>
    <t>solar_irrad</t>
  </si>
  <si>
    <t>pt</t>
  </si>
  <si>
    <t>nt</t>
  </si>
  <si>
    <t>date</t>
  </si>
  <si>
    <t>wether</t>
  </si>
  <si>
    <t>Andre</t>
  </si>
  <si>
    <t>teste</t>
  </si>
  <si>
    <t>Row Labels</t>
  </si>
  <si>
    <t>Grand Total</t>
  </si>
  <si>
    <t>Column Labels</t>
  </si>
  <si>
    <t>Sum of unplanted10</t>
  </si>
  <si>
    <t>fev</t>
  </si>
  <si>
    <t>mar</t>
  </si>
  <si>
    <t>abr</t>
  </si>
  <si>
    <t>mai</t>
  </si>
  <si>
    <t>jun</t>
  </si>
  <si>
    <t>set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</si>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</sst>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1"/>
      <color theme="5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00B0F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sz val="11"/>
      <color theme="1"/>
      <name val="Calibri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CBDE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04EC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3"/>
      </left>
      <right style="thin">
        <color indexed="63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11" fontId="0" fillId="0" borderId="0" xfId="0" applyNumberFormat="1"/>
    <xf numFmtId="0" fontId="0" fillId="2" borderId="0" xfId="0" applyFill="1"/>
    <xf numFmtId="2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165" fontId="3" fillId="0" borderId="0" xfId="0" applyNumberFormat="1" applyFont="1"/>
    <xf numFmtId="16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1" fillId="0" borderId="0" xfId="0" applyNumberFormat="1" applyFont="1"/>
    <xf numFmtId="0" fontId="0" fillId="3" borderId="0" xfId="0" applyFill="1"/>
    <xf numFmtId="165" fontId="5" fillId="0" borderId="0" xfId="0" applyNumberFormat="1" applyFont="1"/>
    <xf numFmtId="14" fontId="6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0" fillId="5" borderId="0" xfId="0" applyNumberFormat="1" applyFill="1"/>
    <xf numFmtId="0" fontId="0" fillId="5" borderId="0" xfId="0" applyFill="1"/>
    <xf numFmtId="165" fontId="7" fillId="0" borderId="0" xfId="0" applyNumberFormat="1" applyFont="1"/>
    <xf numFmtId="165" fontId="8" fillId="0" borderId="0" xfId="0" applyNumberFormat="1" applyFont="1"/>
    <xf numFmtId="0" fontId="8" fillId="0" borderId="0" xfId="0" applyFont="1"/>
    <xf numFmtId="0" fontId="7" fillId="0" borderId="0" xfId="0" applyFont="1"/>
    <xf numFmtId="0" fontId="3" fillId="0" borderId="0" xfId="0" applyFont="1"/>
    <xf numFmtId="165" fontId="1" fillId="5" borderId="0" xfId="0" applyNumberFormat="1" applyFont="1" applyFill="1"/>
    <xf numFmtId="0" fontId="2" fillId="5" borderId="0" xfId="0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65" fontId="9" fillId="6" borderId="0" xfId="0" applyNumberFormat="1" applyFont="1" applyFill="1" applyAlignment="1">
      <alignment horizontal="center" vertical="center" wrapText="1"/>
    </xf>
    <xf numFmtId="165" fontId="9" fillId="0" borderId="0" xfId="0" applyNumberFormat="1" applyFont="1" applyAlignment="1">
      <alignment horizontal="center" vertical="center" wrapText="1"/>
    </xf>
    <xf numFmtId="165" fontId="9" fillId="0" borderId="4" xfId="0" applyNumberFormat="1" applyFont="1" applyBorder="1" applyAlignment="1">
      <alignment horizontal="center" vertical="center" wrapText="1"/>
    </xf>
    <xf numFmtId="165" fontId="9" fillId="6" borderId="4" xfId="0" applyNumberFormat="1" applyFont="1" applyFill="1" applyBorder="1" applyAlignment="1">
      <alignment horizontal="center" vertical="center" wrapText="1"/>
    </xf>
    <xf numFmtId="165" fontId="9" fillId="0" borderId="3" xfId="0" applyNumberFormat="1" applyFont="1" applyBorder="1" applyAlignment="1">
      <alignment horizontal="center" vertical="center" wrapText="1"/>
    </xf>
    <xf numFmtId="0" fontId="12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13" fillId="10" borderId="0" xfId="0" applyFont="1" applyFill="1" applyAlignment="1">
      <alignment horizontal="center"/>
    </xf>
    <xf numFmtId="0" fontId="13" fillId="10" borderId="5" xfId="0" applyFon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0" fontId="0" fillId="10" borderId="0" xfId="0" applyFill="1"/>
    <xf numFmtId="0" fontId="0" fillId="10" borderId="5" xfId="0" applyFill="1" applyBorder="1"/>
    <xf numFmtId="165" fontId="0" fillId="10" borderId="5" xfId="0" applyNumberFormat="1" applyFill="1" applyBorder="1"/>
    <xf numFmtId="165" fontId="13" fillId="10" borderId="5" xfId="0" applyNumberFormat="1" applyFont="1" applyFill="1" applyBorder="1" applyAlignment="1">
      <alignment horizontal="center"/>
    </xf>
    <xf numFmtId="165" fontId="13" fillId="11" borderId="5" xfId="0" applyNumberFormat="1" applyFont="1" applyFill="1" applyBorder="1" applyAlignment="1">
      <alignment horizontal="center"/>
    </xf>
    <xf numFmtId="0" fontId="13" fillId="10" borderId="0" xfId="0" applyFont="1" applyFill="1"/>
    <xf numFmtId="1" fontId="13" fillId="10" borderId="5" xfId="0" applyNumberFormat="1" applyFont="1" applyFill="1" applyBorder="1" applyAlignment="1">
      <alignment horizontal="center"/>
    </xf>
    <xf numFmtId="1" fontId="0" fillId="10" borderId="5" xfId="0" applyNumberFormat="1" applyFill="1" applyBorder="1" applyAlignment="1">
      <alignment horizontal="center"/>
    </xf>
    <xf numFmtId="0" fontId="0" fillId="13" borderId="0" xfId="0" applyFill="1" applyAlignment="1">
      <alignment horizontal="center" vertical="center"/>
    </xf>
    <xf numFmtId="2" fontId="14" fillId="13" borderId="0" xfId="0" applyNumberFormat="1" applyFont="1" applyFill="1"/>
    <xf numFmtId="2" fontId="15" fillId="13" borderId="0" xfId="0" applyNumberFormat="1" applyFont="1" applyFill="1"/>
    <xf numFmtId="2" fontId="15" fillId="0" borderId="0" xfId="0" applyNumberFormat="1" applyFont="1"/>
    <xf numFmtId="2" fontId="14" fillId="0" borderId="0" xfId="0" applyNumberFormat="1" applyFont="1"/>
    <xf numFmtId="2" fontId="16" fillId="13" borderId="0" xfId="0" applyNumberFormat="1" applyFont="1" applyFill="1"/>
    <xf numFmtId="2" fontId="16" fillId="0" borderId="0" xfId="0" applyNumberFormat="1" applyFont="1"/>
    <xf numFmtId="0" fontId="6" fillId="14" borderId="1" xfId="0" applyFont="1" applyFill="1" applyBorder="1" applyAlignment="1">
      <alignment horizontal="center" vertical="center"/>
    </xf>
    <xf numFmtId="14" fontId="6" fillId="14" borderId="1" xfId="0" applyNumberFormat="1" applyFont="1" applyFill="1" applyBorder="1" applyAlignment="1">
      <alignment horizontal="center" vertical="center"/>
    </xf>
    <xf numFmtId="165" fontId="17" fillId="0" borderId="0" xfId="0" applyNumberFormat="1" applyFont="1"/>
    <xf numFmtId="0" fontId="17" fillId="0" borderId="0" xfId="0" applyFont="1"/>
    <xf numFmtId="165" fontId="18" fillId="0" borderId="0" xfId="0" applyNumberFormat="1" applyFont="1"/>
    <xf numFmtId="0" fontId="2" fillId="2" borderId="0" xfId="0" applyFont="1" applyFill="1" applyAlignment="1">
      <alignment horizontal="center"/>
    </xf>
    <xf numFmtId="2" fontId="17" fillId="0" borderId="0" xfId="0" applyNumberFormat="1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2" fillId="1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4E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drey/Desktop/Mestrado/Resultados/05%20%20197%20Aldrew%20Alencar%20Baldovi%20_%20Univ.%20Federal%20do%20ABC%20(3)/05%20%20197%20Aldrew%20Alencar%20Baldovi%20_%20Univ.%20Federal%20do%20ABC/Pc2018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eiro (2)"/>
      <sheetName val="janeiro"/>
      <sheetName val="fevereiro"/>
      <sheetName val="marc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ano"/>
      <sheetName val="Plan1"/>
    </sheetNames>
    <sheetDataSet>
      <sheetData sheetId="0"/>
      <sheetData sheetId="1">
        <row r="7">
          <cell r="AX7" t="str">
            <v>H.</v>
          </cell>
        </row>
        <row r="8">
          <cell r="AX8" t="str">
            <v>D.</v>
          </cell>
        </row>
        <row r="9">
          <cell r="AX9">
            <v>31</v>
          </cell>
        </row>
        <row r="10">
          <cell r="AX10">
            <v>1</v>
          </cell>
        </row>
        <row r="11">
          <cell r="AX11">
            <v>2</v>
          </cell>
        </row>
        <row r="12">
          <cell r="AX12">
            <v>3</v>
          </cell>
        </row>
        <row r="13">
          <cell r="AX13">
            <v>4</v>
          </cell>
        </row>
        <row r="14">
          <cell r="AX14">
            <v>5</v>
          </cell>
        </row>
        <row r="15">
          <cell r="AX15">
            <v>6</v>
          </cell>
        </row>
        <row r="16">
          <cell r="AX16">
            <v>7</v>
          </cell>
        </row>
        <row r="17">
          <cell r="AX17">
            <v>8</v>
          </cell>
        </row>
        <row r="18">
          <cell r="AX18">
            <v>9</v>
          </cell>
        </row>
        <row r="19">
          <cell r="AX19">
            <v>10</v>
          </cell>
        </row>
        <row r="20">
          <cell r="AX20">
            <v>11</v>
          </cell>
        </row>
        <row r="21">
          <cell r="AX21">
            <v>12</v>
          </cell>
        </row>
        <row r="22">
          <cell r="AX22">
            <v>13</v>
          </cell>
        </row>
        <row r="23">
          <cell r="AX23">
            <v>14</v>
          </cell>
        </row>
        <row r="24">
          <cell r="AX24">
            <v>15</v>
          </cell>
        </row>
        <row r="25">
          <cell r="AX25">
            <v>16</v>
          </cell>
        </row>
        <row r="26">
          <cell r="AX26">
            <v>17</v>
          </cell>
        </row>
        <row r="27">
          <cell r="AX27">
            <v>18</v>
          </cell>
        </row>
        <row r="28">
          <cell r="AX28">
            <v>19</v>
          </cell>
        </row>
        <row r="29">
          <cell r="AX29">
            <v>20</v>
          </cell>
        </row>
        <row r="30">
          <cell r="AX30">
            <v>21</v>
          </cell>
        </row>
        <row r="31">
          <cell r="AX31">
            <v>22</v>
          </cell>
        </row>
        <row r="32">
          <cell r="AX32">
            <v>23</v>
          </cell>
        </row>
        <row r="33">
          <cell r="AX33">
            <v>24</v>
          </cell>
        </row>
        <row r="34">
          <cell r="AX34">
            <v>25</v>
          </cell>
        </row>
        <row r="35">
          <cell r="AX35">
            <v>26</v>
          </cell>
        </row>
        <row r="44">
          <cell r="BA44" t="str">
            <v>horária</v>
          </cell>
        </row>
      </sheetData>
      <sheetData sheetId="2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8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43">
          <cell r="BA43" t="str">
            <v>horária</v>
          </cell>
        </row>
      </sheetData>
      <sheetData sheetId="3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8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32">
          <cell r="AX32">
            <v>24</v>
          </cell>
        </row>
        <row r="33">
          <cell r="AX33">
            <v>25</v>
          </cell>
        </row>
        <row r="34">
          <cell r="AX34">
            <v>26</v>
          </cell>
        </row>
        <row r="43">
          <cell r="BA43" t="str">
            <v>horária</v>
          </cell>
        </row>
      </sheetData>
      <sheetData sheetId="4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8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32">
          <cell r="AX32">
            <v>24</v>
          </cell>
        </row>
        <row r="33">
          <cell r="AX33">
            <v>25</v>
          </cell>
        </row>
        <row r="43">
          <cell r="BA43" t="str">
            <v>horária</v>
          </cell>
        </row>
      </sheetData>
      <sheetData sheetId="5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8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32">
          <cell r="AX32">
            <v>24</v>
          </cell>
        </row>
        <row r="33">
          <cell r="AX33">
            <v>25</v>
          </cell>
        </row>
        <row r="34">
          <cell r="AX34">
            <v>26</v>
          </cell>
        </row>
        <row r="43">
          <cell r="BA43" t="str">
            <v>horária</v>
          </cell>
        </row>
      </sheetData>
      <sheetData sheetId="6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8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32">
          <cell r="AX32">
            <v>24</v>
          </cell>
        </row>
        <row r="33">
          <cell r="AX33">
            <v>25</v>
          </cell>
        </row>
        <row r="43">
          <cell r="BA43" t="str">
            <v>horária</v>
          </cell>
        </row>
      </sheetData>
      <sheetData sheetId="7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8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32">
          <cell r="AX32">
            <v>24</v>
          </cell>
        </row>
        <row r="33">
          <cell r="AX33">
            <v>25</v>
          </cell>
        </row>
        <row r="34">
          <cell r="AX34">
            <v>26</v>
          </cell>
        </row>
        <row r="43">
          <cell r="BA43" t="str">
            <v>horária</v>
          </cell>
        </row>
      </sheetData>
      <sheetData sheetId="8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10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32">
          <cell r="AX32">
            <v>24</v>
          </cell>
        </row>
        <row r="33">
          <cell r="AX33">
            <v>25</v>
          </cell>
        </row>
        <row r="34">
          <cell r="AX34">
            <v>26</v>
          </cell>
        </row>
        <row r="43">
          <cell r="BA43" t="str">
            <v>horária</v>
          </cell>
        </row>
      </sheetData>
      <sheetData sheetId="9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8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32">
          <cell r="AX32">
            <v>24</v>
          </cell>
        </row>
        <row r="33">
          <cell r="AX33">
            <v>25</v>
          </cell>
        </row>
        <row r="42">
          <cell r="BA42" t="str">
            <v>horária</v>
          </cell>
        </row>
      </sheetData>
      <sheetData sheetId="10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8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32">
          <cell r="AX32">
            <v>24</v>
          </cell>
        </row>
        <row r="33">
          <cell r="AX33">
            <v>25</v>
          </cell>
        </row>
        <row r="34">
          <cell r="AX34">
            <v>26</v>
          </cell>
        </row>
        <row r="43">
          <cell r="BA43" t="str">
            <v>horária</v>
          </cell>
        </row>
      </sheetData>
      <sheetData sheetId="11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8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32">
          <cell r="AX32">
            <v>24</v>
          </cell>
        </row>
        <row r="33">
          <cell r="AX33">
            <v>25</v>
          </cell>
        </row>
        <row r="43">
          <cell r="BA43" t="str">
            <v>horária</v>
          </cell>
        </row>
      </sheetData>
      <sheetData sheetId="12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8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32">
          <cell r="AX32">
            <v>24</v>
          </cell>
        </row>
        <row r="33">
          <cell r="AX33">
            <v>25</v>
          </cell>
        </row>
        <row r="34">
          <cell r="AX34">
            <v>26</v>
          </cell>
        </row>
        <row r="43">
          <cell r="BA43" t="str">
            <v>horária</v>
          </cell>
        </row>
      </sheetData>
      <sheetData sheetId="13"/>
      <sheetData sheetId="1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guiar" refreshedDate="43991.656063541668" createdVersion="6" refreshedVersion="6" minRefreshableVersion="3" recordCount="220" xr:uid="{9D938F37-90F5-44C1-8BB1-C689A11FB3FA}">
  <cacheSource type="worksheet">
    <worksheetSource ref="A1:I221" sheet="dataset"/>
  </cacheSource>
  <cacheFields count="10">
    <cacheField name="unplanted3" numFmtId="0">
      <sharedItems containsSemiMixedTypes="0" containsString="0" containsNumber="1" minValue="0" maxValue="100" count="161">
        <n v="0"/>
        <n v="80.511993464052296"/>
        <n v="75.90040229885058"/>
        <n v="15.042990718474739"/>
        <n v="75.593461881781977"/>
        <n v="73.720900865325788"/>
        <n v="55.177748523927065"/>
        <n v="80"/>
        <n v="60.225202702702717"/>
        <n v="71.230222749059351"/>
        <n v="53.612167300380229"/>
        <n v="36.772764369826284"/>
        <n v="66.059447165920687"/>
        <n v="65.760332326283987"/>
        <n v="91.70064016893653"/>
        <n v="47.354235948710098"/>
        <n v="81.464974055740754"/>
        <n v="97.866274564880712"/>
        <n v="12.307711580722724"/>
        <n v="72.661870503597129"/>
        <n v="8.3185840707964704"/>
        <n v="45.957466364879309"/>
        <n v="94.299756896811871"/>
        <n v="89.54351910828025"/>
        <n v="97.264674418604642"/>
        <n v="75.912411270864311"/>
        <n v="16.917286873200414"/>
        <n v="79.766548660841579"/>
        <n v="64.483175211347657"/>
        <n v="61.123599406640459"/>
        <n v="5.9384586442602636"/>
        <n v="13.258037261710035"/>
        <n v="67.951541144307072"/>
        <n v="73.503838197029097"/>
        <n v="96.742161964149162"/>
        <n v="16.019409699315677"/>
        <n v="75.545797181570819"/>
        <n v="3.1712471896803809"/>
        <n v="75.546152219873136"/>
        <n v="58.846150612848867"/>
        <n v="49.066920536537779"/>
        <n v="49.95501022978889"/>
        <n v="6.3999764070222298"/>
        <n v="5.4433579641290519"/>
        <n v="100"/>
        <n v="61.25067909696633"/>
        <n v="17.077888059802685"/>
        <n v="67.817440238514251"/>
        <n v="47.542153951674884"/>
        <n v="23.775927995089393"/>
        <n v="69.824254369298046"/>
        <n v="96.867165885981095"/>
        <n v="39.155511918537975"/>
        <n v="98.924731182795696"/>
        <n v="94.23076923076917"/>
        <n v="81.666666666666572"/>
        <n v="20.83333333333378"/>
        <n v="65.306122448979622"/>
        <n v="79.487179487179489"/>
        <n v="97.058823529411825"/>
        <n v="71.428571428571402"/>
        <n v="72.727272727272478"/>
        <n v="69.135802469135783"/>
        <n v="54.545454545454476"/>
        <n v="69.841269841269849"/>
        <n v="78.181818181818187"/>
        <n v="96.527777777777786"/>
        <n v="15.440630000000001"/>
        <n v="11.683260000000001"/>
        <n v="14.90269"/>
        <n v="15.078519999999999"/>
        <n v="12.883929999999999"/>
        <n v="15.47888"/>
        <n v="13.863709999999999"/>
        <n v="12.247210000000001"/>
        <n v="11.053599999999999"/>
        <n v="10.30194"/>
        <n v="10.29942"/>
        <n v="12.2188"/>
        <n v="14.07588"/>
        <n v="12.274430000000001"/>
        <n v="14.30739"/>
        <n v="11.99769"/>
        <n v="13.4977"/>
        <n v="12.386469999999999"/>
        <n v="11.926399999999999"/>
        <n v="9.7622599999999995"/>
        <n v="10.94966"/>
        <n v="4.8833900000000003"/>
        <n v="6.8574900000000003"/>
        <n v="7.9798299999999998"/>
        <n v="10.59164"/>
        <n v="13.58508"/>
        <n v="13.61056"/>
        <n v="11.32479"/>
        <n v="14.81983"/>
        <n v="2"/>
        <n v="7"/>
        <n v="14"/>
        <n v="20"/>
        <n v="1.2"/>
        <n v="21"/>
        <n v="10.199999999999999"/>
        <n v="3.5"/>
        <n v="11"/>
        <n v="18"/>
        <n v="13.428571428571429"/>
        <n v="3"/>
        <n v="9"/>
        <n v="16"/>
        <n v="0.6"/>
        <n v="6"/>
        <n v="13"/>
        <n v="5.4"/>
        <n v="5"/>
        <n v="12"/>
        <n v="19"/>
        <n v="10"/>
        <n v="17"/>
        <n v="23"/>
        <n v="51.99230970912437"/>
        <n v="79.535318073362944"/>
        <n v="49.275098288427507"/>
        <n v="36.560333255499785"/>
        <n v="7.7271330481621963"/>
        <n v="45.511524229816168"/>
        <n v="19.529945771366815"/>
        <n v="14.913923503565526"/>
        <n v="37.887430888550711"/>
        <n v="90.177730951613498"/>
        <n v="69.899092081364913"/>
        <n v="67.827925360786821"/>
        <n v="39.201823888329571"/>
        <n v="29.661310632808007"/>
        <n v="35.274513517119303"/>
        <n v="95.714611709894939"/>
        <n v="81.533477321814246"/>
        <n v="82.91746641074856"/>
        <n v="34.412955465587039"/>
        <n v="83.027965284474448"/>
        <n v="57.939914163090137"/>
        <n v="13.636363636363638"/>
        <n v="54.323308270676698"/>
        <n v="75.362318840579718"/>
        <n v="64.516129032258064"/>
        <n v="54.734111543450069"/>
        <n v="58.574007220216608"/>
        <n v="77.851204434022605"/>
        <n v="79.776816214985203"/>
        <n v="92.143915914297253"/>
        <n v="12.008281573498964"/>
        <n v="48.167539267015705"/>
        <n v="68.959731543624159"/>
        <n v="7.8431372549019676"/>
        <n v="49.865771812080538"/>
        <n v="0.22099447513812173"/>
        <n v="63.116883116883116"/>
        <n v="65.309446254071659"/>
        <n v="28.39506172839506"/>
        <n v="59.640102827763499"/>
        <n v="10.194174757281548"/>
      </sharedItems>
    </cacheField>
    <cacheField name="planted3" numFmtId="0">
      <sharedItems containsSemiMixedTypes="0" containsString="0" containsNumber="1" minValue="0" maxValue="100"/>
    </cacheField>
    <cacheField name="unplanted7" numFmtId="0">
      <sharedItems containsSemiMixedTypes="0" containsString="0" containsNumber="1" minValue="0" maxValue="100"/>
    </cacheField>
    <cacheField name="planted7" numFmtId="0">
      <sharedItems containsString="0" containsBlank="1" containsNumber="1" minValue="0" maxValue="100"/>
    </cacheField>
    <cacheField name="unplanted10" numFmtId="0">
      <sharedItems containsSemiMixedTypes="0" containsString="0" containsNumber="1" minValue="0" maxValue="100"/>
    </cacheField>
    <cacheField name="planted10" numFmtId="0">
      <sharedItems containsSemiMixedTypes="0" containsString="0" containsNumber="1" minValue="0" maxValue="100"/>
    </cacheField>
    <cacheField name="wether" numFmtId="0">
      <sharedItems count="2">
        <s v="wet"/>
        <s v="dry"/>
      </sharedItems>
    </cacheField>
    <cacheField name="parameter" numFmtId="0">
      <sharedItems count="8">
        <s v="turbidity"/>
        <s v="color"/>
        <s v="nt"/>
        <s v="obd"/>
        <s v="solar_irrad"/>
        <s v="precipitation"/>
        <s v="po4"/>
        <s v="pt"/>
      </sharedItems>
    </cacheField>
    <cacheField name="date" numFmtId="14">
      <sharedItems containsSemiMixedTypes="0" containsNonDate="0" containsDate="1" containsString="0" minDate="2018-02-09T00:00:00" maxDate="2018-11-01T00:00:00" count="29">
        <d v="2018-02-09T00:00:00"/>
        <d v="2018-02-15T00:00:00"/>
        <d v="2018-02-22T00:00:00"/>
        <d v="2018-03-01T00:00:00"/>
        <d v="2018-03-08T00:00:00"/>
        <d v="2018-03-15T00:00:00"/>
        <d v="2018-03-22T00:00:00"/>
        <d v="2018-03-29T00:00:00"/>
        <d v="2018-04-05T00:00:00"/>
        <d v="2018-04-11T00:00:00"/>
        <d v="2018-04-19T00:00:00"/>
        <d v="2018-04-26T00:00:00"/>
        <d v="2018-05-03T00:00:00"/>
        <d v="2018-05-10T00:00:00"/>
        <d v="2018-05-17T00:00:00"/>
        <d v="2018-05-24T00:00:00"/>
        <d v="2018-06-07T00:00:00"/>
        <d v="2018-06-14T00:00:00"/>
        <d v="2018-06-21T00:00:00"/>
        <d v="2018-06-28T00:00:00"/>
        <d v="2018-09-06T00:00:00"/>
        <d v="2018-09-13T00:00:00"/>
        <d v="2018-09-20T00:00:00"/>
        <d v="2018-09-27T00:00:00"/>
        <d v="2018-10-05T00:00:00"/>
        <d v="2018-10-11T00:00:00"/>
        <d v="2018-10-18T00:00:00"/>
        <d v="2018-10-25T00:00:00"/>
        <d v="2018-10-31T00:00:00"/>
      </sharedItems>
      <fieldGroup par="9" base="8">
        <rangePr groupBy="days" startDate="2018-02-09T00:00:00" endDate="2018-11-01T00:00:00"/>
        <groupItems count="368">
          <s v="&lt;09/02/2018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1/2018"/>
        </groupItems>
      </fieldGroup>
    </cacheField>
    <cacheField name="Months" numFmtId="0" databaseField="0">
      <fieldGroup base="8">
        <rangePr groupBy="months" startDate="2018-02-09T00:00:00" endDate="2018-11-01T00:00:00"/>
        <groupItems count="14">
          <s v="&lt;09/02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  <n v="78.636959370904322"/>
    <n v="84.820995141286474"/>
    <n v="52.068175182481745"/>
    <n v="84.783651579202029"/>
    <n v="85.310734463276845"/>
    <x v="0"/>
    <x v="0"/>
    <x v="0"/>
  </r>
  <r>
    <x v="0"/>
    <n v="14.616303756024671"/>
    <n v="14.015557268568108"/>
    <n v="0"/>
    <n v="40.375704225352109"/>
    <n v="28.928828828828827"/>
    <x v="0"/>
    <x v="0"/>
    <x v="1"/>
  </r>
  <r>
    <x v="1"/>
    <n v="89.752897817610858"/>
    <n v="87.46047286200978"/>
    <n v="89.376096256684491"/>
    <n v="94.163424692273864"/>
    <n v="87.193209816345927"/>
    <x v="0"/>
    <x v="0"/>
    <x v="2"/>
  </r>
  <r>
    <x v="2"/>
    <n v="87.403648560577793"/>
    <n v="80.646946515147235"/>
    <n v="93.727933970329673"/>
    <n v="93.886462882096083"/>
    <n v="94.274587476663413"/>
    <x v="0"/>
    <x v="0"/>
    <x v="3"/>
  </r>
  <r>
    <x v="3"/>
    <n v="69.794541236615586"/>
    <n v="49.785407725321896"/>
    <n v="82.442805303820478"/>
    <n v="17.340251770571808"/>
    <n v="78.333260869565208"/>
    <x v="0"/>
    <x v="0"/>
    <x v="4"/>
  </r>
  <r>
    <x v="4"/>
    <n v="93.555777544730461"/>
    <n v="88.082286751361167"/>
    <n v="57.253927813163486"/>
    <n v="75.20078313253012"/>
    <n v="95.625012197067889"/>
    <x v="0"/>
    <x v="0"/>
    <x v="5"/>
  </r>
  <r>
    <x v="5"/>
    <n v="80.86666666666666"/>
    <n v="65.86207802066896"/>
    <n v="94.285714285714278"/>
    <n v="77.041129577772722"/>
    <n v="95.585829859899135"/>
    <x v="0"/>
    <x v="0"/>
    <x v="6"/>
  </r>
  <r>
    <x v="6"/>
    <n v="79.255777090336238"/>
    <n v="58.716025852808983"/>
    <n v="97.01570836873907"/>
    <n v="76.384853419910542"/>
    <n v="94.75964343598055"/>
    <x v="0"/>
    <x v="0"/>
    <x v="7"/>
  </r>
  <r>
    <x v="7"/>
    <n v="80.032599359152883"/>
    <n v="78.888859649122807"/>
    <n v="99.125612221683269"/>
    <n v="75.226640000000003"/>
    <n v="98.547738890510601"/>
    <x v="1"/>
    <x v="0"/>
    <x v="8"/>
  </r>
  <r>
    <x v="8"/>
    <n v="88.650754992693621"/>
    <n v="27.754652777777778"/>
    <n v="95.538140013869949"/>
    <n v="74.242447552447558"/>
    <n v="95.281690140845072"/>
    <x v="1"/>
    <x v="0"/>
    <x v="9"/>
  </r>
  <r>
    <x v="9"/>
    <n v="96.746529887676189"/>
    <n v="75.088302554044546"/>
    <n v="98.887664194920561"/>
    <n v="89.225698389736138"/>
    <n v="98.322164711046184"/>
    <x v="1"/>
    <x v="0"/>
    <x v="10"/>
  </r>
  <r>
    <x v="10"/>
    <n v="78.772676496550318"/>
    <n v="42.608688522818447"/>
    <n v="94.274999999999991"/>
    <n v="87.641522683782696"/>
    <n v="98.235294117647058"/>
    <x v="1"/>
    <x v="0"/>
    <x v="11"/>
  </r>
  <r>
    <x v="0"/>
    <n v="32.565966530783029"/>
    <n v="0"/>
    <n v="82.071698861911443"/>
    <n v="22.706336633663366"/>
    <n v="97.68518518518519"/>
    <x v="1"/>
    <x v="0"/>
    <x v="12"/>
  </r>
  <r>
    <x v="11"/>
    <n v="75.072921382022457"/>
    <n v="61.898476821192048"/>
    <n v="96.671793968066552"/>
    <n v="73.160098370082821"/>
    <n v="97.187500676081555"/>
    <x v="1"/>
    <x v="0"/>
    <x v="13"/>
  </r>
  <r>
    <x v="12"/>
    <n v="94.191780821917817"/>
    <n v="78.908000110414548"/>
    <n v="93.130091463414644"/>
    <n v="78.462982337115065"/>
    <n v="97.67759562841529"/>
    <x v="1"/>
    <x v="0"/>
    <x v="14"/>
  </r>
  <r>
    <x v="13"/>
    <n v="82.865610955099896"/>
    <n v="71.362293054067806"/>
    <n v="94.169204892966363"/>
    <n v="84.097572283163686"/>
    <n v="98.531755952380948"/>
    <x v="1"/>
    <x v="0"/>
    <x v="15"/>
  </r>
  <r>
    <x v="14"/>
    <n v="97.502831398480666"/>
    <n v="79.296418685121111"/>
    <n v="95.351382756256754"/>
    <n v="90.605713748897927"/>
    <n v="98.709122203098104"/>
    <x v="1"/>
    <x v="0"/>
    <x v="16"/>
  </r>
  <r>
    <x v="15"/>
    <n v="71.771428571428558"/>
    <n v="0"/>
    <n v="83.150353332204972"/>
    <n v="29.668816067653282"/>
    <n v="86.23343815513627"/>
    <x v="1"/>
    <x v="0"/>
    <x v="17"/>
  </r>
  <r>
    <x v="16"/>
    <n v="84.483805309734521"/>
    <n v="42.096787773157352"/>
    <n v="91.479243353783218"/>
    <n v="69.321678188551033"/>
    <n v="96.462991490999528"/>
    <x v="1"/>
    <x v="0"/>
    <x v="18"/>
  </r>
  <r>
    <x v="17"/>
    <n v="81.580431034482757"/>
    <n v="74.080145203469485"/>
    <n v="99.068322692025674"/>
    <n v="78.993865546910229"/>
    <n v="99.028497094720564"/>
    <x v="1"/>
    <x v="0"/>
    <x v="19"/>
  </r>
  <r>
    <x v="0"/>
    <n v="55.827447552447552"/>
    <n v="0"/>
    <n v="59.703347357063883"/>
    <n v="0"/>
    <n v="75.987978450312312"/>
    <x v="1"/>
    <x v="0"/>
    <x v="20"/>
  </r>
  <r>
    <x v="18"/>
    <n v="82.921105100448855"/>
    <n v="0"/>
    <n v="79.657370523047007"/>
    <n v="0"/>
    <n v="91.533636232429359"/>
    <x v="1"/>
    <x v="0"/>
    <x v="21"/>
  </r>
  <r>
    <x v="0"/>
    <n v="75.030591932949193"/>
    <n v="0"/>
    <n v="88.762398544840792"/>
    <n v="0"/>
    <n v="87.953091684434952"/>
    <x v="1"/>
    <x v="0"/>
    <x v="22"/>
  </r>
  <r>
    <x v="19"/>
    <n v="74.466494904837447"/>
    <n v="0"/>
    <n v="66.395691056910564"/>
    <n v="0"/>
    <n v="78.085636797389625"/>
    <x v="1"/>
    <x v="0"/>
    <x v="23"/>
  </r>
  <r>
    <x v="0"/>
    <n v="46.549197431597058"/>
    <n v="0"/>
    <n v="78.673759362290397"/>
    <n v="0"/>
    <n v="84.349088884410577"/>
    <x v="0"/>
    <x v="0"/>
    <x v="24"/>
  </r>
  <r>
    <x v="0"/>
    <n v="0"/>
    <n v="0"/>
    <n v="0"/>
    <n v="70.31135918257489"/>
    <n v="0"/>
    <x v="0"/>
    <x v="0"/>
    <x v="25"/>
  </r>
  <r>
    <x v="0"/>
    <n v="60.187927076965899"/>
    <n v="0"/>
    <n v="88.045374748729984"/>
    <n v="0"/>
    <n v="74.096430178572405"/>
    <x v="0"/>
    <x v="0"/>
    <x v="26"/>
  </r>
  <r>
    <x v="20"/>
    <n v="84.984678899082567"/>
    <n v="9.7618749999999999"/>
    <n v="93.497107947141018"/>
    <n v="0"/>
    <n v="93.787909090909096"/>
    <x v="0"/>
    <x v="0"/>
    <x v="27"/>
  </r>
  <r>
    <x v="0"/>
    <n v="73.578736557262289"/>
    <n v="0"/>
    <n v="87.287673198443542"/>
    <n v="0"/>
    <n v="88.214904679376076"/>
    <x v="0"/>
    <x v="0"/>
    <x v="28"/>
  </r>
  <r>
    <x v="0"/>
    <n v="50.902545452182466"/>
    <n v="80.740777777777765"/>
    <n v="32.452766963308292"/>
    <n v="69.379883720930238"/>
    <n v="71.705465116279072"/>
    <x v="0"/>
    <x v="1"/>
    <x v="0"/>
  </r>
  <r>
    <x v="21"/>
    <n v="0"/>
    <n v="48.855077209864724"/>
    <n v="2.9628888888888878"/>
    <n v="0"/>
    <n v="10.447828024008931"/>
    <x v="0"/>
    <x v="1"/>
    <x v="1"/>
  </r>
  <r>
    <x v="22"/>
    <n v="92.270010466522066"/>
    <n v="98.069765071389881"/>
    <n v="95.892635384602059"/>
    <n v="97.670680722891561"/>
    <n v="96.225349189446462"/>
    <x v="0"/>
    <x v="1"/>
    <x v="2"/>
  </r>
  <r>
    <x v="23"/>
    <n v="93.12138190049815"/>
    <n v="93.871117896749979"/>
    <n v="96.153840966725326"/>
    <n v="95.948683185303281"/>
    <n v="96.535796766743658"/>
    <x v="0"/>
    <x v="1"/>
    <x v="3"/>
  </r>
  <r>
    <x v="0"/>
    <n v="31.460579472235651"/>
    <n v="0"/>
    <n v="59.999967567585102"/>
    <n v="0"/>
    <n v="55.95232142857143"/>
    <x v="0"/>
    <x v="1"/>
    <x v="4"/>
  </r>
  <r>
    <x v="24"/>
    <n v="98.057642857142852"/>
    <n v="97.663450160771717"/>
    <n v="99.006369439409298"/>
    <n v="88.168311295460953"/>
    <n v="98.195488721804509"/>
    <x v="0"/>
    <x v="1"/>
    <x v="5"/>
  </r>
  <r>
    <x v="25"/>
    <n v="86.903852150178068"/>
    <n v="69.655190392387539"/>
    <n v="94.73684210526315"/>
    <n v="69.38775029635012"/>
    <n v="90.540561671706229"/>
    <x v="0"/>
    <x v="1"/>
    <x v="6"/>
  </r>
  <r>
    <x v="26"/>
    <n v="49.469911473466951"/>
    <n v="32.921851851851855"/>
    <n v="67.330730147119453"/>
    <n v="45.634880952380954"/>
    <n v="73.250987654320994"/>
    <x v="0"/>
    <x v="1"/>
    <x v="7"/>
  </r>
  <r>
    <x v="27"/>
    <n v="83.65680119068449"/>
    <n v="85.889579302946373"/>
    <n v="97.368421052631575"/>
    <n v="88.095238095238088"/>
    <n v="96.980159750640212"/>
    <x v="1"/>
    <x v="1"/>
    <x v="8"/>
  </r>
  <r>
    <x v="28"/>
    <n v="95.794233576642327"/>
    <n v="0"/>
    <n v="97.723083217041022"/>
    <n v="93.013106239120773"/>
    <n v="95.985401459854018"/>
    <x v="1"/>
    <x v="1"/>
    <x v="9"/>
  </r>
  <r>
    <x v="29"/>
    <n v="98.620178062015157"/>
    <n v="82.347674731182792"/>
    <n v="98.731985627320313"/>
    <n v="91.265190961962688"/>
    <n v="97.702302582532582"/>
    <x v="1"/>
    <x v="1"/>
    <x v="10"/>
  </r>
  <r>
    <x v="30"/>
    <n v="94.778065410494378"/>
    <n v="21.458971992128507"/>
    <n v="98.50091587753046"/>
    <n v="92.937855932203377"/>
    <n v="98.904112358791437"/>
    <x v="1"/>
    <x v="1"/>
    <x v="11"/>
  </r>
  <r>
    <x v="0"/>
    <n v="39.069749269884056"/>
    <n v="0"/>
    <n v="81.188059994089102"/>
    <n v="0"/>
    <n v="78.607014925373136"/>
    <x v="1"/>
    <x v="1"/>
    <x v="12"/>
  </r>
  <r>
    <x v="31"/>
    <n v="95.192307692307693"/>
    <n v="46.260869565217391"/>
    <n v="98.466254648274401"/>
    <n v="85.699481124325445"/>
    <n v="96.732961415693282"/>
    <x v="1"/>
    <x v="1"/>
    <x v="13"/>
  </r>
  <r>
    <x v="32"/>
    <n v="97.863250000000008"/>
    <n v="66.252986485608915"/>
    <n v="97.494142798457688"/>
    <n v="65.676274183509406"/>
    <n v="99.030172434694563"/>
    <x v="1"/>
    <x v="1"/>
    <x v="14"/>
  </r>
  <r>
    <x v="33"/>
    <n v="96.666666666666671"/>
    <n v="27.398992424242419"/>
    <n v="98.453336000000007"/>
    <n v="85.412368180731136"/>
    <n v="99.246750629785737"/>
    <x v="1"/>
    <x v="1"/>
    <x v="15"/>
  </r>
  <r>
    <x v="34"/>
    <n v="98.72756931040081"/>
    <n v="45.605308457711438"/>
    <n v="98.72013649693065"/>
    <n v="87.615778518280933"/>
    <n v="99.257425742574256"/>
    <x v="1"/>
    <x v="1"/>
    <x v="16"/>
  </r>
  <r>
    <x v="35"/>
    <n v="33.838333333333331"/>
    <n v="0"/>
    <n v="67.010377829702151"/>
    <n v="0"/>
    <n v="77.114477611940288"/>
    <x v="1"/>
    <x v="1"/>
    <x v="17"/>
  </r>
  <r>
    <x v="0"/>
    <n v="58.297812041622151"/>
    <n v="0"/>
    <n v="75.892867904969691"/>
    <n v="0"/>
    <n v="81.603782262366863"/>
    <x v="1"/>
    <x v="1"/>
    <x v="18"/>
  </r>
  <r>
    <x v="36"/>
    <n v="47.619090909090907"/>
    <n v="10.434778071835618"/>
    <n v="89.912236842105258"/>
    <n v="8.9623542630404476"/>
    <n v="93.749958147340124"/>
    <x v="1"/>
    <x v="1"/>
    <x v="19"/>
  </r>
  <r>
    <x v="0"/>
    <n v="50.253781597065185"/>
    <n v="0"/>
    <n v="39.999965714266125"/>
    <n v="0"/>
    <n v="52.97625"/>
    <x v="1"/>
    <x v="1"/>
    <x v="20"/>
  </r>
  <r>
    <x v="37"/>
    <n v="93.411890380926096"/>
    <n v="67.322476255088191"/>
    <n v="91.250005437499723"/>
    <n v="8.6764705882352917"/>
    <n v="96.18021566208543"/>
    <x v="1"/>
    <x v="1"/>
    <x v="21"/>
  </r>
  <r>
    <x v="0"/>
    <n v="78.809857937611341"/>
    <n v="0"/>
    <n v="90.196092436974794"/>
    <n v="0"/>
    <n v="90.394492348969536"/>
    <x v="1"/>
    <x v="1"/>
    <x v="22"/>
  </r>
  <r>
    <x v="38"/>
    <n v="86.761963130016355"/>
    <n v="0"/>
    <n v="96.758545935499427"/>
    <n v="0"/>
    <n v="98.463699788583511"/>
    <x v="1"/>
    <x v="1"/>
    <x v="23"/>
  </r>
  <r>
    <x v="0"/>
    <n v="23.857906671113369"/>
    <n v="0"/>
    <n v="53.571404655622921"/>
    <n v="0"/>
    <n v="60.000027272739672"/>
    <x v="0"/>
    <x v="1"/>
    <x v="24"/>
  </r>
  <r>
    <x v="39"/>
    <n v="0"/>
    <n v="0"/>
    <n v="0"/>
    <n v="65.96638545463432"/>
    <n v="0"/>
    <x v="0"/>
    <x v="1"/>
    <x v="25"/>
  </r>
  <r>
    <x v="0"/>
    <n v="55.032129543441208"/>
    <n v="75.343904761904753"/>
    <n v="80.789505055393406"/>
    <n v="0"/>
    <n v="76.744186046511629"/>
    <x v="0"/>
    <x v="1"/>
    <x v="26"/>
  </r>
  <r>
    <x v="0"/>
    <n v="47.246347826086954"/>
    <n v="39.130424149341266"/>
    <n v="83.730178571428567"/>
    <n v="29.606293669786897"/>
    <n v="80.371331466490332"/>
    <x v="0"/>
    <x v="1"/>
    <x v="27"/>
  </r>
  <r>
    <x v="0"/>
    <n v="21.226405081884394"/>
    <n v="13.526521739130443"/>
    <n v="55.958578216879907"/>
    <n v="0"/>
    <n v="59.803970588235302"/>
    <x v="0"/>
    <x v="1"/>
    <x v="28"/>
  </r>
  <r>
    <x v="40"/>
    <n v="6.6538966450885422"/>
    <n v="0"/>
    <n v="40.408551610634717"/>
    <n v="17.45927139450967"/>
    <n v="19.403437467360231"/>
    <x v="0"/>
    <x v="2"/>
    <x v="0"/>
  </r>
  <r>
    <x v="41"/>
    <n v="0"/>
    <n v="0"/>
    <n v="0"/>
    <n v="0"/>
    <n v="31.00586845202093"/>
    <x v="0"/>
    <x v="2"/>
    <x v="1"/>
  </r>
  <r>
    <x v="0"/>
    <n v="0"/>
    <n v="73.159145950120958"/>
    <n v="0"/>
    <n v="0"/>
    <n v="69.433745089464693"/>
    <x v="0"/>
    <x v="2"/>
    <x v="3"/>
  </r>
  <r>
    <x v="42"/>
    <n v="66.302275182263244"/>
    <n v="100"/>
    <n v="0"/>
    <n v="0"/>
    <n v="100"/>
    <x v="1"/>
    <x v="2"/>
    <x v="8"/>
  </r>
  <r>
    <x v="43"/>
    <n v="34.998879984348186"/>
    <n v="100"/>
    <n v="32.037806109464348"/>
    <n v="34.998879984348186"/>
    <n v="0"/>
    <x v="1"/>
    <x v="2"/>
    <x v="9"/>
  </r>
  <r>
    <x v="44"/>
    <n v="100"/>
    <n v="47.00117047656623"/>
    <m/>
    <n v="100"/>
    <n v="100"/>
    <x v="1"/>
    <x v="2"/>
    <x v="11"/>
  </r>
  <r>
    <x v="45"/>
    <n v="0"/>
    <n v="50.763590105119469"/>
    <n v="58.088742595160049"/>
    <n v="42.998534081153089"/>
    <n v="48.47972661543821"/>
    <x v="1"/>
    <x v="2"/>
    <x v="13"/>
  </r>
  <r>
    <x v="46"/>
    <n v="0"/>
    <n v="25.864395792149558"/>
    <n v="86.77180873589856"/>
    <n v="0"/>
    <n v="0"/>
    <x v="1"/>
    <x v="2"/>
    <x v="14"/>
  </r>
  <r>
    <x v="0"/>
    <n v="0"/>
    <n v="0"/>
    <n v="73.298764375799948"/>
    <n v="0"/>
    <n v="21.096757497352225"/>
    <x v="1"/>
    <x v="2"/>
    <x v="15"/>
  </r>
  <r>
    <x v="0"/>
    <n v="0"/>
    <n v="0"/>
    <n v="23.449154144103769"/>
    <n v="0"/>
    <n v="0"/>
    <x v="1"/>
    <x v="2"/>
    <x v="16"/>
  </r>
  <r>
    <x v="47"/>
    <n v="61.485946174461112"/>
    <n v="49.563489805245496"/>
    <n v="50.279788481796807"/>
    <n v="0"/>
    <n v="38.275537884581311"/>
    <x v="1"/>
    <x v="2"/>
    <x v="19"/>
  </r>
  <r>
    <x v="0"/>
    <n v="0"/>
    <n v="0"/>
    <n v="0"/>
    <n v="0"/>
    <n v="0"/>
    <x v="1"/>
    <x v="2"/>
    <x v="20"/>
  </r>
  <r>
    <x v="48"/>
    <n v="74.806288845686069"/>
    <n v="73.585288509069841"/>
    <n v="51.091844544129053"/>
    <n v="51.605790469047882"/>
    <n v="56.181292436757801"/>
    <x v="1"/>
    <x v="2"/>
    <x v="23"/>
  </r>
  <r>
    <x v="0"/>
    <n v="11.648816524845049"/>
    <n v="0"/>
    <n v="0"/>
    <n v="23.987024379621133"/>
    <n v="0"/>
    <x v="0"/>
    <x v="2"/>
    <x v="24"/>
  </r>
  <r>
    <x v="49"/>
    <n v="59.341796312692551"/>
    <n v="25.290161838568793"/>
    <n v="23.927782352234452"/>
    <n v="32.346008043733683"/>
    <n v="75.766556623005329"/>
    <x v="0"/>
    <x v="2"/>
    <x v="25"/>
  </r>
  <r>
    <x v="50"/>
    <n v="79.954336175150331"/>
    <n v="95.33642616139808"/>
    <n v="29.750928970889213"/>
    <n v="91.323565935023282"/>
    <n v="93.359903480584933"/>
    <x v="0"/>
    <x v="2"/>
    <x v="26"/>
  </r>
  <r>
    <x v="51"/>
    <n v="98.706527419806605"/>
    <n v="94.51136558548734"/>
    <n v="83.875668677744997"/>
    <n v="99.154579435682265"/>
    <n v="90.497975101954538"/>
    <x v="0"/>
    <x v="2"/>
    <x v="27"/>
  </r>
  <r>
    <x v="52"/>
    <n v="59.341796312692551"/>
    <n v="25.290161838568793"/>
    <n v="53.486666364322986"/>
    <n v="32.346008043733683"/>
    <n v="33.245793498069816"/>
    <x v="0"/>
    <x v="2"/>
    <x v="28"/>
  </r>
  <r>
    <x v="53"/>
    <n v="0"/>
    <n v="100"/>
    <n v="100"/>
    <n v="0"/>
    <n v="61.971830985915446"/>
    <x v="0"/>
    <x v="3"/>
    <x v="0"/>
  </r>
  <r>
    <x v="0"/>
    <n v="0"/>
    <n v="0"/>
    <n v="49.999999999998892"/>
    <n v="0"/>
    <n v="77.777777777778326"/>
    <x v="0"/>
    <x v="3"/>
    <x v="1"/>
  </r>
  <r>
    <x v="0"/>
    <n v="0"/>
    <n v="65.384615384615401"/>
    <n v="0"/>
    <n v="41.666666666666728"/>
    <n v="62.068965517241267"/>
    <x v="0"/>
    <x v="3"/>
    <x v="2"/>
  </r>
  <r>
    <x v="54"/>
    <n v="0"/>
    <n v="22.222222222221781"/>
    <n v="94.59459459459471"/>
    <n v="85.714285714286078"/>
    <n v="49.999999999998892"/>
    <x v="0"/>
    <x v="3"/>
    <x v="3"/>
  </r>
  <r>
    <x v="0"/>
    <n v="37.49999999999968"/>
    <n v="27.272727272727419"/>
    <n v="54.545454545454838"/>
    <n v="95.23809523809534"/>
    <n v="92.857142857142691"/>
    <x v="0"/>
    <x v="3"/>
    <x v="4"/>
  </r>
  <r>
    <x v="55"/>
    <n v="42.857142857142769"/>
    <n v="0"/>
    <n v="80.555555555555472"/>
    <n v="78.947368421052659"/>
    <n v="9.9999999999998224"/>
    <x v="0"/>
    <x v="3"/>
    <x v="5"/>
  </r>
  <r>
    <x v="0"/>
    <n v="42.10526315789469"/>
    <n v="92.857142857142691"/>
    <n v="85.185185185185148"/>
    <n v="55.555555555555443"/>
    <n v="95.000000000000114"/>
    <x v="0"/>
    <x v="3"/>
    <x v="7"/>
  </r>
  <r>
    <x v="0"/>
    <n v="95.454545454545411"/>
    <n v="96.296296296296362"/>
    <n v="53.333333333333123"/>
    <n v="95.454545454545553"/>
    <n v="96.938775510204138"/>
    <x v="1"/>
    <x v="3"/>
    <x v="8"/>
  </r>
  <r>
    <x v="56"/>
    <n v="0"/>
    <n v="0"/>
    <n v="5.5555555555549221"/>
    <n v="0"/>
    <n v="0"/>
    <x v="1"/>
    <x v="3"/>
    <x v="9"/>
  </r>
  <r>
    <x v="0"/>
    <n v="99.367088607594894"/>
    <n v="98.000000000000043"/>
    <n v="88.235294117646774"/>
    <n v="0"/>
    <n v="86.842105263157947"/>
    <x v="1"/>
    <x v="3"/>
    <x v="10"/>
  </r>
  <r>
    <x v="57"/>
    <n v="0"/>
    <n v="0"/>
    <n v="98.245614035087698"/>
    <n v="9.3750000000000693"/>
    <n v="91.489361702127653"/>
    <x v="1"/>
    <x v="3"/>
    <x v="11"/>
  </r>
  <r>
    <x v="0"/>
    <n v="0"/>
    <n v="0"/>
    <n v="0"/>
    <n v="50.00000000000032"/>
    <n v="0"/>
    <x v="1"/>
    <x v="3"/>
    <x v="12"/>
  </r>
  <r>
    <x v="0"/>
    <n v="92.59259259259241"/>
    <n v="83.333333333333584"/>
    <n v="0"/>
    <n v="56.097560975609625"/>
    <n v="0"/>
    <x v="1"/>
    <x v="3"/>
    <x v="13"/>
  </r>
  <r>
    <x v="58"/>
    <n v="13.333333333333611"/>
    <n v="0"/>
    <n v="90.476190476190467"/>
    <n v="95.23809523809534"/>
    <n v="0"/>
    <x v="1"/>
    <x v="3"/>
    <x v="14"/>
  </r>
  <r>
    <x v="59"/>
    <n v="0"/>
    <n v="74.358974358974478"/>
    <n v="95.121951219512155"/>
    <n v="0"/>
    <n v="89.795918367346985"/>
    <x v="1"/>
    <x v="3"/>
    <x v="15"/>
  </r>
  <r>
    <x v="60"/>
    <n v="0"/>
    <n v="43.362831858406977"/>
    <n v="0"/>
    <n v="0"/>
    <n v="91.338582677165405"/>
    <x v="1"/>
    <x v="3"/>
    <x v="16"/>
  </r>
  <r>
    <x v="61"/>
    <n v="16.666666666667037"/>
    <n v="0"/>
    <n v="56.250000000000419"/>
    <n v="0"/>
    <n v="0"/>
    <x v="1"/>
    <x v="3"/>
    <x v="17"/>
  </r>
  <r>
    <x v="0"/>
    <n v="64.285714285714334"/>
    <n v="2.9605947323337263E-12"/>
    <n v="93.333333333333485"/>
    <n v="45.454545454545162"/>
    <n v="49.999999999998892"/>
    <x v="1"/>
    <x v="3"/>
    <x v="18"/>
  </r>
  <r>
    <x v="62"/>
    <n v="0"/>
    <n v="36.842105263157819"/>
    <n v="93.999999999999943"/>
    <n v="0"/>
    <n v="0"/>
    <x v="1"/>
    <x v="3"/>
    <x v="19"/>
  </r>
  <r>
    <x v="63"/>
    <n v="55.999999999999872"/>
    <n v="0"/>
    <n v="0"/>
    <n v="0"/>
    <n v="0"/>
    <x v="1"/>
    <x v="3"/>
    <x v="20"/>
  </r>
  <r>
    <x v="0"/>
    <n v="88.63636363636364"/>
    <n v="66.6666666666667"/>
    <n v="92.173913043478237"/>
    <n v="21.21212121212071"/>
    <n v="72.340425531914519"/>
    <x v="1"/>
    <x v="3"/>
    <x v="21"/>
  </r>
  <r>
    <x v="64"/>
    <n v="99.549549549549553"/>
    <n v="67.948717948717956"/>
    <n v="75.510204081632637"/>
    <n v="91.139240506329187"/>
    <n v="94.736842105263264"/>
    <x v="1"/>
    <x v="3"/>
    <x v="22"/>
  </r>
  <r>
    <x v="65"/>
    <n v="92.380952380952365"/>
    <n v="89.166666666666686"/>
    <n v="95.23809523809517"/>
    <n v="74.719101123595522"/>
    <n v="98.175182481751833"/>
    <x v="1"/>
    <x v="3"/>
    <x v="23"/>
  </r>
  <r>
    <x v="0"/>
    <n v="88.235294117647157"/>
    <n v="0"/>
    <n v="60.000000000000711"/>
    <n v="0"/>
    <n v="99.441340782122907"/>
    <x v="0"/>
    <x v="3"/>
    <x v="24"/>
  </r>
  <r>
    <x v="0"/>
    <n v="39.999999999999289"/>
    <n v="37.142857142857054"/>
    <n v="91.304347826087124"/>
    <n v="77.777777777777231"/>
    <n v="0"/>
    <x v="0"/>
    <x v="3"/>
    <x v="25"/>
  </r>
  <r>
    <x v="66"/>
    <n v="66.666666666666529"/>
    <n v="96.268656716417894"/>
    <n v="90.243902439024382"/>
    <n v="91.946308724832221"/>
    <n v="90.740740740740762"/>
    <x v="0"/>
    <x v="3"/>
    <x v="26"/>
  </r>
  <r>
    <x v="0"/>
    <n v="0"/>
    <n v="0"/>
    <n v="100"/>
    <n v="39.999999999999943"/>
    <n v="16.666666666667656"/>
    <x v="0"/>
    <x v="3"/>
    <x v="27"/>
  </r>
  <r>
    <x v="0"/>
    <n v="0"/>
    <n v="88.235294117647044"/>
    <n v="0"/>
    <n v="18.181818181818219"/>
    <n v="36.842105263157968"/>
    <x v="0"/>
    <x v="3"/>
    <x v="28"/>
  </r>
  <r>
    <x v="67"/>
    <n v="15.440630000000001"/>
    <n v="15.440630000000001"/>
    <n v="15.440630000000001"/>
    <n v="15.440630000000001"/>
    <n v="15.440630000000001"/>
    <x v="0"/>
    <x v="4"/>
    <x v="0"/>
  </r>
  <r>
    <x v="68"/>
    <n v="11.683260000000001"/>
    <n v="11.683260000000001"/>
    <n v="11.683260000000001"/>
    <n v="11.683260000000001"/>
    <n v="11.683260000000001"/>
    <x v="0"/>
    <x v="4"/>
    <x v="1"/>
  </r>
  <r>
    <x v="69"/>
    <n v="14.90269"/>
    <n v="14.90269"/>
    <n v="14.90269"/>
    <n v="14.90269"/>
    <n v="14.90269"/>
    <x v="0"/>
    <x v="4"/>
    <x v="2"/>
  </r>
  <r>
    <x v="70"/>
    <n v="15.078519999999999"/>
    <n v="15.078519999999999"/>
    <n v="15.078519999999999"/>
    <n v="15.078519999999999"/>
    <n v="15.078519999999999"/>
    <x v="0"/>
    <x v="4"/>
    <x v="3"/>
  </r>
  <r>
    <x v="71"/>
    <n v="12.883929999999999"/>
    <n v="12.883929999999999"/>
    <n v="12.883929999999999"/>
    <n v="12.883929999999999"/>
    <n v="12.883929999999999"/>
    <x v="0"/>
    <x v="4"/>
    <x v="4"/>
  </r>
  <r>
    <x v="72"/>
    <n v="15.47888"/>
    <n v="15.47888"/>
    <n v="15.47888"/>
    <n v="15.47888"/>
    <n v="15.47888"/>
    <x v="0"/>
    <x v="4"/>
    <x v="5"/>
  </r>
  <r>
    <x v="73"/>
    <n v="13.863709999999999"/>
    <n v="13.863709999999999"/>
    <n v="13.863709999999999"/>
    <n v="13.863709999999999"/>
    <n v="13.863709999999999"/>
    <x v="0"/>
    <x v="4"/>
    <x v="6"/>
  </r>
  <r>
    <x v="74"/>
    <n v="12.247210000000001"/>
    <n v="12.247210000000001"/>
    <n v="12.247210000000001"/>
    <n v="12.247210000000001"/>
    <n v="12.247210000000001"/>
    <x v="0"/>
    <x v="4"/>
    <x v="7"/>
  </r>
  <r>
    <x v="75"/>
    <n v="11.053599999999999"/>
    <n v="11.053599999999999"/>
    <n v="11.053599999999999"/>
    <n v="11.053599999999999"/>
    <n v="11.053599999999999"/>
    <x v="0"/>
    <x v="4"/>
    <x v="8"/>
  </r>
  <r>
    <x v="76"/>
    <n v="10.30194"/>
    <n v="10.30194"/>
    <n v="10.30194"/>
    <n v="10.30194"/>
    <n v="10.30194"/>
    <x v="0"/>
    <x v="4"/>
    <x v="9"/>
  </r>
  <r>
    <x v="77"/>
    <n v="10.29942"/>
    <n v="10.29942"/>
    <n v="10.29942"/>
    <n v="10.29942"/>
    <n v="10.29942"/>
    <x v="0"/>
    <x v="4"/>
    <x v="10"/>
  </r>
  <r>
    <x v="78"/>
    <n v="12.2188"/>
    <n v="12.2188"/>
    <n v="12.2188"/>
    <n v="12.2188"/>
    <n v="12.2188"/>
    <x v="0"/>
    <x v="4"/>
    <x v="11"/>
  </r>
  <r>
    <x v="79"/>
    <n v="14.07588"/>
    <n v="14.07588"/>
    <n v="14.07588"/>
    <n v="14.07588"/>
    <n v="14.07588"/>
    <x v="0"/>
    <x v="4"/>
    <x v="12"/>
  </r>
  <r>
    <x v="80"/>
    <n v="12.274430000000001"/>
    <n v="12.274430000000001"/>
    <n v="12.274430000000001"/>
    <n v="12.274430000000001"/>
    <n v="12.274430000000001"/>
    <x v="1"/>
    <x v="4"/>
    <x v="13"/>
  </r>
  <r>
    <x v="81"/>
    <n v="14.30739"/>
    <n v="14.30739"/>
    <n v="14.30739"/>
    <n v="14.30739"/>
    <n v="14.30739"/>
    <x v="1"/>
    <x v="4"/>
    <x v="14"/>
  </r>
  <r>
    <x v="82"/>
    <n v="11.99769"/>
    <n v="11.99769"/>
    <n v="11.99769"/>
    <n v="11.99769"/>
    <n v="11.99769"/>
    <x v="1"/>
    <x v="4"/>
    <x v="15"/>
  </r>
  <r>
    <x v="83"/>
    <n v="13.4977"/>
    <n v="13.4977"/>
    <n v="13.4977"/>
    <n v="13.4977"/>
    <n v="13.4977"/>
    <x v="1"/>
    <x v="4"/>
    <x v="16"/>
  </r>
  <r>
    <x v="84"/>
    <n v="12.386469999999999"/>
    <n v="12.386469999999999"/>
    <n v="12.386469999999999"/>
    <n v="12.386469999999999"/>
    <n v="12.386469999999999"/>
    <x v="1"/>
    <x v="4"/>
    <x v="17"/>
  </r>
  <r>
    <x v="85"/>
    <n v="11.926399999999999"/>
    <n v="11.926399999999999"/>
    <n v="11.926399999999999"/>
    <n v="11.926399999999999"/>
    <n v="11.926399999999999"/>
    <x v="1"/>
    <x v="4"/>
    <x v="18"/>
  </r>
  <r>
    <x v="86"/>
    <n v="9.7622599999999995"/>
    <n v="9.7622599999999995"/>
    <n v="9.7622599999999995"/>
    <n v="9.7622599999999995"/>
    <n v="9.7622599999999995"/>
    <x v="1"/>
    <x v="4"/>
    <x v="19"/>
  </r>
  <r>
    <x v="87"/>
    <n v="10.94966"/>
    <n v="10.94966"/>
    <n v="10.94966"/>
    <n v="10.94966"/>
    <n v="10.94966"/>
    <x v="1"/>
    <x v="4"/>
    <x v="20"/>
  </r>
  <r>
    <x v="88"/>
    <n v="4.8833900000000003"/>
    <n v="4.8833900000000003"/>
    <n v="4.8833900000000003"/>
    <n v="4.8833900000000003"/>
    <n v="4.8833900000000003"/>
    <x v="1"/>
    <x v="4"/>
    <x v="21"/>
  </r>
  <r>
    <x v="89"/>
    <n v="6.8574900000000003"/>
    <n v="6.8574900000000003"/>
    <n v="6.8574900000000003"/>
    <n v="6.8574900000000003"/>
    <n v="6.8574900000000003"/>
    <x v="1"/>
    <x v="4"/>
    <x v="22"/>
  </r>
  <r>
    <x v="90"/>
    <n v="7.9798299999999998"/>
    <n v="7.9798299999999998"/>
    <n v="7.9798299999999998"/>
    <n v="7.9798299999999998"/>
    <n v="7.9798299999999998"/>
    <x v="1"/>
    <x v="4"/>
    <x v="23"/>
  </r>
  <r>
    <x v="91"/>
    <n v="10.59164"/>
    <n v="10.59164"/>
    <n v="10.59164"/>
    <n v="10.59164"/>
    <n v="10.59164"/>
    <x v="1"/>
    <x v="4"/>
    <x v="24"/>
  </r>
  <r>
    <x v="92"/>
    <n v="13.58508"/>
    <n v="13.58508"/>
    <n v="13.58508"/>
    <n v="13.58508"/>
    <n v="13.58508"/>
    <x v="1"/>
    <x v="4"/>
    <x v="25"/>
  </r>
  <r>
    <x v="93"/>
    <n v="13.61056"/>
    <n v="13.61056"/>
    <n v="13.61056"/>
    <n v="13.61056"/>
    <n v="13.61056"/>
    <x v="1"/>
    <x v="4"/>
    <x v="26"/>
  </r>
  <r>
    <x v="94"/>
    <n v="11.32479"/>
    <n v="11.32479"/>
    <n v="11.32479"/>
    <n v="11.32479"/>
    <n v="11.32479"/>
    <x v="1"/>
    <x v="4"/>
    <x v="27"/>
  </r>
  <r>
    <x v="95"/>
    <n v="14.81983"/>
    <n v="14.81983"/>
    <n v="14.81983"/>
    <n v="14.81983"/>
    <n v="14.81983"/>
    <x v="1"/>
    <x v="4"/>
    <x v="28"/>
  </r>
  <r>
    <x v="96"/>
    <n v="2"/>
    <n v="2"/>
    <n v="2"/>
    <n v="2"/>
    <n v="2"/>
    <x v="0"/>
    <x v="5"/>
    <x v="0"/>
  </r>
  <r>
    <x v="97"/>
    <n v="7"/>
    <n v="7"/>
    <n v="7"/>
    <n v="7"/>
    <n v="7"/>
    <x v="0"/>
    <x v="5"/>
    <x v="1"/>
  </r>
  <r>
    <x v="98"/>
    <n v="14"/>
    <n v="14"/>
    <n v="14"/>
    <n v="14"/>
    <n v="14"/>
    <x v="0"/>
    <x v="5"/>
    <x v="2"/>
  </r>
  <r>
    <x v="99"/>
    <n v="20"/>
    <n v="20"/>
    <n v="20"/>
    <n v="20"/>
    <n v="20"/>
    <x v="0"/>
    <x v="5"/>
    <x v="3"/>
  </r>
  <r>
    <x v="100"/>
    <n v="1.2"/>
    <n v="1.2"/>
    <n v="1.2"/>
    <n v="1.2"/>
    <n v="1.2"/>
    <x v="0"/>
    <x v="5"/>
    <x v="4"/>
  </r>
  <r>
    <x v="97"/>
    <n v="7"/>
    <n v="7"/>
    <n v="7"/>
    <n v="7"/>
    <n v="7"/>
    <x v="0"/>
    <x v="5"/>
    <x v="5"/>
  </r>
  <r>
    <x v="98"/>
    <n v="14"/>
    <n v="14"/>
    <n v="14"/>
    <n v="14"/>
    <n v="14"/>
    <x v="0"/>
    <x v="5"/>
    <x v="6"/>
  </r>
  <r>
    <x v="101"/>
    <n v="21"/>
    <n v="21"/>
    <n v="21"/>
    <n v="21"/>
    <n v="21"/>
    <x v="0"/>
    <x v="5"/>
    <x v="7"/>
  </r>
  <r>
    <x v="102"/>
    <n v="10.199999999999999"/>
    <n v="10.199999999999999"/>
    <n v="10.199999999999999"/>
    <n v="10.199999999999999"/>
    <n v="10.199999999999999"/>
    <x v="1"/>
    <x v="5"/>
    <x v="8"/>
  </r>
  <r>
    <x v="103"/>
    <n v="3.5"/>
    <n v="3.5"/>
    <n v="3.5"/>
    <n v="3.5"/>
    <n v="3.5"/>
    <x v="1"/>
    <x v="5"/>
    <x v="9"/>
  </r>
  <r>
    <x v="104"/>
    <n v="11"/>
    <n v="11"/>
    <n v="11"/>
    <n v="11"/>
    <n v="11"/>
    <x v="1"/>
    <x v="5"/>
    <x v="10"/>
  </r>
  <r>
    <x v="105"/>
    <n v="18"/>
    <n v="18"/>
    <n v="18"/>
    <n v="18"/>
    <n v="18"/>
    <x v="1"/>
    <x v="5"/>
    <x v="11"/>
  </r>
  <r>
    <x v="106"/>
    <n v="13.428571428571429"/>
    <n v="13.428571428571429"/>
    <n v="13.428571428571429"/>
    <n v="13.428571428571429"/>
    <n v="13.428571428571429"/>
    <x v="1"/>
    <x v="5"/>
    <x v="12"/>
  </r>
  <r>
    <x v="107"/>
    <n v="3"/>
    <n v="3"/>
    <n v="3"/>
    <n v="3"/>
    <n v="3"/>
    <x v="1"/>
    <x v="5"/>
    <x v="13"/>
  </r>
  <r>
    <x v="108"/>
    <n v="9"/>
    <n v="9"/>
    <n v="9"/>
    <n v="9"/>
    <n v="9"/>
    <x v="1"/>
    <x v="5"/>
    <x v="14"/>
  </r>
  <r>
    <x v="109"/>
    <n v="16"/>
    <n v="16"/>
    <n v="16"/>
    <n v="16"/>
    <n v="16"/>
    <x v="1"/>
    <x v="5"/>
    <x v="15"/>
  </r>
  <r>
    <x v="110"/>
    <n v="0.6"/>
    <n v="0.6"/>
    <n v="0.6"/>
    <n v="0.6"/>
    <n v="0.6"/>
    <x v="1"/>
    <x v="5"/>
    <x v="16"/>
  </r>
  <r>
    <x v="111"/>
    <n v="6"/>
    <n v="6"/>
    <n v="6"/>
    <n v="6"/>
    <n v="6"/>
    <x v="1"/>
    <x v="5"/>
    <x v="17"/>
  </r>
  <r>
    <x v="112"/>
    <n v="13"/>
    <n v="13"/>
    <n v="13"/>
    <n v="13"/>
    <n v="13"/>
    <x v="1"/>
    <x v="5"/>
    <x v="18"/>
  </r>
  <r>
    <x v="99"/>
    <n v="20"/>
    <n v="20"/>
    <n v="20"/>
    <n v="20"/>
    <n v="20"/>
    <x v="1"/>
    <x v="5"/>
    <x v="19"/>
  </r>
  <r>
    <x v="113"/>
    <n v="5.4"/>
    <n v="5.4"/>
    <n v="5.4"/>
    <n v="5.4"/>
    <n v="5.4"/>
    <x v="1"/>
    <x v="5"/>
    <x v="20"/>
  </r>
  <r>
    <x v="114"/>
    <n v="5"/>
    <n v="5"/>
    <n v="5"/>
    <n v="5"/>
    <n v="5"/>
    <x v="1"/>
    <x v="5"/>
    <x v="21"/>
  </r>
  <r>
    <x v="115"/>
    <n v="12"/>
    <n v="12"/>
    <n v="12"/>
    <n v="12"/>
    <n v="12"/>
    <x v="1"/>
    <x v="5"/>
    <x v="22"/>
  </r>
  <r>
    <x v="116"/>
    <n v="19"/>
    <n v="19"/>
    <n v="19"/>
    <n v="19"/>
    <n v="19"/>
    <x v="1"/>
    <x v="5"/>
    <x v="23"/>
  </r>
  <r>
    <x v="110"/>
    <n v="0.6"/>
    <n v="0.6"/>
    <n v="0.6"/>
    <n v="0.6"/>
    <n v="0.6"/>
    <x v="0"/>
    <x v="5"/>
    <x v="24"/>
  </r>
  <r>
    <x v="103"/>
    <n v="3.5"/>
    <n v="3.5"/>
    <n v="3.5"/>
    <n v="3.5"/>
    <n v="3.5"/>
    <x v="0"/>
    <x v="5"/>
    <x v="25"/>
  </r>
  <r>
    <x v="117"/>
    <n v="10"/>
    <n v="10"/>
    <n v="10"/>
    <n v="10"/>
    <n v="10"/>
    <x v="0"/>
    <x v="5"/>
    <x v="26"/>
  </r>
  <r>
    <x v="118"/>
    <n v="17"/>
    <n v="17"/>
    <n v="17"/>
    <n v="17"/>
    <n v="17"/>
    <x v="0"/>
    <x v="5"/>
    <x v="27"/>
  </r>
  <r>
    <x v="119"/>
    <n v="23"/>
    <n v="23"/>
    <n v="23"/>
    <n v="23"/>
    <n v="23"/>
    <x v="0"/>
    <x v="5"/>
    <x v="28"/>
  </r>
  <r>
    <x v="0"/>
    <n v="50.2244905243437"/>
    <n v="56.147938832982526"/>
    <n v="46.183916038605936"/>
    <n v="0"/>
    <n v="65.635512651158024"/>
    <x v="0"/>
    <x v="6"/>
    <x v="0"/>
  </r>
  <r>
    <x v="0"/>
    <n v="48.471815607024539"/>
    <n v="25.536233651785512"/>
    <n v="54.977899495026492"/>
    <n v="17.608784433205361"/>
    <n v="62.358571708956589"/>
    <x v="0"/>
    <x v="6"/>
    <x v="1"/>
  </r>
  <r>
    <x v="120"/>
    <n v="20.765624177368579"/>
    <n v="31.939869519006997"/>
    <n v="41.974044197364449"/>
    <n v="0"/>
    <n v="0"/>
    <x v="0"/>
    <x v="6"/>
    <x v="2"/>
  </r>
  <r>
    <x v="121"/>
    <n v="92.069141285957713"/>
    <n v="91.804656433521473"/>
    <n v="96.922240316770853"/>
    <n v="97.780038508373522"/>
    <n v="95.168758305831631"/>
    <x v="0"/>
    <x v="6"/>
    <x v="3"/>
  </r>
  <r>
    <x v="0"/>
    <n v="81.828274421246121"/>
    <n v="26.031252797137483"/>
    <n v="67.303962868433658"/>
    <n v="36.343499439018849"/>
    <n v="78.187732638631303"/>
    <x v="0"/>
    <x v="6"/>
    <x v="4"/>
  </r>
  <r>
    <x v="0"/>
    <n v="41.37826110019531"/>
    <n v="0"/>
    <n v="49.550663318853061"/>
    <n v="44.905171305563783"/>
    <n v="74.893629166074234"/>
    <x v="0"/>
    <x v="6"/>
    <x v="5"/>
  </r>
  <r>
    <x v="122"/>
    <n v="94.460631172579284"/>
    <n v="23.402499588851658"/>
    <n v="96.462844627530757"/>
    <n v="54.43771332849947"/>
    <n v="92.773218399520431"/>
    <x v="0"/>
    <x v="6"/>
    <x v="6"/>
  </r>
  <r>
    <x v="0"/>
    <n v="0"/>
    <n v="0"/>
    <n v="0"/>
    <n v="0"/>
    <n v="0"/>
    <x v="0"/>
    <x v="6"/>
    <x v="7"/>
  </r>
  <r>
    <x v="123"/>
    <n v="52.37807721729709"/>
    <n v="0"/>
    <n v="0"/>
    <n v="0"/>
    <n v="0"/>
    <x v="1"/>
    <x v="6"/>
    <x v="8"/>
  </r>
  <r>
    <x v="0"/>
    <n v="0"/>
    <n v="0"/>
    <n v="0"/>
    <n v="0"/>
    <n v="0"/>
    <x v="1"/>
    <x v="6"/>
    <x v="9"/>
  </r>
  <r>
    <x v="124"/>
    <n v="83.651801479080476"/>
    <n v="0"/>
    <n v="78.487458875665013"/>
    <n v="53.878865440896362"/>
    <n v="85.54762816839964"/>
    <x v="1"/>
    <x v="6"/>
    <x v="10"/>
  </r>
  <r>
    <x v="125"/>
    <n v="98.365508205079351"/>
    <n v="22.324938795695417"/>
    <n v="86.303273083910057"/>
    <n v="49.799454412838493"/>
    <n v="90.107919449490609"/>
    <x v="1"/>
    <x v="6"/>
    <x v="11"/>
  </r>
  <r>
    <x v="126"/>
    <n v="50.097613227060087"/>
    <n v="53.627426376719868"/>
    <n v="5.4988617633215142"/>
    <n v="72.208082474709343"/>
    <n v="66.956527677377622"/>
    <x v="1"/>
    <x v="6"/>
    <x v="12"/>
  </r>
  <r>
    <x v="127"/>
    <n v="80.107488817492438"/>
    <n v="44.994859638668601"/>
    <n v="64.623135793240422"/>
    <n v="41.681296966299229"/>
    <n v="68.577866548061095"/>
    <x v="1"/>
    <x v="6"/>
    <x v="13"/>
  </r>
  <r>
    <x v="0"/>
    <n v="75.362824859082195"/>
    <n v="47.064058442566662"/>
    <n v="73.93176217664039"/>
    <n v="51.585392580012382"/>
    <n v="63.134815138406054"/>
    <x v="1"/>
    <x v="6"/>
    <x v="14"/>
  </r>
  <r>
    <x v="0"/>
    <n v="85.970014272704475"/>
    <n v="0"/>
    <n v="94.895901249747311"/>
    <n v="0"/>
    <n v="0"/>
    <x v="1"/>
    <x v="6"/>
    <x v="15"/>
  </r>
  <r>
    <x v="128"/>
    <n v="96.401595777336524"/>
    <n v="71.976870288525049"/>
    <n v="93.801230221185477"/>
    <n v="57.93159677635834"/>
    <n v="73.127513419742527"/>
    <x v="1"/>
    <x v="6"/>
    <x v="16"/>
  </r>
  <r>
    <x v="0"/>
    <n v="0"/>
    <n v="0"/>
    <n v="0"/>
    <n v="0"/>
    <n v="0"/>
    <x v="1"/>
    <x v="6"/>
    <x v="17"/>
  </r>
  <r>
    <x v="0"/>
    <n v="0"/>
    <n v="40.968096585070967"/>
    <n v="0"/>
    <n v="0"/>
    <n v="0"/>
    <x v="1"/>
    <x v="6"/>
    <x v="18"/>
  </r>
  <r>
    <x v="0"/>
    <n v="0"/>
    <n v="0"/>
    <n v="0"/>
    <n v="0"/>
    <n v="0"/>
    <x v="1"/>
    <x v="6"/>
    <x v="19"/>
  </r>
  <r>
    <x v="0"/>
    <n v="0"/>
    <n v="30.100619715518366"/>
    <n v="25.304559292786109"/>
    <n v="43.135123132767283"/>
    <n v="38.409022574753472"/>
    <x v="1"/>
    <x v="6"/>
    <x v="20"/>
  </r>
  <r>
    <x v="129"/>
    <n v="100"/>
    <n v="93.214466584909971"/>
    <n v="89.717541850415188"/>
    <n v="100"/>
    <n v="96.952533725389571"/>
    <x v="1"/>
    <x v="6"/>
    <x v="21"/>
  </r>
  <r>
    <x v="130"/>
    <n v="0"/>
    <n v="63.489738220013379"/>
    <n v="60.462457642054126"/>
    <n v="54.051127654094387"/>
    <n v="51.089333376161775"/>
    <x v="1"/>
    <x v="6"/>
    <x v="22"/>
  </r>
  <r>
    <x v="131"/>
    <n v="70.782574142870288"/>
    <n v="60.167907589545599"/>
    <n v="58.920798688052678"/>
    <n v="58.599714974960769"/>
    <n v="64.795396713130586"/>
    <x v="1"/>
    <x v="6"/>
    <x v="23"/>
  </r>
  <r>
    <x v="132"/>
    <n v="32.116374519081049"/>
    <n v="39.908661164970752"/>
    <n v="33.772996253729062"/>
    <n v="61.24096285753771"/>
    <n v="36.281594880481762"/>
    <x v="0"/>
    <x v="6"/>
    <x v="24"/>
  </r>
  <r>
    <x v="133"/>
    <n v="0"/>
    <n v="51.106033000854353"/>
    <n v="43.710335043196103"/>
    <n v="51.106033000854353"/>
    <n v="43.710335043196103"/>
    <x v="0"/>
    <x v="6"/>
    <x v="25"/>
  </r>
  <r>
    <x v="134"/>
    <n v="92.900815847949787"/>
    <n v="78.85250680873753"/>
    <n v="100"/>
    <n v="100"/>
    <n v="100"/>
    <x v="0"/>
    <x v="6"/>
    <x v="26"/>
  </r>
  <r>
    <x v="0"/>
    <n v="100"/>
    <n v="89.2219699364815"/>
    <n v="100"/>
    <n v="100"/>
    <n v="100"/>
    <x v="0"/>
    <x v="6"/>
    <x v="27"/>
  </r>
  <r>
    <x v="135"/>
    <n v="100"/>
    <n v="100"/>
    <n v="100"/>
    <n v="100"/>
    <n v="100"/>
    <x v="0"/>
    <x v="6"/>
    <x v="28"/>
  </r>
  <r>
    <x v="0"/>
    <n v="46.153846153846153"/>
    <n v="71.982758620689651"/>
    <n v="63.934426229508205"/>
    <n v="61.674008810572687"/>
    <n v="61.233480176211451"/>
    <x v="0"/>
    <x v="7"/>
    <x v="0"/>
  </r>
  <r>
    <x v="0"/>
    <n v="0"/>
    <n v="40.119760479041915"/>
    <n v="3.9473684210526354"/>
    <n v="20.118343195266274"/>
    <n v="61.881188118811878"/>
    <x v="0"/>
    <x v="7"/>
    <x v="1"/>
  </r>
  <r>
    <x v="136"/>
    <n v="92.317708333333343"/>
    <n v="87.953288260602335"/>
    <n v="89.902807775377966"/>
    <n v="93.808235647730683"/>
    <n v="86.58034137728076"/>
    <x v="0"/>
    <x v="7"/>
    <x v="2"/>
  </r>
  <r>
    <x v="137"/>
    <n v="90.524379024839007"/>
    <n v="84.258416742493168"/>
    <n v="96.583143507972665"/>
    <n v="92.844876931883221"/>
    <n v="93.95017793594306"/>
    <x v="0"/>
    <x v="7"/>
    <x v="3"/>
  </r>
  <r>
    <x v="138"/>
    <n v="51.785714285714292"/>
    <n v="37.751004016064257"/>
    <n v="75.378787878787875"/>
    <n v="33.760683760683762"/>
    <n v="75.206611570247944"/>
    <x v="0"/>
    <x v="7"/>
    <x v="4"/>
  </r>
  <r>
    <x v="139"/>
    <n v="98.486377396569125"/>
    <n v="96.91417550626808"/>
    <n v="100"/>
    <n v="94.021215043394406"/>
    <n v="100"/>
    <x v="0"/>
    <x v="7"/>
    <x v="5"/>
  </r>
  <r>
    <x v="140"/>
    <n v="85.512367491166074"/>
    <n v="63.058186738836262"/>
    <n v="92.369477911646584"/>
    <n v="79.245283018867923"/>
    <n v="94.942196531791893"/>
    <x v="0"/>
    <x v="7"/>
    <x v="6"/>
  </r>
  <r>
    <x v="141"/>
    <n v="54.838709677419359"/>
    <n v="25.43103448275863"/>
    <n v="90.476190476190482"/>
    <n v="56.410256410256409"/>
    <n v="77.973568281938327"/>
    <x v="0"/>
    <x v="7"/>
    <x v="7"/>
  </r>
  <r>
    <x v="142"/>
    <n v="88.330341113105931"/>
    <n v="62.7677100494234"/>
    <n v="98.006644518272438"/>
    <n v="86.197564276048723"/>
    <n v="95.083579154375613"/>
    <x v="1"/>
    <x v="7"/>
    <x v="8"/>
  </r>
  <r>
    <x v="143"/>
    <n v="87.610619469026545"/>
    <n v="15.873015873015875"/>
    <n v="100"/>
    <n v="80.645161290322591"/>
    <n v="98.412698412698404"/>
    <x v="1"/>
    <x v="7"/>
    <x v="9"/>
  </r>
  <r>
    <x v="144"/>
    <n v="97.134238310708909"/>
    <n v="57.822158820732298"/>
    <n v="96.306818181818173"/>
    <n v="74.049217002237128"/>
    <n v="92.330040674026719"/>
    <x v="1"/>
    <x v="7"/>
    <x v="10"/>
  </r>
  <r>
    <x v="145"/>
    <n v="92.790570175438603"/>
    <n v="61.118224498506194"/>
    <n v="99.56470785200068"/>
    <n v="88.318777292576414"/>
    <n v="99.885844748858446"/>
    <x v="1"/>
    <x v="7"/>
    <x v="11"/>
  </r>
  <r>
    <x v="0"/>
    <n v="60.958904109589042"/>
    <n v="0"/>
    <n v="81.347150259067362"/>
    <n v="0.91324200913242093"/>
    <n v="75.886524822695051"/>
    <x v="1"/>
    <x v="7"/>
    <x v="12"/>
  </r>
  <r>
    <x v="146"/>
    <n v="90.435458786936223"/>
    <n v="77.226027397260268"/>
    <n v="96.051720157007608"/>
    <n v="72.92594091460947"/>
    <n v="91.841841841841841"/>
    <x v="1"/>
    <x v="7"/>
    <x v="13"/>
  </r>
  <r>
    <x v="147"/>
    <n v="90.086846007201856"/>
    <n v="86.107608238755773"/>
    <n v="90.272292662648098"/>
    <n v="84.445337620578769"/>
    <n v="96.17520049352251"/>
    <x v="1"/>
    <x v="7"/>
    <x v="14"/>
  </r>
  <r>
    <x v="148"/>
    <n v="80.869766365949573"/>
    <n v="87.263226649248864"/>
    <n v="96.202531645569607"/>
    <n v="91.645470553707696"/>
    <n v="98.487501990128962"/>
    <x v="1"/>
    <x v="7"/>
    <x v="15"/>
  </r>
  <r>
    <x v="149"/>
    <n v="99.249933029734791"/>
    <n v="90.23124814705011"/>
    <n v="97.441023590563773"/>
    <n v="95.214969290101408"/>
    <n v="99.552603036876349"/>
    <x v="1"/>
    <x v="7"/>
    <x v="16"/>
  </r>
  <r>
    <x v="150"/>
    <n v="85.084033613445371"/>
    <n v="0"/>
    <n v="82.730923694779122"/>
    <n v="25.661914460285136"/>
    <n v="93.843283582089541"/>
    <x v="1"/>
    <x v="7"/>
    <x v="17"/>
  </r>
  <r>
    <x v="151"/>
    <n v="38.811188811188806"/>
    <n v="6.6350710900473997"/>
    <n v="52.912621359223301"/>
    <n v="59.934138309549944"/>
    <n v="82.373472949389182"/>
    <x v="1"/>
    <x v="7"/>
    <x v="18"/>
  </r>
  <r>
    <x v="152"/>
    <n v="18.289085545722713"/>
    <n v="28.355704697986578"/>
    <n v="78.988941548183249"/>
    <n v="42.473118279569903"/>
    <n v="35.865724381625434"/>
    <x v="1"/>
    <x v="7"/>
    <x v="19"/>
  </r>
  <r>
    <x v="153"/>
    <n v="63.966942148760332"/>
    <n v="0"/>
    <n v="74.275362318840578"/>
    <n v="0"/>
    <n v="81.657848324514987"/>
    <x v="1"/>
    <x v="7"/>
    <x v="20"/>
  </r>
  <r>
    <x v="154"/>
    <n v="100"/>
    <n v="55.06849315068493"/>
    <n v="60.069930069930066"/>
    <n v="100"/>
    <n v="92.406779661016941"/>
    <x v="1"/>
    <x v="7"/>
    <x v="21"/>
  </r>
  <r>
    <x v="155"/>
    <n v="66.179775280898866"/>
    <n v="37.720207253886009"/>
    <n v="82.971428571428575"/>
    <n v="37.326203208556159"/>
    <n v="88.86986301369862"/>
    <x v="1"/>
    <x v="7"/>
    <x v="22"/>
  </r>
  <r>
    <x v="156"/>
    <n v="90.648648648648646"/>
    <n v="61.818181818181827"/>
    <n v="97.904483430799218"/>
    <n v="76.270456503014643"/>
    <n v="96.993166287015953"/>
    <x v="1"/>
    <x v="7"/>
    <x v="23"/>
  </r>
  <r>
    <x v="157"/>
    <n v="87.153652392947095"/>
    <n v="74.054054054054049"/>
    <n v="86.700913242009122"/>
    <n v="63.328033916269213"/>
    <n v="91.534090909090907"/>
    <x v="0"/>
    <x v="7"/>
    <x v="24"/>
  </r>
  <r>
    <x v="0"/>
    <n v="48.520710059171599"/>
    <n v="38.206278026905835"/>
    <n v="0"/>
    <n v="34.740545294635005"/>
    <n v="71.739130434782609"/>
    <x v="0"/>
    <x v="7"/>
    <x v="25"/>
  </r>
  <r>
    <x v="158"/>
    <n v="83.78378378378379"/>
    <n v="66.559485530546624"/>
    <n v="100"/>
    <n v="100"/>
    <n v="100"/>
    <x v="0"/>
    <x v="7"/>
    <x v="26"/>
  </r>
  <r>
    <x v="159"/>
    <n v="100"/>
    <n v="44.281524926686224"/>
    <n v="100"/>
    <n v="100"/>
    <n v="100"/>
    <x v="0"/>
    <x v="7"/>
    <x v="27"/>
  </r>
  <r>
    <x v="160"/>
    <n v="100"/>
    <n v="100"/>
    <n v="100"/>
    <n v="100"/>
    <n v="100"/>
    <x v="0"/>
    <x v="7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C8823-8539-4FF4-8112-DC2DCB75463D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69" firstHeaderRow="1" firstDataRow="2" firstDataCol="1"/>
  <pivotFields count="10">
    <pivotField showAll="0">
      <items count="162">
        <item x="0"/>
        <item x="155"/>
        <item x="110"/>
        <item x="100"/>
        <item x="96"/>
        <item x="107"/>
        <item x="37"/>
        <item x="103"/>
        <item x="88"/>
        <item x="114"/>
        <item x="113"/>
        <item x="43"/>
        <item x="30"/>
        <item x="111"/>
        <item x="42"/>
        <item x="89"/>
        <item x="97"/>
        <item x="124"/>
        <item x="153"/>
        <item x="90"/>
        <item x="20"/>
        <item x="108"/>
        <item x="86"/>
        <item x="117"/>
        <item x="160"/>
        <item x="102"/>
        <item x="77"/>
        <item x="76"/>
        <item x="91"/>
        <item x="87"/>
        <item x="104"/>
        <item x="75"/>
        <item x="94"/>
        <item x="68"/>
        <item x="85"/>
        <item x="82"/>
        <item x="115"/>
        <item x="150"/>
        <item x="78"/>
        <item x="74"/>
        <item x="80"/>
        <item x="18"/>
        <item x="84"/>
        <item x="71"/>
        <item x="112"/>
        <item x="31"/>
        <item x="106"/>
        <item x="83"/>
        <item x="92"/>
        <item x="93"/>
        <item x="141"/>
        <item x="73"/>
        <item x="98"/>
        <item x="79"/>
        <item x="81"/>
        <item x="95"/>
        <item x="69"/>
        <item x="127"/>
        <item x="3"/>
        <item x="70"/>
        <item x="67"/>
        <item x="72"/>
        <item x="109"/>
        <item x="35"/>
        <item x="26"/>
        <item x="118"/>
        <item x="46"/>
        <item x="105"/>
        <item x="116"/>
        <item x="126"/>
        <item x="99"/>
        <item x="56"/>
        <item x="101"/>
        <item x="119"/>
        <item x="49"/>
        <item x="158"/>
        <item x="133"/>
        <item x="138"/>
        <item x="134"/>
        <item x="123"/>
        <item x="11"/>
        <item x="128"/>
        <item x="52"/>
        <item x="132"/>
        <item x="125"/>
        <item x="21"/>
        <item x="15"/>
        <item x="48"/>
        <item x="151"/>
        <item x="40"/>
        <item x="122"/>
        <item x="154"/>
        <item x="41"/>
        <item x="120"/>
        <item x="10"/>
        <item x="142"/>
        <item x="63"/>
        <item x="145"/>
        <item x="6"/>
        <item x="140"/>
        <item x="146"/>
        <item x="39"/>
        <item x="159"/>
        <item x="8"/>
        <item x="29"/>
        <item x="45"/>
        <item x="156"/>
        <item x="28"/>
        <item x="144"/>
        <item x="57"/>
        <item x="157"/>
        <item x="13"/>
        <item x="12"/>
        <item x="47"/>
        <item x="131"/>
        <item x="32"/>
        <item x="152"/>
        <item x="62"/>
        <item x="50"/>
        <item x="64"/>
        <item x="130"/>
        <item x="9"/>
        <item x="60"/>
        <item x="19"/>
        <item x="61"/>
        <item x="33"/>
        <item x="5"/>
        <item x="143"/>
        <item x="36"/>
        <item x="38"/>
        <item x="4"/>
        <item x="2"/>
        <item x="25"/>
        <item x="147"/>
        <item x="65"/>
        <item x="58"/>
        <item x="121"/>
        <item x="27"/>
        <item x="148"/>
        <item x="7"/>
        <item x="1"/>
        <item x="16"/>
        <item x="136"/>
        <item x="55"/>
        <item x="137"/>
        <item x="139"/>
        <item x="23"/>
        <item x="129"/>
        <item x="14"/>
        <item x="149"/>
        <item x="54"/>
        <item x="22"/>
        <item x="135"/>
        <item x="66"/>
        <item x="34"/>
        <item x="51"/>
        <item x="59"/>
        <item x="24"/>
        <item x="17"/>
        <item x="53"/>
        <item x="44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9">
        <item x="1"/>
        <item x="2"/>
        <item x="3"/>
        <item x="6"/>
        <item x="5"/>
        <item x="7"/>
        <item x="4"/>
        <item x="0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7"/>
    <field x="9"/>
    <field x="8"/>
  </rowFields>
  <rowItems count="65">
    <i>
      <x/>
    </i>
    <i r="1">
      <x v="2"/>
    </i>
    <i r="1">
      <x v="3"/>
    </i>
    <i r="1">
      <x v="4"/>
    </i>
    <i r="1">
      <x v="5"/>
    </i>
    <i r="1">
      <x v="6"/>
    </i>
    <i r="1">
      <x v="9"/>
    </i>
    <i r="1">
      <x v="10"/>
    </i>
    <i>
      <x v="1"/>
    </i>
    <i r="1">
      <x v="2"/>
    </i>
    <i r="1">
      <x v="3"/>
    </i>
    <i r="1">
      <x v="4"/>
    </i>
    <i r="1">
      <x v="5"/>
    </i>
    <i r="1">
      <x v="6"/>
    </i>
    <i r="1">
      <x v="9"/>
    </i>
    <i r="1">
      <x v="10"/>
    </i>
    <i>
      <x v="2"/>
    </i>
    <i r="1">
      <x v="2"/>
    </i>
    <i r="1">
      <x v="3"/>
    </i>
    <i r="1">
      <x v="4"/>
    </i>
    <i r="1">
      <x v="5"/>
    </i>
    <i r="1">
      <x v="6"/>
    </i>
    <i r="1">
      <x v="9"/>
    </i>
    <i r="1">
      <x v="10"/>
    </i>
    <i>
      <x v="3"/>
    </i>
    <i r="1">
      <x v="2"/>
    </i>
    <i r="1">
      <x v="3"/>
    </i>
    <i r="1">
      <x v="4"/>
    </i>
    <i r="1">
      <x v="5"/>
    </i>
    <i r="1">
      <x v="6"/>
    </i>
    <i r="1">
      <x v="9"/>
    </i>
    <i r="1">
      <x v="10"/>
    </i>
    <i>
      <x v="4"/>
    </i>
    <i r="1">
      <x v="2"/>
    </i>
    <i r="1">
      <x v="3"/>
    </i>
    <i r="1">
      <x v="4"/>
    </i>
    <i r="1">
      <x v="5"/>
    </i>
    <i r="1">
      <x v="6"/>
    </i>
    <i r="1">
      <x v="9"/>
    </i>
    <i r="1">
      <x v="10"/>
    </i>
    <i>
      <x v="5"/>
    </i>
    <i r="1">
      <x v="2"/>
    </i>
    <i r="1">
      <x v="3"/>
    </i>
    <i r="1">
      <x v="4"/>
    </i>
    <i r="1">
      <x v="5"/>
    </i>
    <i r="1">
      <x v="6"/>
    </i>
    <i r="1">
      <x v="9"/>
    </i>
    <i r="1">
      <x v="10"/>
    </i>
    <i>
      <x v="6"/>
    </i>
    <i r="1">
      <x v="2"/>
    </i>
    <i r="1">
      <x v="3"/>
    </i>
    <i r="1">
      <x v="4"/>
    </i>
    <i r="1">
      <x v="5"/>
    </i>
    <i r="1">
      <x v="6"/>
    </i>
    <i r="1">
      <x v="9"/>
    </i>
    <i r="1">
      <x v="10"/>
    </i>
    <i>
      <x v="7"/>
    </i>
    <i r="1">
      <x v="2"/>
    </i>
    <i r="1">
      <x v="3"/>
    </i>
    <i r="1">
      <x v="4"/>
    </i>
    <i r="1">
      <x v="5"/>
    </i>
    <i r="1">
      <x v="6"/>
    </i>
    <i r="1">
      <x v="9"/>
    </i>
    <i r="1">
      <x v="10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unplanted10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E80D0-BA92-4273-A88C-2F5043D51C4F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129</v>
      </c>
    </row>
    <row r="2" spans="1:1" x14ac:dyDescent="0.25">
      <c r="A2" t="s">
        <v>130</v>
      </c>
    </row>
    <row r="3" spans="1:1" x14ac:dyDescent="0.25">
      <c r="A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C878-EDFD-4F09-9D5A-1D5B656EBCD6}">
  <dimension ref="B1:U31"/>
  <sheetViews>
    <sheetView workbookViewId="0">
      <selection activeCell="B1" sqref="B1:M31"/>
    </sheetView>
  </sheetViews>
  <sheetFormatPr defaultRowHeight="15" x14ac:dyDescent="0.25"/>
  <sheetData>
    <row r="1" spans="2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62" t="s">
        <v>118</v>
      </c>
      <c r="P1" s="62"/>
      <c r="Q1" s="62"/>
      <c r="R1" s="62"/>
      <c r="S1" s="62"/>
      <c r="T1" s="62"/>
    </row>
    <row r="2" spans="2:21" x14ac:dyDescent="0.25"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</row>
    <row r="3" spans="2:21" x14ac:dyDescent="0.25">
      <c r="B3">
        <v>7.2533300000000001</v>
      </c>
      <c r="C3">
        <v>7.63</v>
      </c>
      <c r="D3">
        <v>12.26667</v>
      </c>
      <c r="E3">
        <v>1.63</v>
      </c>
      <c r="F3">
        <v>6.9833299999999996</v>
      </c>
      <c r="G3">
        <v>6.85</v>
      </c>
      <c r="H3">
        <v>1.06</v>
      </c>
      <c r="I3">
        <v>3.2833299999999999</v>
      </c>
      <c r="J3">
        <v>7.3166700000000002</v>
      </c>
      <c r="K3">
        <v>7.08</v>
      </c>
      <c r="L3">
        <v>1.1133299999999999</v>
      </c>
      <c r="M3">
        <v>1.04</v>
      </c>
      <c r="O3" s="57">
        <v>0</v>
      </c>
      <c r="P3" s="57">
        <f t="shared" ref="P3:P4" si="0">((C3-E3)/C3)*100</f>
        <v>78.636959370904322</v>
      </c>
      <c r="Q3" s="57">
        <f t="shared" ref="Q3:Q4" si="1">((F3-H3)/F3)*100</f>
        <v>84.820995141286474</v>
      </c>
      <c r="R3" s="57">
        <f t="shared" ref="R3" si="2">((G3-I3)/G3)*100</f>
        <v>52.068175182481745</v>
      </c>
      <c r="S3" s="57">
        <f t="shared" ref="S3:S4" si="3">((J3-L3)/J3)*100</f>
        <v>84.783651579202029</v>
      </c>
      <c r="T3" s="57">
        <f t="shared" ref="T3:T4" si="4">((K3-M3)/K3)*100</f>
        <v>85.310734463276845</v>
      </c>
      <c r="U3" s="15" t="s">
        <v>12</v>
      </c>
    </row>
    <row r="4" spans="2:21" x14ac:dyDescent="0.25">
      <c r="B4">
        <v>2.79</v>
      </c>
      <c r="C4">
        <v>2.7366700000000002</v>
      </c>
      <c r="D4">
        <v>12.966670000000001</v>
      </c>
      <c r="E4">
        <v>2.3366699999999998</v>
      </c>
      <c r="F4">
        <v>2.9966699999999999</v>
      </c>
      <c r="G4">
        <v>2.7066699999999999</v>
      </c>
      <c r="H4">
        <v>2.57667</v>
      </c>
      <c r="I4">
        <v>3.4133300000000002</v>
      </c>
      <c r="J4">
        <v>2.84</v>
      </c>
      <c r="K4">
        <v>3.33</v>
      </c>
      <c r="L4">
        <v>1.69333</v>
      </c>
      <c r="M4">
        <v>2.3666700000000001</v>
      </c>
      <c r="O4" s="57">
        <v>0</v>
      </c>
      <c r="P4" s="57">
        <f t="shared" si="0"/>
        <v>14.616303756024671</v>
      </c>
      <c r="Q4" s="57">
        <f t="shared" si="1"/>
        <v>14.015557268568108</v>
      </c>
      <c r="R4" s="57">
        <v>0</v>
      </c>
      <c r="S4" s="57">
        <f t="shared" si="3"/>
        <v>40.375704225352109</v>
      </c>
      <c r="T4" s="57">
        <f t="shared" si="4"/>
        <v>28.928828828828827</v>
      </c>
      <c r="U4" s="15" t="s">
        <v>12</v>
      </c>
    </row>
    <row r="5" spans="2:21" x14ac:dyDescent="0.25">
      <c r="B5">
        <v>30.6</v>
      </c>
      <c r="C5">
        <v>20.233329999999999</v>
      </c>
      <c r="D5">
        <v>5.96333</v>
      </c>
      <c r="E5">
        <v>2.0733299999999999</v>
      </c>
      <c r="F5">
        <v>31.633330000000001</v>
      </c>
      <c r="G5">
        <v>18.7</v>
      </c>
      <c r="H5">
        <v>3.9666700000000001</v>
      </c>
      <c r="I5">
        <v>1.9866699999999999</v>
      </c>
      <c r="J5">
        <v>34.266669999999998</v>
      </c>
      <c r="K5">
        <v>25.533329999999999</v>
      </c>
      <c r="L5">
        <v>2</v>
      </c>
      <c r="M5">
        <v>3.27</v>
      </c>
      <c r="O5" s="57">
        <f t="shared" ref="O5:P5" si="5">((B5-D5)/B5)*100</f>
        <v>80.511993464052296</v>
      </c>
      <c r="P5" s="57">
        <f t="shared" si="5"/>
        <v>89.752897817610858</v>
      </c>
      <c r="Q5" s="57">
        <f t="shared" ref="Q5:R5" si="6">((F5-H5)/F5)*100</f>
        <v>87.46047286200978</v>
      </c>
      <c r="R5" s="57">
        <f t="shared" si="6"/>
        <v>89.376096256684491</v>
      </c>
      <c r="S5" s="57">
        <f t="shared" ref="S5" si="7">((J5-L5)/J5)*100</f>
        <v>94.163424692273864</v>
      </c>
      <c r="T5" s="57">
        <f t="shared" ref="T5" si="8">((K5-M5)/K5)*100</f>
        <v>87.193209816345927</v>
      </c>
      <c r="U5" s="15" t="s">
        <v>12</v>
      </c>
    </row>
    <row r="6" spans="2:21" x14ac:dyDescent="0.25">
      <c r="B6">
        <v>17.399999999999999</v>
      </c>
      <c r="C6">
        <v>16.433330000000002</v>
      </c>
      <c r="D6">
        <v>4.1933299999999996</v>
      </c>
      <c r="E6">
        <v>2.0699999999999998</v>
      </c>
      <c r="F6">
        <v>18.033329999999999</v>
      </c>
      <c r="G6">
        <v>18.866669999999999</v>
      </c>
      <c r="H6">
        <v>3.49</v>
      </c>
      <c r="I6">
        <v>1.18333</v>
      </c>
      <c r="J6">
        <v>22.9</v>
      </c>
      <c r="K6">
        <v>21.366669999999999</v>
      </c>
      <c r="L6">
        <v>1.4</v>
      </c>
      <c r="M6">
        <v>1.22333</v>
      </c>
      <c r="O6" s="57">
        <f t="shared" ref="O6:O30" si="9">((B6-D6)/B6)*100</f>
        <v>75.90040229885058</v>
      </c>
      <c r="P6" s="57">
        <f t="shared" ref="P6:P31" si="10">((C6-E6)/C6)*100</f>
        <v>87.403648560577793</v>
      </c>
      <c r="Q6" s="57">
        <f t="shared" ref="Q6:Q30" si="11">((F6-H6)/F6)*100</f>
        <v>80.646946515147235</v>
      </c>
      <c r="R6" s="57">
        <f t="shared" ref="R6:R31" si="12">((G6-I6)/G6)*100</f>
        <v>93.727933970329673</v>
      </c>
      <c r="S6" s="57">
        <f t="shared" ref="S6:S28" si="13">((J6-L6)/J6)*100</f>
        <v>93.886462882096083</v>
      </c>
      <c r="T6" s="57">
        <f t="shared" ref="T6:T31" si="14">((K6-M6)/K6)*100</f>
        <v>94.274587476663413</v>
      </c>
      <c r="U6" s="15" t="s">
        <v>12</v>
      </c>
    </row>
    <row r="7" spans="2:21" x14ac:dyDescent="0.25">
      <c r="B7">
        <v>4.6533300000000004</v>
      </c>
      <c r="C7">
        <v>4.8666700000000001</v>
      </c>
      <c r="D7">
        <v>3.9533299999999998</v>
      </c>
      <c r="E7">
        <v>1.47</v>
      </c>
      <c r="F7">
        <v>4.66</v>
      </c>
      <c r="G7">
        <v>4.8033299999999999</v>
      </c>
      <c r="H7">
        <v>2.34</v>
      </c>
      <c r="I7">
        <v>0.84333000000000002</v>
      </c>
      <c r="J7">
        <v>4.53667</v>
      </c>
      <c r="K7">
        <v>4.5999999999999996</v>
      </c>
      <c r="L7">
        <v>3.75</v>
      </c>
      <c r="M7">
        <v>0.99666999999999994</v>
      </c>
      <c r="O7" s="57">
        <f t="shared" si="9"/>
        <v>15.042990718474739</v>
      </c>
      <c r="P7" s="57">
        <f t="shared" si="10"/>
        <v>69.794541236615586</v>
      </c>
      <c r="Q7" s="57">
        <f t="shared" si="11"/>
        <v>49.785407725321896</v>
      </c>
      <c r="R7" s="57">
        <f t="shared" si="12"/>
        <v>82.442805303820478</v>
      </c>
      <c r="S7" s="57">
        <f t="shared" si="13"/>
        <v>17.340251770571808</v>
      </c>
      <c r="T7" s="57">
        <f t="shared" si="14"/>
        <v>78.333260869565208</v>
      </c>
      <c r="U7" s="15" t="s">
        <v>12</v>
      </c>
    </row>
    <row r="8" spans="2:21" x14ac:dyDescent="0.25">
      <c r="B8">
        <v>24.433330000000002</v>
      </c>
      <c r="C8">
        <v>34.966670000000001</v>
      </c>
      <c r="D8">
        <v>5.96333</v>
      </c>
      <c r="E8">
        <v>2.2533300000000001</v>
      </c>
      <c r="F8">
        <v>27.55</v>
      </c>
      <c r="G8">
        <v>2.355</v>
      </c>
      <c r="H8">
        <v>3.2833299999999999</v>
      </c>
      <c r="I8">
        <v>1.00667</v>
      </c>
      <c r="J8">
        <v>16.600000000000001</v>
      </c>
      <c r="K8">
        <v>26.133330000000001</v>
      </c>
      <c r="L8">
        <v>4.1166700000000001</v>
      </c>
      <c r="M8">
        <v>1.14333</v>
      </c>
      <c r="O8" s="57">
        <f t="shared" si="9"/>
        <v>75.593461881781977</v>
      </c>
      <c r="P8" s="57">
        <f t="shared" si="10"/>
        <v>93.555777544730461</v>
      </c>
      <c r="Q8" s="57">
        <f t="shared" si="11"/>
        <v>88.082286751361167</v>
      </c>
      <c r="R8" s="57">
        <f t="shared" si="12"/>
        <v>57.253927813163486</v>
      </c>
      <c r="S8" s="57">
        <f t="shared" si="13"/>
        <v>75.20078313253012</v>
      </c>
      <c r="T8" s="57">
        <f t="shared" si="14"/>
        <v>95.625012197067889</v>
      </c>
      <c r="U8" s="15" t="s">
        <v>12</v>
      </c>
    </row>
    <row r="9" spans="2:21" x14ac:dyDescent="0.25">
      <c r="B9">
        <v>14.33333</v>
      </c>
      <c r="C9">
        <v>15</v>
      </c>
      <c r="D9">
        <v>3.76667</v>
      </c>
      <c r="E9">
        <v>2.87</v>
      </c>
      <c r="F9">
        <v>12.56667</v>
      </c>
      <c r="G9">
        <v>13.3</v>
      </c>
      <c r="H9">
        <v>4.29</v>
      </c>
      <c r="I9">
        <v>0.76</v>
      </c>
      <c r="J9">
        <v>12.16667</v>
      </c>
      <c r="K9">
        <v>12.23333</v>
      </c>
      <c r="L9">
        <v>2.7933300000000001</v>
      </c>
      <c r="M9">
        <v>0.54</v>
      </c>
      <c r="O9" s="57">
        <f t="shared" si="9"/>
        <v>73.720900865325788</v>
      </c>
      <c r="P9" s="57">
        <f t="shared" si="10"/>
        <v>80.86666666666666</v>
      </c>
      <c r="Q9" s="57">
        <f t="shared" si="11"/>
        <v>65.86207802066896</v>
      </c>
      <c r="R9" s="57">
        <f t="shared" si="12"/>
        <v>94.285714285714278</v>
      </c>
      <c r="S9" s="57">
        <f t="shared" si="13"/>
        <v>77.041129577772722</v>
      </c>
      <c r="T9" s="57">
        <f t="shared" si="14"/>
        <v>95.585829859899135</v>
      </c>
      <c r="U9" s="15" t="s">
        <v>12</v>
      </c>
    </row>
    <row r="10" spans="2:21" x14ac:dyDescent="0.25">
      <c r="B10">
        <v>6.3733300000000002</v>
      </c>
      <c r="C10">
        <v>7.1666699999999999</v>
      </c>
      <c r="D10">
        <v>2.8566699999999998</v>
      </c>
      <c r="E10">
        <v>1.4866699999999999</v>
      </c>
      <c r="F10">
        <v>6.0233299999999996</v>
      </c>
      <c r="G10">
        <v>6.3666700000000001</v>
      </c>
      <c r="H10">
        <v>2.4866700000000002</v>
      </c>
      <c r="I10">
        <v>0.19</v>
      </c>
      <c r="J10">
        <v>5.7166699999999997</v>
      </c>
      <c r="K10">
        <v>6.17</v>
      </c>
      <c r="L10">
        <v>1.35</v>
      </c>
      <c r="M10">
        <v>0.32333000000000001</v>
      </c>
      <c r="O10" s="57">
        <f t="shared" si="9"/>
        <v>55.177748523927065</v>
      </c>
      <c r="P10" s="57">
        <f t="shared" si="10"/>
        <v>79.255777090336238</v>
      </c>
      <c r="Q10" s="57">
        <f t="shared" si="11"/>
        <v>58.716025852808983</v>
      </c>
      <c r="R10" s="57">
        <f t="shared" si="12"/>
        <v>97.01570836873907</v>
      </c>
      <c r="S10" s="57">
        <f t="shared" si="13"/>
        <v>76.384853419910542</v>
      </c>
      <c r="T10" s="57">
        <f t="shared" si="14"/>
        <v>94.75964343598055</v>
      </c>
      <c r="U10" s="15" t="s">
        <v>12</v>
      </c>
    </row>
    <row r="11" spans="2:21" x14ac:dyDescent="0.25">
      <c r="B11">
        <v>10.6</v>
      </c>
      <c r="C11">
        <v>10.23333</v>
      </c>
      <c r="D11">
        <v>2.12</v>
      </c>
      <c r="E11">
        <v>2.0433300000000001</v>
      </c>
      <c r="F11">
        <v>11.4</v>
      </c>
      <c r="G11">
        <v>20.966670000000001</v>
      </c>
      <c r="H11">
        <v>2.4066700000000001</v>
      </c>
      <c r="I11">
        <v>0.18332999999999999</v>
      </c>
      <c r="J11">
        <v>12.5</v>
      </c>
      <c r="K11">
        <v>16.066669999999998</v>
      </c>
      <c r="L11">
        <v>3.09667</v>
      </c>
      <c r="M11">
        <v>0.23333000000000001</v>
      </c>
      <c r="O11" s="57">
        <f t="shared" si="9"/>
        <v>80</v>
      </c>
      <c r="P11" s="57">
        <f t="shared" si="10"/>
        <v>80.032599359152883</v>
      </c>
      <c r="Q11" s="57">
        <f t="shared" si="11"/>
        <v>78.888859649122807</v>
      </c>
      <c r="R11" s="57">
        <f t="shared" si="12"/>
        <v>99.125612221683269</v>
      </c>
      <c r="S11" s="57">
        <f t="shared" si="13"/>
        <v>75.226640000000003</v>
      </c>
      <c r="T11" s="57">
        <f t="shared" si="14"/>
        <v>98.547738890510601</v>
      </c>
      <c r="U11" t="s">
        <v>13</v>
      </c>
    </row>
    <row r="12" spans="2:21" x14ac:dyDescent="0.25">
      <c r="B12">
        <v>14.8</v>
      </c>
      <c r="C12">
        <v>20.53</v>
      </c>
      <c r="D12">
        <v>5.8866699999999996</v>
      </c>
      <c r="E12">
        <v>2.33</v>
      </c>
      <c r="F12">
        <v>14.4</v>
      </c>
      <c r="G12">
        <v>14.866669999999999</v>
      </c>
      <c r="H12">
        <v>10.40333</v>
      </c>
      <c r="I12">
        <v>0.66332999999999998</v>
      </c>
      <c r="J12">
        <v>14.3</v>
      </c>
      <c r="K12">
        <v>14.2</v>
      </c>
      <c r="L12">
        <v>3.6833300000000002</v>
      </c>
      <c r="M12">
        <v>0.67</v>
      </c>
      <c r="O12" s="57">
        <f t="shared" si="9"/>
        <v>60.225202702702717</v>
      </c>
      <c r="P12" s="57">
        <f t="shared" si="10"/>
        <v>88.650754992693621</v>
      </c>
      <c r="Q12" s="57">
        <f t="shared" si="11"/>
        <v>27.754652777777778</v>
      </c>
      <c r="R12" s="57">
        <f t="shared" si="12"/>
        <v>95.538140013869949</v>
      </c>
      <c r="S12" s="57">
        <f t="shared" si="13"/>
        <v>74.242447552447558</v>
      </c>
      <c r="T12" s="57">
        <f t="shared" si="14"/>
        <v>95.281690140845072</v>
      </c>
      <c r="U12" t="s">
        <v>13</v>
      </c>
    </row>
    <row r="13" spans="2:21" x14ac:dyDescent="0.25">
      <c r="B13">
        <v>27.366669999999999</v>
      </c>
      <c r="C13">
        <v>43.133330000000001</v>
      </c>
      <c r="D13">
        <v>7.8733300000000002</v>
      </c>
      <c r="E13">
        <v>1.40333</v>
      </c>
      <c r="F13">
        <v>20.766670000000001</v>
      </c>
      <c r="G13">
        <v>29.966670000000001</v>
      </c>
      <c r="H13">
        <v>5.17333</v>
      </c>
      <c r="I13">
        <v>0.33333000000000002</v>
      </c>
      <c r="J13">
        <v>20.233329999999999</v>
      </c>
      <c r="K13">
        <v>19.866669999999999</v>
      </c>
      <c r="L13">
        <v>2.1800000000000002</v>
      </c>
      <c r="M13">
        <v>0.33333000000000002</v>
      </c>
      <c r="O13" s="57">
        <f t="shared" si="9"/>
        <v>71.230222749059351</v>
      </c>
      <c r="P13" s="57">
        <f t="shared" si="10"/>
        <v>96.746529887676189</v>
      </c>
      <c r="Q13" s="57">
        <f t="shared" si="11"/>
        <v>75.088302554044546</v>
      </c>
      <c r="R13" s="57">
        <f t="shared" si="12"/>
        <v>98.887664194920561</v>
      </c>
      <c r="S13" s="57">
        <f t="shared" si="13"/>
        <v>89.225698389736138</v>
      </c>
      <c r="T13" s="57">
        <f t="shared" si="14"/>
        <v>98.322164711046184</v>
      </c>
      <c r="U13" t="s">
        <v>13</v>
      </c>
    </row>
    <row r="14" spans="2:21" x14ac:dyDescent="0.25">
      <c r="B14">
        <v>26.3</v>
      </c>
      <c r="C14">
        <v>31.233329999999999</v>
      </c>
      <c r="D14">
        <v>12.2</v>
      </c>
      <c r="E14">
        <v>6.63</v>
      </c>
      <c r="F14">
        <v>26.83333</v>
      </c>
      <c r="G14">
        <v>40</v>
      </c>
      <c r="H14">
        <v>15.4</v>
      </c>
      <c r="I14">
        <v>2.29</v>
      </c>
      <c r="J14">
        <v>28.266670000000001</v>
      </c>
      <c r="K14">
        <v>28.9</v>
      </c>
      <c r="L14">
        <v>3.4933299999999998</v>
      </c>
      <c r="M14">
        <v>0.51</v>
      </c>
      <c r="O14" s="57">
        <f t="shared" si="9"/>
        <v>53.612167300380229</v>
      </c>
      <c r="P14" s="57">
        <f t="shared" si="10"/>
        <v>78.772676496550318</v>
      </c>
      <c r="Q14" s="57">
        <f t="shared" si="11"/>
        <v>42.608688522818447</v>
      </c>
      <c r="R14" s="57">
        <f t="shared" si="12"/>
        <v>94.274999999999991</v>
      </c>
      <c r="S14" s="57">
        <f t="shared" si="13"/>
        <v>87.641522683782696</v>
      </c>
      <c r="T14" s="57">
        <f t="shared" si="14"/>
        <v>98.235294117647058</v>
      </c>
      <c r="U14" t="s">
        <v>13</v>
      </c>
    </row>
    <row r="15" spans="2:21" x14ac:dyDescent="0.25">
      <c r="B15">
        <v>4.83</v>
      </c>
      <c r="C15">
        <v>4.92333</v>
      </c>
      <c r="D15">
        <v>13.033329999999999</v>
      </c>
      <c r="E15">
        <v>3.32</v>
      </c>
      <c r="F15">
        <v>4.3433299999999999</v>
      </c>
      <c r="G15">
        <v>4.1833299999999998</v>
      </c>
      <c r="H15">
        <v>10.3</v>
      </c>
      <c r="I15">
        <v>0.75</v>
      </c>
      <c r="J15">
        <v>5.05</v>
      </c>
      <c r="K15">
        <v>4.32</v>
      </c>
      <c r="L15">
        <v>3.90333</v>
      </c>
      <c r="M15">
        <v>0.1</v>
      </c>
      <c r="O15" s="57">
        <v>0</v>
      </c>
      <c r="P15" s="57">
        <f t="shared" si="10"/>
        <v>32.565966530783029</v>
      </c>
      <c r="Q15" s="57">
        <v>0</v>
      </c>
      <c r="R15" s="57">
        <f t="shared" si="12"/>
        <v>82.071698861911443</v>
      </c>
      <c r="S15" s="57">
        <f t="shared" si="13"/>
        <v>22.706336633663366</v>
      </c>
      <c r="T15" s="57">
        <f t="shared" si="14"/>
        <v>97.68518518518519</v>
      </c>
      <c r="U15" t="s">
        <v>13</v>
      </c>
    </row>
    <row r="16" spans="2:21" x14ac:dyDescent="0.25">
      <c r="B16">
        <v>14.66667</v>
      </c>
      <c r="C16">
        <v>20.566669999999998</v>
      </c>
      <c r="D16">
        <v>9.2733299999999996</v>
      </c>
      <c r="E16">
        <v>5.1266699999999998</v>
      </c>
      <c r="F16">
        <v>15.1</v>
      </c>
      <c r="G16">
        <v>21.733329999999999</v>
      </c>
      <c r="H16">
        <v>5.7533300000000001</v>
      </c>
      <c r="I16">
        <v>0.72333000000000003</v>
      </c>
      <c r="J16">
        <v>16.033329999999999</v>
      </c>
      <c r="K16">
        <v>13.866669999999999</v>
      </c>
      <c r="L16">
        <v>4.3033299999999999</v>
      </c>
      <c r="M16">
        <v>0.39</v>
      </c>
      <c r="O16" s="57">
        <f t="shared" si="9"/>
        <v>36.772764369826284</v>
      </c>
      <c r="P16" s="57">
        <f t="shared" si="10"/>
        <v>75.072921382022457</v>
      </c>
      <c r="Q16" s="57">
        <f t="shared" si="11"/>
        <v>61.898476821192048</v>
      </c>
      <c r="R16" s="57">
        <f t="shared" si="12"/>
        <v>96.671793968066552</v>
      </c>
      <c r="S16" s="57">
        <f t="shared" si="13"/>
        <v>73.160098370082821</v>
      </c>
      <c r="T16" s="57">
        <f t="shared" si="14"/>
        <v>97.187500676081555</v>
      </c>
      <c r="U16" t="s">
        <v>13</v>
      </c>
    </row>
    <row r="17" spans="2:21" x14ac:dyDescent="0.25">
      <c r="B17">
        <v>34.766669999999998</v>
      </c>
      <c r="C17">
        <v>36.5</v>
      </c>
      <c r="D17">
        <v>11.8</v>
      </c>
      <c r="E17">
        <v>2.12</v>
      </c>
      <c r="F17">
        <v>32.966670000000001</v>
      </c>
      <c r="G17">
        <v>32.799999999999997</v>
      </c>
      <c r="H17">
        <v>6.9533300000000002</v>
      </c>
      <c r="I17">
        <v>2.2533300000000001</v>
      </c>
      <c r="J17">
        <v>35.566670000000002</v>
      </c>
      <c r="K17">
        <v>36.6</v>
      </c>
      <c r="L17">
        <v>7.66</v>
      </c>
      <c r="M17">
        <v>0.85</v>
      </c>
      <c r="O17" s="57">
        <f t="shared" si="9"/>
        <v>66.059447165920687</v>
      </c>
      <c r="P17" s="57">
        <f t="shared" si="10"/>
        <v>94.191780821917817</v>
      </c>
      <c r="Q17" s="57">
        <f t="shared" si="11"/>
        <v>78.908000110414548</v>
      </c>
      <c r="R17" s="57">
        <f t="shared" si="12"/>
        <v>93.130091463414644</v>
      </c>
      <c r="S17" s="57">
        <f t="shared" si="13"/>
        <v>78.462982337115065</v>
      </c>
      <c r="T17" s="57">
        <f t="shared" si="14"/>
        <v>97.67759562841529</v>
      </c>
      <c r="U17" t="s">
        <v>13</v>
      </c>
    </row>
    <row r="18" spans="2:21" x14ac:dyDescent="0.25">
      <c r="B18">
        <v>33.1</v>
      </c>
      <c r="C18">
        <v>33.733330000000002</v>
      </c>
      <c r="D18">
        <v>11.33333</v>
      </c>
      <c r="E18">
        <v>5.78</v>
      </c>
      <c r="F18">
        <v>33.766669999999998</v>
      </c>
      <c r="G18">
        <v>32.700000000000003</v>
      </c>
      <c r="H18">
        <v>9.67</v>
      </c>
      <c r="I18">
        <v>1.9066700000000001</v>
      </c>
      <c r="J18">
        <v>34.166670000000003</v>
      </c>
      <c r="K18">
        <v>33.6</v>
      </c>
      <c r="L18">
        <v>5.4333299999999998</v>
      </c>
      <c r="M18">
        <v>0.49332999999999999</v>
      </c>
      <c r="O18" s="57">
        <f t="shared" si="9"/>
        <v>65.760332326283987</v>
      </c>
      <c r="P18" s="57">
        <f t="shared" si="10"/>
        <v>82.865610955099896</v>
      </c>
      <c r="Q18" s="57">
        <f t="shared" si="11"/>
        <v>71.362293054067806</v>
      </c>
      <c r="R18" s="57">
        <f t="shared" si="12"/>
        <v>94.169204892966363</v>
      </c>
      <c r="S18" s="57">
        <f t="shared" si="13"/>
        <v>84.097572283163686</v>
      </c>
      <c r="T18" s="57">
        <f t="shared" si="14"/>
        <v>98.531755952380948</v>
      </c>
      <c r="U18" t="s">
        <v>13</v>
      </c>
    </row>
    <row r="19" spans="2:21" x14ac:dyDescent="0.25">
      <c r="B19">
        <v>57.233330000000002</v>
      </c>
      <c r="C19">
        <v>58.866669999999999</v>
      </c>
      <c r="D19">
        <v>4.75</v>
      </c>
      <c r="E19">
        <v>1.47</v>
      </c>
      <c r="F19">
        <v>57.8</v>
      </c>
      <c r="G19">
        <v>57.866669999999999</v>
      </c>
      <c r="H19">
        <v>11.966670000000001</v>
      </c>
      <c r="I19">
        <v>2.69</v>
      </c>
      <c r="J19">
        <v>58.333329999999997</v>
      </c>
      <c r="K19">
        <v>58.1</v>
      </c>
      <c r="L19">
        <v>5.48</v>
      </c>
      <c r="M19">
        <v>0.75</v>
      </c>
      <c r="O19" s="57">
        <f t="shared" si="9"/>
        <v>91.70064016893653</v>
      </c>
      <c r="P19" s="57">
        <f t="shared" si="10"/>
        <v>97.502831398480666</v>
      </c>
      <c r="Q19" s="57">
        <f t="shared" si="11"/>
        <v>79.296418685121111</v>
      </c>
      <c r="R19" s="57">
        <f t="shared" si="12"/>
        <v>95.351382756256754</v>
      </c>
      <c r="S19" s="57">
        <f t="shared" si="13"/>
        <v>90.605713748897927</v>
      </c>
      <c r="T19" s="57">
        <f t="shared" si="14"/>
        <v>98.709122203098104</v>
      </c>
      <c r="U19" t="s">
        <v>13</v>
      </c>
    </row>
    <row r="20" spans="2:21" x14ac:dyDescent="0.25">
      <c r="B20">
        <v>8.6933299999999996</v>
      </c>
      <c r="C20">
        <v>8.75</v>
      </c>
      <c r="D20">
        <v>4.57667</v>
      </c>
      <c r="E20">
        <v>2.4700000000000002</v>
      </c>
      <c r="F20">
        <v>9.3966700000000003</v>
      </c>
      <c r="G20">
        <v>8.8033300000000008</v>
      </c>
      <c r="H20">
        <v>16.033329999999999</v>
      </c>
      <c r="I20">
        <v>1.48333</v>
      </c>
      <c r="J20">
        <v>9.4600000000000009</v>
      </c>
      <c r="K20">
        <v>9.5399999999999991</v>
      </c>
      <c r="L20">
        <v>6.6533300000000004</v>
      </c>
      <c r="M20">
        <v>1.3133300000000001</v>
      </c>
      <c r="O20" s="57">
        <f t="shared" si="9"/>
        <v>47.354235948710098</v>
      </c>
      <c r="P20" s="57">
        <f t="shared" si="10"/>
        <v>71.771428571428558</v>
      </c>
      <c r="Q20" s="57">
        <v>0</v>
      </c>
      <c r="R20" s="57">
        <f t="shared" si="12"/>
        <v>83.150353332204972</v>
      </c>
      <c r="S20" s="57">
        <f t="shared" si="13"/>
        <v>29.668816067653282</v>
      </c>
      <c r="T20" s="57">
        <f t="shared" si="14"/>
        <v>86.23343815513627</v>
      </c>
      <c r="U20" t="s">
        <v>13</v>
      </c>
    </row>
    <row r="21" spans="2:21" x14ac:dyDescent="0.25">
      <c r="B21">
        <v>10.466670000000001</v>
      </c>
      <c r="C21">
        <v>11.3</v>
      </c>
      <c r="D21">
        <v>1.94</v>
      </c>
      <c r="E21">
        <v>1.7533300000000001</v>
      </c>
      <c r="F21">
        <v>10.33333</v>
      </c>
      <c r="G21">
        <v>9.7799999999999994</v>
      </c>
      <c r="H21">
        <v>5.9833299999999996</v>
      </c>
      <c r="I21">
        <v>0.83333000000000002</v>
      </c>
      <c r="J21">
        <v>15.23333</v>
      </c>
      <c r="K21">
        <v>10.366669999999999</v>
      </c>
      <c r="L21">
        <v>4.67333</v>
      </c>
      <c r="M21">
        <v>0.36667</v>
      </c>
      <c r="O21" s="57">
        <f t="shared" si="9"/>
        <v>81.464974055740754</v>
      </c>
      <c r="P21" s="57">
        <f t="shared" si="10"/>
        <v>84.483805309734521</v>
      </c>
      <c r="Q21" s="57">
        <f t="shared" si="11"/>
        <v>42.096787773157352</v>
      </c>
      <c r="R21" s="57">
        <f t="shared" si="12"/>
        <v>91.479243353783218</v>
      </c>
      <c r="S21" s="57">
        <f t="shared" si="13"/>
        <v>69.321678188551033</v>
      </c>
      <c r="T21" s="57">
        <f t="shared" si="14"/>
        <v>96.462991490999528</v>
      </c>
      <c r="U21" t="s">
        <v>13</v>
      </c>
    </row>
    <row r="22" spans="2:21" x14ac:dyDescent="0.25">
      <c r="B22">
        <v>10.466670000000001</v>
      </c>
      <c r="C22">
        <v>11.6</v>
      </c>
      <c r="D22">
        <v>0.22333</v>
      </c>
      <c r="E22">
        <v>2.1366700000000001</v>
      </c>
      <c r="F22">
        <v>10.23667</v>
      </c>
      <c r="G22">
        <v>10.73333</v>
      </c>
      <c r="H22">
        <v>2.65333</v>
      </c>
      <c r="I22">
        <v>0.1</v>
      </c>
      <c r="J22">
        <v>10.93333</v>
      </c>
      <c r="K22">
        <v>10.293329999999999</v>
      </c>
      <c r="L22">
        <v>2.2966700000000002</v>
      </c>
      <c r="M22">
        <v>0.1</v>
      </c>
      <c r="O22" s="57">
        <f t="shared" si="9"/>
        <v>97.866274564880712</v>
      </c>
      <c r="P22" s="57">
        <f t="shared" si="10"/>
        <v>81.580431034482757</v>
      </c>
      <c r="Q22" s="57">
        <f t="shared" si="11"/>
        <v>74.080145203469485</v>
      </c>
      <c r="R22" s="57">
        <f t="shared" si="12"/>
        <v>99.068322692025674</v>
      </c>
      <c r="S22" s="57">
        <f t="shared" si="13"/>
        <v>78.993865546910229</v>
      </c>
      <c r="T22" s="57">
        <f t="shared" si="14"/>
        <v>99.028497094720564</v>
      </c>
      <c r="U22" t="s">
        <v>13</v>
      </c>
    </row>
    <row r="23" spans="2:21" x14ac:dyDescent="0.25">
      <c r="B23">
        <v>5.6766699999999997</v>
      </c>
      <c r="C23">
        <v>5.72</v>
      </c>
      <c r="D23">
        <v>16.933330000000002</v>
      </c>
      <c r="E23">
        <v>2.5266700000000002</v>
      </c>
      <c r="F23">
        <v>5.6566700000000001</v>
      </c>
      <c r="G23">
        <v>5.6166700000000001</v>
      </c>
      <c r="H23">
        <v>22.3</v>
      </c>
      <c r="I23">
        <v>2.2633299999999998</v>
      </c>
      <c r="J23">
        <v>5.95</v>
      </c>
      <c r="K23">
        <v>5.5666700000000002</v>
      </c>
      <c r="L23">
        <v>40</v>
      </c>
      <c r="M23">
        <v>1.33667</v>
      </c>
      <c r="O23" s="57">
        <v>0</v>
      </c>
      <c r="P23" s="57">
        <f t="shared" si="10"/>
        <v>55.827447552447552</v>
      </c>
      <c r="Q23" s="57">
        <v>0</v>
      </c>
      <c r="R23" s="57">
        <f t="shared" si="12"/>
        <v>59.703347357063883</v>
      </c>
      <c r="S23" s="57">
        <v>0</v>
      </c>
      <c r="T23" s="57">
        <f t="shared" si="14"/>
        <v>75.987978450312312</v>
      </c>
      <c r="U23" t="s">
        <v>13</v>
      </c>
    </row>
    <row r="24" spans="2:21" x14ac:dyDescent="0.25">
      <c r="B24">
        <v>15.16667</v>
      </c>
      <c r="C24">
        <v>15.633330000000001</v>
      </c>
      <c r="D24">
        <v>13.3</v>
      </c>
      <c r="E24">
        <v>2.67</v>
      </c>
      <c r="F24">
        <v>15.33333</v>
      </c>
      <c r="G24">
        <v>15.56667</v>
      </c>
      <c r="H24">
        <v>15.76667</v>
      </c>
      <c r="I24">
        <v>3.1666699999999999</v>
      </c>
      <c r="J24">
        <v>16.33333</v>
      </c>
      <c r="K24">
        <v>15.866669999999999</v>
      </c>
      <c r="L24">
        <v>30.466670000000001</v>
      </c>
      <c r="M24">
        <v>1.3433299999999999</v>
      </c>
      <c r="O24" s="57">
        <f t="shared" si="9"/>
        <v>12.307711580722724</v>
      </c>
      <c r="P24" s="57">
        <f t="shared" si="10"/>
        <v>82.921105100448855</v>
      </c>
      <c r="Q24" s="57">
        <v>0</v>
      </c>
      <c r="R24" s="57">
        <f t="shared" si="12"/>
        <v>79.657370523047007</v>
      </c>
      <c r="S24" s="57">
        <v>0</v>
      </c>
      <c r="T24" s="57">
        <f t="shared" si="14"/>
        <v>91.533636232429359</v>
      </c>
      <c r="U24" t="s">
        <v>13</v>
      </c>
    </row>
    <row r="25" spans="2:21" x14ac:dyDescent="0.25">
      <c r="B25">
        <v>8.9366699999999994</v>
      </c>
      <c r="C25">
        <v>9.5449999999999999</v>
      </c>
      <c r="D25">
        <v>32.066670000000002</v>
      </c>
      <c r="E25">
        <v>2.3833299999999999</v>
      </c>
      <c r="F25">
        <v>9.0166699999999995</v>
      </c>
      <c r="G25">
        <v>9.07667</v>
      </c>
      <c r="H25">
        <v>22.066669999999998</v>
      </c>
      <c r="I25">
        <v>1.02</v>
      </c>
      <c r="J25">
        <v>9.9700000000000006</v>
      </c>
      <c r="K25">
        <v>9.3800000000000008</v>
      </c>
      <c r="L25">
        <v>27.933330000000002</v>
      </c>
      <c r="M25">
        <v>1.1299999999999999</v>
      </c>
      <c r="O25" s="57">
        <v>0</v>
      </c>
      <c r="P25" s="57">
        <f t="shared" si="10"/>
        <v>75.030591932949193</v>
      </c>
      <c r="Q25" s="57">
        <v>0</v>
      </c>
      <c r="R25" s="57">
        <f t="shared" si="12"/>
        <v>88.762398544840792</v>
      </c>
      <c r="S25" s="57">
        <v>0</v>
      </c>
      <c r="T25" s="57">
        <f t="shared" si="14"/>
        <v>87.953091684434952</v>
      </c>
      <c r="U25" t="s">
        <v>13</v>
      </c>
    </row>
    <row r="26" spans="2:21" x14ac:dyDescent="0.25">
      <c r="B26">
        <v>13.9</v>
      </c>
      <c r="C26">
        <v>13.43333</v>
      </c>
      <c r="D26">
        <v>3.8</v>
      </c>
      <c r="E26">
        <v>3.43</v>
      </c>
      <c r="F26">
        <v>12.93333</v>
      </c>
      <c r="G26">
        <v>12.3</v>
      </c>
      <c r="H26">
        <v>31.6</v>
      </c>
      <c r="I26">
        <v>4.1333299999999999</v>
      </c>
      <c r="J26">
        <v>13.633330000000001</v>
      </c>
      <c r="K26">
        <v>13.23333</v>
      </c>
      <c r="L26">
        <v>13.43333</v>
      </c>
      <c r="M26">
        <v>2.9</v>
      </c>
      <c r="O26" s="57">
        <f t="shared" si="9"/>
        <v>72.661870503597129</v>
      </c>
      <c r="P26" s="57">
        <f t="shared" si="10"/>
        <v>74.466494904837447</v>
      </c>
      <c r="Q26" s="57">
        <v>0</v>
      </c>
      <c r="R26" s="57">
        <f t="shared" si="12"/>
        <v>66.395691056910564</v>
      </c>
      <c r="S26" s="57">
        <v>0</v>
      </c>
      <c r="T26" s="57">
        <f t="shared" si="14"/>
        <v>78.085636797389625</v>
      </c>
      <c r="U26" t="s">
        <v>13</v>
      </c>
    </row>
    <row r="27" spans="2:21" x14ac:dyDescent="0.25">
      <c r="B27">
        <v>4.68</v>
      </c>
      <c r="C27">
        <v>4.3466699999999996</v>
      </c>
      <c r="D27">
        <v>18.3</v>
      </c>
      <c r="E27">
        <v>2.3233299999999999</v>
      </c>
      <c r="F27">
        <v>4.91</v>
      </c>
      <c r="G27">
        <v>4.42333</v>
      </c>
      <c r="H27">
        <v>28.466670000000001</v>
      </c>
      <c r="I27">
        <v>0.94333</v>
      </c>
      <c r="J27">
        <v>5.0066699999999997</v>
      </c>
      <c r="K27">
        <v>4.8133299999999997</v>
      </c>
      <c r="L27">
        <v>46.7</v>
      </c>
      <c r="M27">
        <v>0.75333000000000006</v>
      </c>
      <c r="O27" s="57">
        <v>0</v>
      </c>
      <c r="P27" s="57">
        <f t="shared" si="10"/>
        <v>46.549197431597058</v>
      </c>
      <c r="Q27" s="57">
        <v>0</v>
      </c>
      <c r="R27" s="57">
        <f t="shared" si="12"/>
        <v>78.673759362290397</v>
      </c>
      <c r="S27" s="57">
        <v>0</v>
      </c>
      <c r="T27" s="57">
        <f t="shared" si="14"/>
        <v>84.349088884410577</v>
      </c>
      <c r="U27" s="15" t="s">
        <v>12</v>
      </c>
    </row>
    <row r="28" spans="2:21" x14ac:dyDescent="0.25">
      <c r="B28">
        <v>8.8033300000000008</v>
      </c>
      <c r="C28">
        <v>2.1800000000000002</v>
      </c>
      <c r="D28">
        <v>13.7</v>
      </c>
      <c r="E28">
        <v>12.9</v>
      </c>
      <c r="F28">
        <v>10.203329999999999</v>
      </c>
      <c r="G28">
        <v>1.64</v>
      </c>
      <c r="H28">
        <v>14.1</v>
      </c>
      <c r="I28">
        <v>13.3</v>
      </c>
      <c r="J28">
        <v>46.033329999999999</v>
      </c>
      <c r="K28">
        <v>0.47</v>
      </c>
      <c r="L28">
        <v>13.66667</v>
      </c>
      <c r="M28">
        <v>13.866669999999999</v>
      </c>
      <c r="O28" s="57">
        <v>0</v>
      </c>
      <c r="P28" s="57">
        <v>0</v>
      </c>
      <c r="Q28" s="57">
        <v>0</v>
      </c>
      <c r="R28" s="57">
        <v>0</v>
      </c>
      <c r="S28" s="57">
        <f t="shared" si="13"/>
        <v>70.31135918257489</v>
      </c>
      <c r="T28" s="57">
        <v>0</v>
      </c>
      <c r="U28" s="15" t="s">
        <v>12</v>
      </c>
    </row>
    <row r="29" spans="2:21" x14ac:dyDescent="0.25">
      <c r="B29">
        <v>5.6266699999999998</v>
      </c>
      <c r="C29">
        <v>5.6766699999999997</v>
      </c>
      <c r="D29">
        <v>18.433330000000002</v>
      </c>
      <c r="E29">
        <v>2.2599999999999998</v>
      </c>
      <c r="F29">
        <v>7.0133299999999998</v>
      </c>
      <c r="G29">
        <v>5.57667</v>
      </c>
      <c r="H29">
        <v>7.6333299999999999</v>
      </c>
      <c r="I29">
        <v>0.66666999999999998</v>
      </c>
      <c r="J29">
        <v>8.5866699999999998</v>
      </c>
      <c r="K29">
        <v>5.5333300000000003</v>
      </c>
      <c r="L29">
        <v>21.8</v>
      </c>
      <c r="M29">
        <v>1.43333</v>
      </c>
      <c r="O29" s="57">
        <v>0</v>
      </c>
      <c r="P29" s="57">
        <f t="shared" si="10"/>
        <v>60.187927076965899</v>
      </c>
      <c r="Q29" s="57">
        <v>0</v>
      </c>
      <c r="R29" s="57">
        <f t="shared" si="12"/>
        <v>88.045374748729984</v>
      </c>
      <c r="S29" s="57">
        <v>0</v>
      </c>
      <c r="T29" s="57">
        <f t="shared" si="14"/>
        <v>74.096430178572405</v>
      </c>
      <c r="U29" s="15" t="s">
        <v>12</v>
      </c>
    </row>
    <row r="30" spans="2:21" x14ac:dyDescent="0.25">
      <c r="B30">
        <v>11.3</v>
      </c>
      <c r="C30">
        <v>10.9</v>
      </c>
      <c r="D30">
        <v>10.36</v>
      </c>
      <c r="E30">
        <v>1.6366700000000001</v>
      </c>
      <c r="F30">
        <v>11.2</v>
      </c>
      <c r="G30">
        <v>11.533329999999999</v>
      </c>
      <c r="H30">
        <v>10.106669999999999</v>
      </c>
      <c r="I30">
        <v>0.75</v>
      </c>
      <c r="J30">
        <v>13.7</v>
      </c>
      <c r="K30">
        <v>11</v>
      </c>
      <c r="L30">
        <v>18.033329999999999</v>
      </c>
      <c r="M30">
        <v>0.68332999999999999</v>
      </c>
      <c r="O30" s="57">
        <f t="shared" si="9"/>
        <v>8.3185840707964704</v>
      </c>
      <c r="P30" s="57">
        <f t="shared" si="10"/>
        <v>84.984678899082567</v>
      </c>
      <c r="Q30" s="57">
        <f t="shared" si="11"/>
        <v>9.7618749999999999</v>
      </c>
      <c r="R30" s="57">
        <f t="shared" si="12"/>
        <v>93.497107947141018</v>
      </c>
      <c r="S30" s="57">
        <v>0</v>
      </c>
      <c r="T30" s="57">
        <f t="shared" si="14"/>
        <v>93.787909090909096</v>
      </c>
      <c r="U30" s="15" t="s">
        <v>12</v>
      </c>
    </row>
    <row r="31" spans="2:21" x14ac:dyDescent="0.25">
      <c r="B31">
        <v>5.7366700000000002</v>
      </c>
      <c r="C31">
        <v>6.1566700000000001</v>
      </c>
      <c r="D31">
        <v>7.61</v>
      </c>
      <c r="E31">
        <v>1.6266700000000001</v>
      </c>
      <c r="F31">
        <v>5.8233300000000003</v>
      </c>
      <c r="G31">
        <v>5.2966699999999998</v>
      </c>
      <c r="H31">
        <v>9.0566700000000004</v>
      </c>
      <c r="I31">
        <v>0.67332999999999998</v>
      </c>
      <c r="J31">
        <v>6.24</v>
      </c>
      <c r="K31">
        <v>5.77</v>
      </c>
      <c r="L31">
        <v>17.433330000000002</v>
      </c>
      <c r="M31">
        <v>0.68</v>
      </c>
      <c r="O31" s="57">
        <v>0</v>
      </c>
      <c r="P31" s="57">
        <f t="shared" si="10"/>
        <v>73.578736557262289</v>
      </c>
      <c r="Q31" s="57">
        <v>0</v>
      </c>
      <c r="R31" s="57">
        <f t="shared" si="12"/>
        <v>87.287673198443542</v>
      </c>
      <c r="S31" s="57">
        <v>0</v>
      </c>
      <c r="T31" s="57">
        <f t="shared" si="14"/>
        <v>88.214904679376076</v>
      </c>
      <c r="U31" s="15" t="s">
        <v>12</v>
      </c>
    </row>
  </sheetData>
  <mergeCells count="1">
    <mergeCell ref="O1:T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679C-E0D2-43C4-A50F-25FC83CD6185}">
  <dimension ref="A1"/>
  <sheetViews>
    <sheetView workbookViewId="0">
      <selection activeCell="M35" sqref="M35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96CA-33A2-4978-9703-81C9F4FA031B}">
  <dimension ref="A2:AA115"/>
  <sheetViews>
    <sheetView topLeftCell="A16" workbookViewId="0">
      <selection activeCell="P9" sqref="P9"/>
    </sheetView>
  </sheetViews>
  <sheetFormatPr defaultRowHeight="15" x14ac:dyDescent="0.25"/>
  <sheetData>
    <row r="2" spans="1:27" x14ac:dyDescent="0.25">
      <c r="A2" s="72" t="s">
        <v>105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34"/>
      <c r="O2" s="73" t="s">
        <v>61</v>
      </c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</row>
    <row r="3" spans="1:27" x14ac:dyDescent="0.25">
      <c r="B3" s="35" t="s">
        <v>62</v>
      </c>
      <c r="C3" s="35" t="s">
        <v>63</v>
      </c>
      <c r="D3" s="35" t="s">
        <v>64</v>
      </c>
      <c r="E3" s="35" t="s">
        <v>65</v>
      </c>
      <c r="F3" s="35" t="s">
        <v>66</v>
      </c>
      <c r="G3" s="35" t="s">
        <v>67</v>
      </c>
      <c r="H3" s="35" t="s">
        <v>62</v>
      </c>
      <c r="I3" s="35" t="s">
        <v>63</v>
      </c>
      <c r="J3" s="35" t="s">
        <v>64</v>
      </c>
      <c r="K3" s="35" t="s">
        <v>65</v>
      </c>
      <c r="L3" s="35" t="s">
        <v>66</v>
      </c>
      <c r="M3" s="35" t="s">
        <v>67</v>
      </c>
      <c r="N3" s="35"/>
      <c r="P3" s="35" t="s">
        <v>62</v>
      </c>
      <c r="Q3" s="35" t="s">
        <v>63</v>
      </c>
      <c r="R3" s="35" t="s">
        <v>64</v>
      </c>
      <c r="S3" s="35" t="s">
        <v>65</v>
      </c>
      <c r="T3" s="35" t="s">
        <v>66</v>
      </c>
      <c r="U3" s="35" t="s">
        <v>67</v>
      </c>
      <c r="V3" s="35" t="s">
        <v>62</v>
      </c>
      <c r="W3" s="35" t="s">
        <v>63</v>
      </c>
      <c r="X3" s="35" t="s">
        <v>64</v>
      </c>
      <c r="Y3" s="35" t="s">
        <v>65</v>
      </c>
      <c r="Z3" s="35" t="s">
        <v>66</v>
      </c>
      <c r="AA3" s="35" t="s">
        <v>67</v>
      </c>
    </row>
    <row r="5" spans="1:27" x14ac:dyDescent="0.25"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  <c r="M5" t="s">
        <v>13</v>
      </c>
      <c r="P5" t="s">
        <v>12</v>
      </c>
      <c r="Q5" t="s">
        <v>12</v>
      </c>
      <c r="R5" t="s">
        <v>12</v>
      </c>
      <c r="S5" t="s">
        <v>12</v>
      </c>
      <c r="T5" t="s">
        <v>12</v>
      </c>
      <c r="U5" t="s">
        <v>12</v>
      </c>
      <c r="V5" t="s">
        <v>13</v>
      </c>
      <c r="W5" t="s">
        <v>13</v>
      </c>
      <c r="X5" t="s">
        <v>13</v>
      </c>
      <c r="Y5" t="s">
        <v>13</v>
      </c>
      <c r="Z5" t="s">
        <v>13</v>
      </c>
      <c r="AA5" t="s">
        <v>13</v>
      </c>
    </row>
    <row r="6" spans="1:27" x14ac:dyDescent="0.25">
      <c r="B6" s="3">
        <v>0</v>
      </c>
      <c r="C6" s="3">
        <v>46.153849999999998</v>
      </c>
      <c r="D6" s="3">
        <v>71.982759999999999</v>
      </c>
      <c r="E6" s="3">
        <v>63.934429999999999</v>
      </c>
      <c r="F6" s="3">
        <v>61.674010000000003</v>
      </c>
      <c r="G6" s="3">
        <v>61.23348</v>
      </c>
      <c r="H6" s="3">
        <v>54.323309999999999</v>
      </c>
      <c r="I6" s="3">
        <v>88.330340000000007</v>
      </c>
      <c r="J6" s="3">
        <v>62.767710000000001</v>
      </c>
      <c r="K6" s="3">
        <v>98.006640000000004</v>
      </c>
      <c r="L6" s="3">
        <v>86.197559999999996</v>
      </c>
      <c r="M6" s="3">
        <v>95.083579999999998</v>
      </c>
      <c r="P6" s="3">
        <v>161.33332999999999</v>
      </c>
      <c r="Q6" s="3">
        <v>164.66667000000001</v>
      </c>
      <c r="R6" s="3">
        <v>160.33332999999999</v>
      </c>
      <c r="S6" s="3">
        <v>174.66667000000001</v>
      </c>
      <c r="T6" s="3">
        <v>143.66667000000001</v>
      </c>
      <c r="U6" s="3">
        <v>166</v>
      </c>
      <c r="V6" s="3">
        <v>112</v>
      </c>
      <c r="W6" s="3">
        <v>118.33333</v>
      </c>
      <c r="X6" s="3">
        <v>119.33333</v>
      </c>
      <c r="Y6" s="3">
        <v>126</v>
      </c>
      <c r="Z6" s="3">
        <v>113.66667</v>
      </c>
      <c r="AA6" s="3">
        <v>124.66667</v>
      </c>
    </row>
    <row r="7" spans="1:27" x14ac:dyDescent="0.25">
      <c r="B7" s="3">
        <v>0</v>
      </c>
      <c r="C7" s="3">
        <v>0</v>
      </c>
      <c r="D7" s="3">
        <v>40.119759999999999</v>
      </c>
      <c r="E7" s="3">
        <v>3.9473699999999998</v>
      </c>
      <c r="F7" s="3">
        <v>20.11834</v>
      </c>
      <c r="G7" s="3">
        <v>61.881189999999997</v>
      </c>
      <c r="H7" s="3">
        <v>75.362319999999997</v>
      </c>
      <c r="I7" s="3">
        <v>87.610619999999997</v>
      </c>
      <c r="J7" s="3">
        <v>15.87302</v>
      </c>
      <c r="K7" s="3">
        <v>100</v>
      </c>
      <c r="L7" s="3">
        <v>80.645160000000004</v>
      </c>
      <c r="M7" s="3">
        <v>98.412700000000001</v>
      </c>
      <c r="P7" s="3">
        <v>157</v>
      </c>
      <c r="Q7" s="3">
        <v>153.66667000000001</v>
      </c>
      <c r="R7" s="3">
        <v>156</v>
      </c>
      <c r="S7" s="3">
        <v>172.66667000000001</v>
      </c>
      <c r="T7" s="3">
        <v>144</v>
      </c>
      <c r="U7" s="3">
        <v>164</v>
      </c>
      <c r="V7" s="3">
        <v>125.33333</v>
      </c>
      <c r="W7" s="3">
        <v>127.66667</v>
      </c>
      <c r="X7" s="3">
        <v>126</v>
      </c>
      <c r="Y7" s="3">
        <v>134.33332999999999</v>
      </c>
      <c r="Z7" s="3">
        <v>118</v>
      </c>
      <c r="AA7" s="3">
        <v>132</v>
      </c>
    </row>
    <row r="8" spans="1:27" x14ac:dyDescent="0.25">
      <c r="B8" s="3">
        <v>81.533479999999997</v>
      </c>
      <c r="C8" s="3">
        <v>92.317710000000005</v>
      </c>
      <c r="D8" s="3">
        <v>87.953289999999996</v>
      </c>
      <c r="E8" s="3">
        <v>89.902810000000002</v>
      </c>
      <c r="F8" s="3">
        <v>93.808239999999998</v>
      </c>
      <c r="G8" s="3">
        <v>86.580340000000007</v>
      </c>
      <c r="H8" s="3">
        <v>64.516130000000004</v>
      </c>
      <c r="I8" s="3">
        <v>97.134240000000005</v>
      </c>
      <c r="J8" s="3">
        <v>57.822159999999997</v>
      </c>
      <c r="K8" s="3">
        <v>96.306820000000002</v>
      </c>
      <c r="L8" s="3">
        <v>74.049220000000005</v>
      </c>
      <c r="M8" s="3">
        <v>92.330039999999997</v>
      </c>
      <c r="P8" s="3"/>
      <c r="Q8" s="3"/>
      <c r="R8" s="3"/>
      <c r="S8" s="3"/>
      <c r="T8" s="3"/>
      <c r="U8" s="3"/>
      <c r="V8" s="3">
        <v>123.33333</v>
      </c>
      <c r="W8" s="3">
        <v>127.33333</v>
      </c>
      <c r="X8" s="3">
        <v>118.33333</v>
      </c>
      <c r="Y8" s="3">
        <v>131.33332999999999</v>
      </c>
      <c r="Z8" s="3">
        <v>111.66667</v>
      </c>
      <c r="AA8" s="3">
        <v>127</v>
      </c>
    </row>
    <row r="9" spans="1:27" x14ac:dyDescent="0.25">
      <c r="B9" s="3">
        <v>82.917469999999994</v>
      </c>
      <c r="C9" s="3">
        <v>90.524379999999994</v>
      </c>
      <c r="D9" s="3">
        <v>84.258420000000001</v>
      </c>
      <c r="E9" s="3">
        <v>96.58314</v>
      </c>
      <c r="F9" s="3">
        <v>92.844880000000003</v>
      </c>
      <c r="G9" s="3">
        <v>93.950180000000003</v>
      </c>
      <c r="H9" s="3">
        <v>54.734110000000001</v>
      </c>
      <c r="I9" s="3">
        <v>92.790570000000002</v>
      </c>
      <c r="J9" s="3">
        <v>61.118220000000001</v>
      </c>
      <c r="K9" s="3">
        <v>99.564710000000005</v>
      </c>
      <c r="L9" s="3">
        <v>88.318780000000004</v>
      </c>
      <c r="M9" s="3">
        <v>99.885840000000002</v>
      </c>
      <c r="P9" s="3">
        <v>139.33332999999999</v>
      </c>
      <c r="Q9" s="3">
        <v>141</v>
      </c>
      <c r="R9" s="3">
        <v>149.33332999999999</v>
      </c>
      <c r="S9" s="3">
        <v>163.66667000000001</v>
      </c>
      <c r="T9" s="3">
        <v>146.66667000000001</v>
      </c>
      <c r="U9" s="3">
        <v>162.66667000000001</v>
      </c>
      <c r="V9" s="3">
        <v>131</v>
      </c>
      <c r="W9" s="3">
        <v>135.66667000000001</v>
      </c>
      <c r="X9" s="3">
        <v>127</v>
      </c>
      <c r="Y9" s="3">
        <v>139.66667000000001</v>
      </c>
      <c r="Z9" s="3">
        <v>119</v>
      </c>
      <c r="AA9" s="3">
        <v>135.33332999999999</v>
      </c>
    </row>
    <row r="10" spans="1:27" x14ac:dyDescent="0.25">
      <c r="B10" s="3">
        <v>34.412959999999998</v>
      </c>
      <c r="C10" s="3">
        <v>51.785710000000002</v>
      </c>
      <c r="D10" s="3">
        <v>37.750999999999998</v>
      </c>
      <c r="E10" s="3">
        <v>75.378789999999995</v>
      </c>
      <c r="F10" s="3">
        <v>33.760680000000001</v>
      </c>
      <c r="G10" s="3">
        <v>75.206609999999998</v>
      </c>
      <c r="H10" s="3">
        <v>0</v>
      </c>
      <c r="I10" s="3">
        <v>60.9589</v>
      </c>
      <c r="J10" s="3">
        <v>0</v>
      </c>
      <c r="K10" s="3">
        <v>81.347149999999999</v>
      </c>
      <c r="L10" s="3">
        <v>0.91324000000000005</v>
      </c>
      <c r="M10" s="3">
        <v>75.886520000000004</v>
      </c>
      <c r="P10" s="3">
        <v>133</v>
      </c>
      <c r="Q10" s="3">
        <v>134.66667000000001</v>
      </c>
      <c r="R10" s="3">
        <v>142.66667000000001</v>
      </c>
      <c r="S10" s="3">
        <v>155</v>
      </c>
      <c r="T10" s="3">
        <v>137</v>
      </c>
      <c r="U10" s="3">
        <v>153</v>
      </c>
      <c r="V10" s="3">
        <v>134</v>
      </c>
      <c r="W10" s="3">
        <v>143.33332999999999</v>
      </c>
      <c r="X10" s="3">
        <v>129.66667000000001</v>
      </c>
      <c r="Y10" s="3">
        <v>149</v>
      </c>
      <c r="Z10" s="3">
        <v>123.33333</v>
      </c>
      <c r="AA10" s="3">
        <v>141.33332999999999</v>
      </c>
    </row>
    <row r="11" spans="1:27" x14ac:dyDescent="0.25">
      <c r="B11" s="3">
        <v>83.027969999999996</v>
      </c>
      <c r="C11" s="3">
        <v>98.486379999999997</v>
      </c>
      <c r="D11" s="3">
        <v>96.914180000000002</v>
      </c>
      <c r="E11" s="3">
        <v>100</v>
      </c>
      <c r="F11" s="3">
        <v>94.02122</v>
      </c>
      <c r="G11" s="3">
        <v>100</v>
      </c>
      <c r="H11" s="3">
        <v>58.574010000000001</v>
      </c>
      <c r="I11" s="3">
        <v>90.435460000000006</v>
      </c>
      <c r="J11" s="3">
        <v>77.226029999999994</v>
      </c>
      <c r="K11" s="3">
        <v>96.051720000000003</v>
      </c>
      <c r="L11" s="3">
        <v>72.925939999999997</v>
      </c>
      <c r="M11" s="3">
        <v>91.841840000000005</v>
      </c>
      <c r="P11" s="3">
        <v>122.66667</v>
      </c>
      <c r="Q11" s="3">
        <v>128</v>
      </c>
      <c r="R11" s="3">
        <v>137</v>
      </c>
      <c r="S11" s="3">
        <v>143.66667000000001</v>
      </c>
      <c r="T11" s="3">
        <v>132.66667000000001</v>
      </c>
      <c r="U11" s="3">
        <v>145</v>
      </c>
      <c r="V11" s="3">
        <v>140.33332999999999</v>
      </c>
      <c r="W11" s="3">
        <v>146.33332999999999</v>
      </c>
      <c r="X11" s="3">
        <v>131.66667000000001</v>
      </c>
      <c r="Y11" s="3">
        <v>151</v>
      </c>
      <c r="Z11" s="3">
        <v>125.33333</v>
      </c>
      <c r="AA11" s="3">
        <v>142.66667000000001</v>
      </c>
    </row>
    <row r="12" spans="1:27" x14ac:dyDescent="0.25">
      <c r="B12" s="3">
        <v>57.939909999999998</v>
      </c>
      <c r="C12" s="3">
        <v>85.512370000000004</v>
      </c>
      <c r="D12" s="3">
        <v>63.058190000000003</v>
      </c>
      <c r="E12" s="3">
        <v>92.369479999999996</v>
      </c>
      <c r="F12" s="3">
        <v>79.245279999999994</v>
      </c>
      <c r="G12" s="3">
        <v>94.9422</v>
      </c>
      <c r="H12" s="3">
        <v>77.851200000000006</v>
      </c>
      <c r="I12" s="3">
        <v>90.086849999999998</v>
      </c>
      <c r="J12" s="3">
        <v>86.107609999999994</v>
      </c>
      <c r="K12" s="3">
        <v>90.272289999999998</v>
      </c>
      <c r="L12" s="3">
        <v>84.445340000000002</v>
      </c>
      <c r="M12" s="3">
        <v>96.175200000000004</v>
      </c>
      <c r="P12" s="3">
        <v>116.33333</v>
      </c>
      <c r="Q12" s="3">
        <v>120.66667</v>
      </c>
      <c r="R12" s="3">
        <v>135.66667000000001</v>
      </c>
      <c r="S12" s="3">
        <v>136.33332999999999</v>
      </c>
      <c r="T12" s="3">
        <v>125</v>
      </c>
      <c r="U12" s="3">
        <v>137</v>
      </c>
      <c r="V12" s="3">
        <v>147.33332999999999</v>
      </c>
      <c r="W12" s="3">
        <v>148.33332999999999</v>
      </c>
      <c r="X12" s="3">
        <v>136.66667000000001</v>
      </c>
      <c r="Y12" s="3">
        <v>155.33332999999999</v>
      </c>
      <c r="Z12" s="3">
        <v>130.66667000000001</v>
      </c>
      <c r="AA12" s="3">
        <v>146.66667000000001</v>
      </c>
    </row>
    <row r="13" spans="1:27" x14ac:dyDescent="0.25">
      <c r="B13" s="3">
        <v>13.63636</v>
      </c>
      <c r="C13" s="3">
        <v>54.838709999999999</v>
      </c>
      <c r="D13" s="3">
        <v>25.43103</v>
      </c>
      <c r="E13" s="3">
        <v>90.476190000000003</v>
      </c>
      <c r="F13" s="3">
        <v>56.410260000000001</v>
      </c>
      <c r="G13" s="3">
        <v>77.973569999999995</v>
      </c>
      <c r="H13" s="3">
        <v>79.776820000000001</v>
      </c>
      <c r="I13" s="3">
        <v>80.869770000000003</v>
      </c>
      <c r="J13" s="3">
        <v>87.263229999999993</v>
      </c>
      <c r="K13" s="3">
        <v>96.202529999999996</v>
      </c>
      <c r="L13" s="3">
        <v>91.645470000000003</v>
      </c>
      <c r="M13" s="3">
        <v>98.487499999999997</v>
      </c>
      <c r="P13" s="3">
        <v>121.33333</v>
      </c>
      <c r="Q13" s="3">
        <v>125</v>
      </c>
      <c r="R13" s="3">
        <v>129.66667000000001</v>
      </c>
      <c r="S13" s="3">
        <v>135</v>
      </c>
      <c r="T13" s="3">
        <v>125</v>
      </c>
      <c r="U13" s="3">
        <v>133.33332999999999</v>
      </c>
      <c r="V13" s="3">
        <v>144.66667000000001</v>
      </c>
      <c r="W13" s="3">
        <v>154.66667000000001</v>
      </c>
      <c r="X13" s="3">
        <v>134.33332999999999</v>
      </c>
      <c r="Y13" s="3">
        <v>152.33332999999999</v>
      </c>
      <c r="Z13" s="3">
        <v>125.66667</v>
      </c>
      <c r="AA13" s="3">
        <v>142</v>
      </c>
    </row>
    <row r="14" spans="1:27" x14ac:dyDescent="0.25">
      <c r="B14" s="3">
        <v>65.309449999999998</v>
      </c>
      <c r="C14" s="3">
        <v>87.153649999999999</v>
      </c>
      <c r="D14" s="3">
        <v>74.054050000000004</v>
      </c>
      <c r="E14" s="3">
        <v>86.700909999999993</v>
      </c>
      <c r="F14" s="3">
        <v>63.328029999999998</v>
      </c>
      <c r="G14" s="3">
        <v>91.534090000000006</v>
      </c>
      <c r="H14" s="3">
        <v>92.143919999999994</v>
      </c>
      <c r="I14" s="3">
        <v>99.249930000000006</v>
      </c>
      <c r="J14" s="3">
        <v>90.231250000000003</v>
      </c>
      <c r="K14" s="3">
        <v>97.441019999999995</v>
      </c>
      <c r="L14" s="3">
        <v>95.214969999999994</v>
      </c>
      <c r="M14" s="3">
        <v>99.552599999999998</v>
      </c>
      <c r="P14" s="3">
        <v>211</v>
      </c>
      <c r="Q14" s="3">
        <v>214.33332999999999</v>
      </c>
      <c r="R14" s="3">
        <v>160.33332999999999</v>
      </c>
      <c r="S14" s="3">
        <v>219.66667000000001</v>
      </c>
      <c r="T14" s="3">
        <v>143</v>
      </c>
      <c r="U14" s="3">
        <v>197</v>
      </c>
      <c r="V14" s="3">
        <v>144.33332999999999</v>
      </c>
      <c r="W14" s="3">
        <v>157</v>
      </c>
      <c r="X14" s="3">
        <v>135.66667000000001</v>
      </c>
      <c r="Y14" s="3">
        <v>154.33332999999999</v>
      </c>
      <c r="Z14" s="3">
        <v>130.33332999999999</v>
      </c>
      <c r="AA14" s="3">
        <v>148.33332999999999</v>
      </c>
    </row>
    <row r="15" spans="1:27" x14ac:dyDescent="0.25">
      <c r="B15" s="3">
        <v>0</v>
      </c>
      <c r="C15" s="3">
        <v>48.520710000000001</v>
      </c>
      <c r="D15" s="3">
        <v>38.20628</v>
      </c>
      <c r="E15" s="3">
        <v>0</v>
      </c>
      <c r="F15" s="3">
        <v>34.740549999999999</v>
      </c>
      <c r="G15" s="3">
        <v>71.739130000000003</v>
      </c>
      <c r="H15" s="3">
        <v>12.008279999999999</v>
      </c>
      <c r="I15" s="3">
        <v>85.084029999999998</v>
      </c>
      <c r="J15" s="3">
        <v>0</v>
      </c>
      <c r="K15" s="3">
        <v>82.730919999999998</v>
      </c>
      <c r="L15" s="3">
        <v>25.661909999999999</v>
      </c>
      <c r="M15" s="3">
        <v>93.843279999999993</v>
      </c>
      <c r="P15" s="3">
        <v>195</v>
      </c>
      <c r="Q15" s="3">
        <v>195</v>
      </c>
      <c r="R15" s="3">
        <v>151</v>
      </c>
      <c r="S15" s="3">
        <v>202</v>
      </c>
      <c r="T15" s="3">
        <v>136</v>
      </c>
      <c r="U15" s="3">
        <v>185</v>
      </c>
      <c r="V15" s="3">
        <v>136.33332999999999</v>
      </c>
      <c r="W15" s="3">
        <v>153.66667000000001</v>
      </c>
      <c r="X15" s="3">
        <v>131.33332999999999</v>
      </c>
      <c r="Y15" s="3">
        <v>152</v>
      </c>
      <c r="Z15" s="3">
        <v>129.33332999999999</v>
      </c>
      <c r="AA15" s="3">
        <v>148.66667000000001</v>
      </c>
    </row>
    <row r="16" spans="1:27" x14ac:dyDescent="0.25">
      <c r="B16" s="3">
        <v>28.395060000000001</v>
      </c>
      <c r="C16" s="3">
        <v>83.783779999999993</v>
      </c>
      <c r="D16" s="3">
        <v>66.559489999999997</v>
      </c>
      <c r="E16" s="3">
        <v>100</v>
      </c>
      <c r="F16" s="3">
        <v>100</v>
      </c>
      <c r="G16" s="3">
        <v>100</v>
      </c>
      <c r="H16" s="3">
        <v>48.167540000000002</v>
      </c>
      <c r="I16" s="3">
        <v>38.811190000000003</v>
      </c>
      <c r="J16" s="3">
        <v>6.6350699999999998</v>
      </c>
      <c r="K16" s="3">
        <v>52.912619999999997</v>
      </c>
      <c r="L16" s="3">
        <v>59.934139999999999</v>
      </c>
      <c r="M16" s="3">
        <v>82.373469999999998</v>
      </c>
      <c r="P16" s="3">
        <v>207</v>
      </c>
      <c r="Q16" s="3">
        <v>203.33332999999999</v>
      </c>
      <c r="R16" s="3">
        <v>154.33332999999999</v>
      </c>
      <c r="S16" s="3">
        <v>192.33332999999999</v>
      </c>
      <c r="T16" s="3">
        <v>127</v>
      </c>
      <c r="U16" s="3">
        <v>173.33332999999999</v>
      </c>
      <c r="V16" s="3">
        <v>129</v>
      </c>
      <c r="W16" s="3">
        <v>139.33332999999999</v>
      </c>
      <c r="X16" s="3">
        <v>135</v>
      </c>
      <c r="Y16" s="3">
        <v>145.66667000000001</v>
      </c>
      <c r="Z16" s="3">
        <v>126.66667</v>
      </c>
      <c r="AA16" s="3">
        <v>146.33332999999999</v>
      </c>
    </row>
    <row r="17" spans="1:27" x14ac:dyDescent="0.25">
      <c r="B17" s="3">
        <v>59.640099999999997</v>
      </c>
      <c r="C17" s="3">
        <v>100</v>
      </c>
      <c r="D17" s="3">
        <v>44.28152</v>
      </c>
      <c r="E17" s="3">
        <v>100</v>
      </c>
      <c r="F17" s="3">
        <v>100</v>
      </c>
      <c r="G17" s="3">
        <v>100</v>
      </c>
      <c r="H17" s="3">
        <v>68.959729999999993</v>
      </c>
      <c r="I17" s="3">
        <v>18.289090000000002</v>
      </c>
      <c r="J17" s="3">
        <v>28.355699999999999</v>
      </c>
      <c r="K17" s="3">
        <v>78.988939999999999</v>
      </c>
      <c r="L17" s="3">
        <v>42.473120000000002</v>
      </c>
      <c r="M17" s="3">
        <v>35.865720000000003</v>
      </c>
      <c r="P17" s="3">
        <v>178</v>
      </c>
      <c r="Q17" s="3">
        <v>162</v>
      </c>
      <c r="R17" s="3">
        <v>149.66667000000001</v>
      </c>
      <c r="S17" s="3">
        <v>180</v>
      </c>
      <c r="T17" s="3">
        <v>121.66667</v>
      </c>
      <c r="U17" s="3">
        <v>158.33332999999999</v>
      </c>
      <c r="V17" s="3" t="s">
        <v>68</v>
      </c>
      <c r="W17" s="3" t="s">
        <v>68</v>
      </c>
      <c r="X17" s="3" t="s">
        <v>68</v>
      </c>
      <c r="Y17" s="3" t="s">
        <v>68</v>
      </c>
      <c r="Z17" s="3" t="s">
        <v>68</v>
      </c>
      <c r="AA17" s="3" t="s">
        <v>68</v>
      </c>
    </row>
    <row r="18" spans="1:27" x14ac:dyDescent="0.25">
      <c r="B18" s="3">
        <v>10.19417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7.84314</v>
      </c>
      <c r="I18" s="3">
        <v>63.966940000000001</v>
      </c>
      <c r="J18" s="3">
        <v>0</v>
      </c>
      <c r="K18" s="3">
        <v>74.275360000000006</v>
      </c>
      <c r="L18" s="3">
        <v>0</v>
      </c>
      <c r="M18" s="3">
        <v>81.657849999999996</v>
      </c>
      <c r="P18" s="3">
        <v>167.33332999999999</v>
      </c>
      <c r="Q18" s="3">
        <v>170.33332999999999</v>
      </c>
      <c r="R18" s="3">
        <v>151.33332999999999</v>
      </c>
      <c r="S18" s="3">
        <v>193</v>
      </c>
      <c r="T18" s="3">
        <v>126</v>
      </c>
      <c r="U18" s="3">
        <v>170.33332999999999</v>
      </c>
      <c r="V18" s="3">
        <v>163.33332999999999</v>
      </c>
      <c r="W18" s="3">
        <v>165.33332999999999</v>
      </c>
      <c r="X18" s="3">
        <v>166</v>
      </c>
      <c r="Y18" s="3">
        <v>209.66667000000001</v>
      </c>
      <c r="Z18" s="3">
        <v>171</v>
      </c>
      <c r="AA18" s="3">
        <v>210.33332999999999</v>
      </c>
    </row>
    <row r="19" spans="1:27" x14ac:dyDescent="0.25">
      <c r="B19" s="3"/>
      <c r="C19" s="3"/>
      <c r="D19" s="3"/>
      <c r="E19" s="3"/>
      <c r="F19" s="3"/>
      <c r="G19" s="3"/>
      <c r="H19" s="3">
        <v>49.865769999999998</v>
      </c>
      <c r="I19" s="3">
        <v>100</v>
      </c>
      <c r="J19" s="3">
        <v>55.068489999999997</v>
      </c>
      <c r="K19" s="3">
        <v>60.069929999999999</v>
      </c>
      <c r="L19" s="3">
        <v>100</v>
      </c>
      <c r="M19" s="3">
        <v>92.406779999999998</v>
      </c>
      <c r="P19" s="3"/>
      <c r="Q19" s="3"/>
      <c r="R19" s="3"/>
      <c r="S19" s="3"/>
      <c r="T19" s="3"/>
      <c r="U19" s="3"/>
      <c r="V19" s="3">
        <v>221.33332999999999</v>
      </c>
      <c r="W19" s="3">
        <v>203</v>
      </c>
      <c r="X19" s="3">
        <v>180.5</v>
      </c>
      <c r="Y19" s="3">
        <v>230.33332999999999</v>
      </c>
      <c r="Z19" s="3">
        <v>170.66667000000001</v>
      </c>
      <c r="AA19" s="3">
        <v>220.33332999999999</v>
      </c>
    </row>
    <row r="20" spans="1:27" x14ac:dyDescent="0.25">
      <c r="B20" s="3"/>
      <c r="C20" s="3"/>
      <c r="D20" s="3"/>
      <c r="E20" s="3"/>
      <c r="F20" s="3"/>
      <c r="G20" s="3"/>
      <c r="H20" s="3">
        <v>0.22098999999999999</v>
      </c>
      <c r="I20" s="3">
        <v>66.179779999999994</v>
      </c>
      <c r="J20" s="3">
        <v>37.720210000000002</v>
      </c>
      <c r="K20" s="3">
        <v>82.971429999999998</v>
      </c>
      <c r="L20" s="3">
        <v>37.3262</v>
      </c>
      <c r="M20" s="3">
        <v>88.869860000000003</v>
      </c>
      <c r="P20" s="3"/>
      <c r="Q20" s="3"/>
      <c r="R20" s="3"/>
      <c r="S20" s="3"/>
      <c r="T20" s="3"/>
      <c r="U20" s="3"/>
      <c r="V20" s="3">
        <v>218</v>
      </c>
      <c r="W20" s="3">
        <v>226</v>
      </c>
      <c r="X20" s="3">
        <v>168</v>
      </c>
      <c r="Y20" s="3">
        <v>215.66667000000001</v>
      </c>
      <c r="Z20" s="3">
        <v>152.66667000000001</v>
      </c>
      <c r="AA20" s="3">
        <v>201.66667000000001</v>
      </c>
    </row>
    <row r="21" spans="1:27" x14ac:dyDescent="0.25">
      <c r="B21" s="3"/>
      <c r="C21" s="3"/>
      <c r="D21" s="3"/>
      <c r="E21" s="3"/>
      <c r="F21" s="3"/>
      <c r="G21" s="3"/>
      <c r="H21" s="3">
        <v>63.116880000000002</v>
      </c>
      <c r="I21" s="3">
        <v>90.648650000000004</v>
      </c>
      <c r="J21" s="3">
        <v>61.818179999999998</v>
      </c>
      <c r="K21" s="3">
        <v>97.904480000000007</v>
      </c>
      <c r="L21" s="3">
        <v>76.27046</v>
      </c>
      <c r="M21" s="3">
        <v>96.993170000000006</v>
      </c>
      <c r="P21" s="3"/>
      <c r="Q21" s="3"/>
      <c r="R21" s="3"/>
      <c r="S21" s="3"/>
      <c r="T21" s="3"/>
      <c r="U21" s="3"/>
      <c r="V21" s="3">
        <v>225</v>
      </c>
      <c r="W21" s="3">
        <v>238.33332999999999</v>
      </c>
      <c r="X21" s="3">
        <v>170.66667000000001</v>
      </c>
      <c r="Y21" s="3">
        <v>229.66667000000001</v>
      </c>
      <c r="Z21" s="3">
        <v>154</v>
      </c>
      <c r="AA21" s="3">
        <v>208.33332999999999</v>
      </c>
    </row>
    <row r="22" spans="1:27" x14ac:dyDescent="0.25">
      <c r="A22" s="35" t="s">
        <v>69</v>
      </c>
      <c r="B22" s="36">
        <f>AVERAGE(B6:B21)</f>
        <v>39.76976384615385</v>
      </c>
      <c r="C22" s="36">
        <f t="shared" ref="C22:M22" si="0">AVERAGE(C6:C21)</f>
        <v>72.236711538461535</v>
      </c>
      <c r="D22" s="36">
        <f t="shared" si="0"/>
        <v>63.889997692307695</v>
      </c>
      <c r="E22" s="36">
        <f t="shared" si="0"/>
        <v>76.868701538461536</v>
      </c>
      <c r="F22" s="36">
        <f t="shared" si="0"/>
        <v>71.534729999999996</v>
      </c>
      <c r="G22" s="36">
        <f t="shared" si="0"/>
        <v>85.772368461538463</v>
      </c>
      <c r="H22" s="36">
        <f t="shared" si="0"/>
        <v>50.466509375000008</v>
      </c>
      <c r="I22" s="36">
        <f t="shared" si="0"/>
        <v>78.152897499999995</v>
      </c>
      <c r="J22" s="36">
        <f t="shared" si="0"/>
        <v>45.500430000000001</v>
      </c>
      <c r="K22" s="36">
        <f t="shared" si="0"/>
        <v>86.56541</v>
      </c>
      <c r="L22" s="36">
        <f t="shared" si="0"/>
        <v>63.501344374999995</v>
      </c>
      <c r="M22" s="36">
        <f t="shared" si="0"/>
        <v>88.729121875000004</v>
      </c>
      <c r="O22" s="35" t="s">
        <v>69</v>
      </c>
      <c r="P22" s="36">
        <f>AVERAGE(P6:P21)</f>
        <v>159.11111</v>
      </c>
      <c r="Q22" s="36">
        <f t="shared" ref="Q22:AA22" si="1">AVERAGE(Q6:Q21)</f>
        <v>159.38888916666664</v>
      </c>
      <c r="R22" s="36">
        <f t="shared" si="1"/>
        <v>148.11111083333333</v>
      </c>
      <c r="S22" s="36">
        <f t="shared" si="1"/>
        <v>172.33333416666665</v>
      </c>
      <c r="T22" s="36">
        <f t="shared" si="1"/>
        <v>133.97222333333335</v>
      </c>
      <c r="U22" s="36">
        <f t="shared" si="1"/>
        <v>162.08333249999998</v>
      </c>
      <c r="V22" s="36">
        <f t="shared" si="1"/>
        <v>153.02222066666667</v>
      </c>
      <c r="W22" s="36">
        <f t="shared" si="1"/>
        <v>158.95555466666664</v>
      </c>
      <c r="X22" s="36">
        <f t="shared" si="1"/>
        <v>140.67777800000002</v>
      </c>
      <c r="Y22" s="36">
        <f t="shared" si="1"/>
        <v>165.08888866666666</v>
      </c>
      <c r="Z22" s="36">
        <f t="shared" si="1"/>
        <v>133.46666733333333</v>
      </c>
      <c r="AA22" s="36">
        <f t="shared" si="1"/>
        <v>158.37777733333331</v>
      </c>
    </row>
    <row r="23" spans="1:27" x14ac:dyDescent="0.25">
      <c r="A23" s="35" t="s">
        <v>70</v>
      </c>
      <c r="B23" s="36">
        <f>MEDIAN(B6:B21)</f>
        <v>34.412959999999998</v>
      </c>
      <c r="C23" s="36">
        <f t="shared" ref="C23:M23" si="2">MEDIAN(C6:C21)</f>
        <v>85.512370000000004</v>
      </c>
      <c r="D23" s="36">
        <f t="shared" si="2"/>
        <v>66.559489999999997</v>
      </c>
      <c r="E23" s="36">
        <f t="shared" si="2"/>
        <v>90.476190000000003</v>
      </c>
      <c r="F23" s="36">
        <f t="shared" si="2"/>
        <v>79.245279999999994</v>
      </c>
      <c r="G23" s="36">
        <f t="shared" si="2"/>
        <v>91.534090000000006</v>
      </c>
      <c r="H23" s="36">
        <f t="shared" si="2"/>
        <v>56.654060000000001</v>
      </c>
      <c r="I23" s="36">
        <f t="shared" si="2"/>
        <v>87.970480000000009</v>
      </c>
      <c r="J23" s="36">
        <f t="shared" si="2"/>
        <v>56.445324999999997</v>
      </c>
      <c r="K23" s="36">
        <f t="shared" si="2"/>
        <v>93.162004999999994</v>
      </c>
      <c r="L23" s="36">
        <f t="shared" si="2"/>
        <v>75.159840000000003</v>
      </c>
      <c r="M23" s="36">
        <f t="shared" si="2"/>
        <v>93.125029999999995</v>
      </c>
      <c r="O23" s="35" t="s">
        <v>70</v>
      </c>
      <c r="P23" s="36">
        <f>MEDIAN(P6:P21)</f>
        <v>159.16666499999999</v>
      </c>
      <c r="Q23" s="36">
        <f t="shared" ref="Q23:AA23" si="3">MEDIAN(Q6:Q21)</f>
        <v>157.83333500000001</v>
      </c>
      <c r="R23" s="36">
        <f t="shared" si="3"/>
        <v>150.33333500000001</v>
      </c>
      <c r="S23" s="36">
        <f t="shared" si="3"/>
        <v>173.66667000000001</v>
      </c>
      <c r="T23" s="36">
        <f t="shared" si="3"/>
        <v>134.33333500000001</v>
      </c>
      <c r="U23" s="36">
        <f t="shared" si="3"/>
        <v>163.33333500000001</v>
      </c>
      <c r="V23" s="36">
        <f t="shared" si="3"/>
        <v>140.33332999999999</v>
      </c>
      <c r="W23" s="36">
        <f t="shared" si="3"/>
        <v>148.33332999999999</v>
      </c>
      <c r="X23" s="36">
        <f t="shared" si="3"/>
        <v>134.33332999999999</v>
      </c>
      <c r="Y23" s="36">
        <f t="shared" si="3"/>
        <v>152</v>
      </c>
      <c r="Z23" s="36">
        <f t="shared" si="3"/>
        <v>126.66667</v>
      </c>
      <c r="AA23" s="36">
        <f t="shared" si="3"/>
        <v>146.33332999999999</v>
      </c>
    </row>
    <row r="25" spans="1:27" x14ac:dyDescent="0.25">
      <c r="A25" s="74" t="s">
        <v>106</v>
      </c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34"/>
      <c r="O25" s="75" t="s">
        <v>71</v>
      </c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</row>
    <row r="26" spans="1:27" x14ac:dyDescent="0.25">
      <c r="B26" s="35" t="s">
        <v>62</v>
      </c>
      <c r="C26" s="35" t="s">
        <v>63</v>
      </c>
      <c r="D26" s="35" t="s">
        <v>64</v>
      </c>
      <c r="E26" s="35" t="s">
        <v>65</v>
      </c>
      <c r="F26" s="35" t="s">
        <v>66</v>
      </c>
      <c r="G26" s="35" t="s">
        <v>67</v>
      </c>
      <c r="H26" s="35" t="s">
        <v>62</v>
      </c>
      <c r="I26" s="35" t="s">
        <v>63</v>
      </c>
      <c r="J26" s="35" t="s">
        <v>64</v>
      </c>
      <c r="K26" s="35" t="s">
        <v>65</v>
      </c>
      <c r="L26" s="35" t="s">
        <v>66</v>
      </c>
      <c r="M26" s="35" t="s">
        <v>67</v>
      </c>
      <c r="N26" s="35"/>
      <c r="P26" s="35" t="s">
        <v>62</v>
      </c>
      <c r="Q26" s="35" t="s">
        <v>63</v>
      </c>
      <c r="R26" s="35" t="s">
        <v>64</v>
      </c>
      <c r="S26" s="35" t="s">
        <v>65</v>
      </c>
      <c r="T26" s="35" t="s">
        <v>66</v>
      </c>
      <c r="U26" s="35" t="s">
        <v>67</v>
      </c>
      <c r="V26" s="35" t="s">
        <v>62</v>
      </c>
      <c r="W26" s="35" t="s">
        <v>63</v>
      </c>
      <c r="X26" s="35" t="s">
        <v>64</v>
      </c>
      <c r="Y26" s="35" t="s">
        <v>65</v>
      </c>
      <c r="Z26" s="35" t="s">
        <v>66</v>
      </c>
      <c r="AA26" s="35" t="s">
        <v>67</v>
      </c>
    </row>
    <row r="28" spans="1:27" x14ac:dyDescent="0.25">
      <c r="B28" t="s">
        <v>12</v>
      </c>
      <c r="C28" t="s">
        <v>12</v>
      </c>
      <c r="D28" t="s">
        <v>12</v>
      </c>
      <c r="E28" t="s">
        <v>12</v>
      </c>
      <c r="F28" t="s">
        <v>12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 t="s">
        <v>13</v>
      </c>
      <c r="M28" t="s">
        <v>13</v>
      </c>
      <c r="P28" t="s">
        <v>12</v>
      </c>
      <c r="Q28" t="s">
        <v>12</v>
      </c>
      <c r="R28" t="s">
        <v>12</v>
      </c>
      <c r="S28" t="s">
        <v>12</v>
      </c>
      <c r="T28" t="s">
        <v>12</v>
      </c>
      <c r="U28" t="s">
        <v>12</v>
      </c>
      <c r="V28" t="s">
        <v>13</v>
      </c>
      <c r="W28" t="s">
        <v>13</v>
      </c>
      <c r="X28" t="s">
        <v>13</v>
      </c>
      <c r="Y28" t="s">
        <v>13</v>
      </c>
      <c r="Z28" t="s">
        <v>13</v>
      </c>
      <c r="AA28" t="s">
        <v>13</v>
      </c>
    </row>
    <row r="29" spans="1:27" x14ac:dyDescent="0.25">
      <c r="B29" s="3">
        <v>0</v>
      </c>
      <c r="C29" s="3">
        <v>50.224490000000003</v>
      </c>
      <c r="D29" s="3">
        <v>56.147939999999998</v>
      </c>
      <c r="E29" s="3">
        <v>46.183920000000001</v>
      </c>
      <c r="F29" s="3">
        <v>0</v>
      </c>
      <c r="G29" s="3">
        <v>65.635509999999996</v>
      </c>
      <c r="H29" s="3">
        <v>36.56033</v>
      </c>
      <c r="I29" s="3">
        <v>52.378079999999997</v>
      </c>
      <c r="J29" s="3">
        <v>0</v>
      </c>
      <c r="K29" s="3">
        <v>0</v>
      </c>
      <c r="L29" s="3">
        <v>0</v>
      </c>
      <c r="M29" s="3">
        <v>0</v>
      </c>
      <c r="P29" s="3">
        <v>15.440630000000001</v>
      </c>
      <c r="Q29" s="3">
        <v>15.440630000000001</v>
      </c>
      <c r="R29" s="3">
        <v>15.440630000000001</v>
      </c>
      <c r="S29" s="3">
        <v>15.440630000000001</v>
      </c>
      <c r="T29" s="3">
        <v>15.440630000000001</v>
      </c>
      <c r="U29" s="3">
        <v>15.440630000000001</v>
      </c>
      <c r="V29" s="3">
        <v>12.274430000000001</v>
      </c>
      <c r="W29" s="3">
        <v>12.274430000000001</v>
      </c>
      <c r="X29" s="3">
        <v>12.274430000000001</v>
      </c>
      <c r="Y29" s="3">
        <v>12.274430000000001</v>
      </c>
      <c r="Z29" s="3">
        <v>12.274430000000001</v>
      </c>
      <c r="AA29" s="3">
        <v>12.274430000000001</v>
      </c>
    </row>
    <row r="30" spans="1:27" x14ac:dyDescent="0.25">
      <c r="B30" s="3">
        <v>0</v>
      </c>
      <c r="C30" s="3">
        <v>48.471820000000001</v>
      </c>
      <c r="D30" s="3">
        <v>25.53623</v>
      </c>
      <c r="E30" s="3">
        <v>54.977899999999998</v>
      </c>
      <c r="F30" s="3">
        <v>17.608779999999999</v>
      </c>
      <c r="G30" s="3">
        <v>62.35857</v>
      </c>
      <c r="H30" s="3">
        <v>70.680430000000001</v>
      </c>
      <c r="I30" s="3">
        <v>0</v>
      </c>
      <c r="J30" s="3">
        <v>81.796049999999994</v>
      </c>
      <c r="K30" s="3">
        <v>0</v>
      </c>
      <c r="L30" s="3">
        <v>0</v>
      </c>
      <c r="M30" s="3">
        <v>0</v>
      </c>
      <c r="P30" s="3">
        <v>11.683260000000001</v>
      </c>
      <c r="Q30" s="3">
        <v>11.683260000000001</v>
      </c>
      <c r="R30" s="3">
        <v>11.683260000000001</v>
      </c>
      <c r="S30" s="3">
        <v>11.683260000000001</v>
      </c>
      <c r="T30" s="3">
        <v>11.683260000000001</v>
      </c>
      <c r="U30" s="3">
        <v>11.683260000000001</v>
      </c>
      <c r="V30" s="3">
        <v>14.30739</v>
      </c>
      <c r="W30" s="3">
        <v>14.30739</v>
      </c>
      <c r="X30" s="3">
        <v>14.30739</v>
      </c>
      <c r="Y30" s="3">
        <v>14.30739</v>
      </c>
      <c r="Z30" s="3">
        <v>14.30739</v>
      </c>
      <c r="AA30" s="3">
        <v>14.30739</v>
      </c>
    </row>
    <row r="31" spans="1:27" x14ac:dyDescent="0.25">
      <c r="B31" s="3">
        <v>51.992310000000003</v>
      </c>
      <c r="C31" s="3">
        <v>20.765619999999998</v>
      </c>
      <c r="D31" s="3">
        <v>31.939869999999999</v>
      </c>
      <c r="E31" s="3">
        <v>41.974040000000002</v>
      </c>
      <c r="F31" s="3">
        <v>0</v>
      </c>
      <c r="G31" s="3">
        <v>0</v>
      </c>
      <c r="H31" s="3">
        <v>7.7271299999999998</v>
      </c>
      <c r="I31" s="3">
        <v>83.651799999999994</v>
      </c>
      <c r="J31" s="3">
        <v>0</v>
      </c>
      <c r="K31" s="3">
        <v>78.487459999999999</v>
      </c>
      <c r="L31" s="3">
        <v>53.878869999999999</v>
      </c>
      <c r="M31" s="3">
        <v>85.547629999999998</v>
      </c>
      <c r="P31" s="3">
        <v>14.90269</v>
      </c>
      <c r="Q31" s="3">
        <v>14.90269</v>
      </c>
      <c r="R31" s="3">
        <v>14.90269</v>
      </c>
      <c r="S31" s="3">
        <v>14.90269</v>
      </c>
      <c r="T31" s="3">
        <v>14.90269</v>
      </c>
      <c r="U31" s="3">
        <v>14.90269</v>
      </c>
      <c r="V31" s="3">
        <v>11.99769</v>
      </c>
      <c r="W31" s="3">
        <v>11.99769</v>
      </c>
      <c r="X31" s="3">
        <v>11.99769</v>
      </c>
      <c r="Y31" s="3">
        <v>11.99769</v>
      </c>
      <c r="Z31" s="3">
        <v>11.99769</v>
      </c>
      <c r="AA31" s="3">
        <v>11.99769</v>
      </c>
    </row>
    <row r="32" spans="1:27" x14ac:dyDescent="0.25">
      <c r="B32" s="3">
        <v>79.535319999999999</v>
      </c>
      <c r="C32" s="3">
        <v>92.069140000000004</v>
      </c>
      <c r="D32" s="3">
        <v>91.804659999999998</v>
      </c>
      <c r="E32" s="3">
        <v>96.922240000000002</v>
      </c>
      <c r="F32" s="3">
        <v>97.78004</v>
      </c>
      <c r="G32" s="3">
        <v>95.168760000000006</v>
      </c>
      <c r="H32" s="3">
        <v>45.511519999999997</v>
      </c>
      <c r="I32" s="3">
        <v>98.36551</v>
      </c>
      <c r="J32" s="3">
        <v>22.324940000000002</v>
      </c>
      <c r="K32" s="3">
        <v>86.303269999999998</v>
      </c>
      <c r="L32" s="3">
        <v>49.79945</v>
      </c>
      <c r="M32" s="3">
        <v>90.107919999999993</v>
      </c>
      <c r="P32" s="3">
        <v>15.078519999999999</v>
      </c>
      <c r="Q32" s="3">
        <v>15.078519999999999</v>
      </c>
      <c r="R32" s="3">
        <v>15.078519999999999</v>
      </c>
      <c r="S32" s="3">
        <v>15.078519999999999</v>
      </c>
      <c r="T32" s="3">
        <v>15.078519999999999</v>
      </c>
      <c r="U32" s="3">
        <v>15.078519999999999</v>
      </c>
      <c r="V32" s="3">
        <v>13.4977</v>
      </c>
      <c r="W32" s="3">
        <v>13.4977</v>
      </c>
      <c r="X32" s="3">
        <v>13.4977</v>
      </c>
      <c r="Y32" s="3">
        <v>13.4977</v>
      </c>
      <c r="Z32" s="3">
        <v>13.4977</v>
      </c>
      <c r="AA32" s="3">
        <v>13.4977</v>
      </c>
    </row>
    <row r="33" spans="1:27" x14ac:dyDescent="0.25">
      <c r="B33" s="3">
        <v>0</v>
      </c>
      <c r="C33" s="3">
        <v>81.828270000000003</v>
      </c>
      <c r="D33" s="3">
        <v>26.03125</v>
      </c>
      <c r="E33" s="3">
        <v>67.303960000000004</v>
      </c>
      <c r="F33" s="3">
        <v>36.343499999999999</v>
      </c>
      <c r="G33" s="3">
        <v>78.187730000000002</v>
      </c>
      <c r="H33" s="3">
        <v>19.529949999999999</v>
      </c>
      <c r="I33" s="3">
        <v>50.097610000000003</v>
      </c>
      <c r="J33" s="3">
        <v>53.627429999999997</v>
      </c>
      <c r="K33" s="3">
        <v>5.4988599999999996</v>
      </c>
      <c r="L33" s="3">
        <v>72.208079999999995</v>
      </c>
      <c r="M33" s="3">
        <v>66.956530000000001</v>
      </c>
      <c r="P33" s="3">
        <v>12.883929999999999</v>
      </c>
      <c r="Q33" s="3">
        <v>12.883929999999999</v>
      </c>
      <c r="R33" s="3">
        <v>12.883929999999999</v>
      </c>
      <c r="S33" s="3">
        <v>12.883929999999999</v>
      </c>
      <c r="T33" s="3">
        <v>12.883929999999999</v>
      </c>
      <c r="U33" s="3">
        <v>12.883929999999999</v>
      </c>
      <c r="V33" s="3">
        <v>12.386469999999999</v>
      </c>
      <c r="W33" s="3">
        <v>12.386469999999999</v>
      </c>
      <c r="X33" s="3">
        <v>12.386469999999999</v>
      </c>
      <c r="Y33" s="3">
        <v>12.386469999999999</v>
      </c>
      <c r="Z33" s="3">
        <v>12.386469999999999</v>
      </c>
      <c r="AA33" s="3">
        <v>12.386469999999999</v>
      </c>
    </row>
    <row r="34" spans="1:27" x14ac:dyDescent="0.25">
      <c r="B34" s="3">
        <v>0</v>
      </c>
      <c r="C34" s="3">
        <v>41.378259999999997</v>
      </c>
      <c r="D34" s="3">
        <v>0</v>
      </c>
      <c r="E34" s="3">
        <v>49.550660000000001</v>
      </c>
      <c r="F34" s="3">
        <v>44.905169999999998</v>
      </c>
      <c r="G34" s="3">
        <v>74.893630000000002</v>
      </c>
      <c r="H34" s="3">
        <v>14.913919999999999</v>
      </c>
      <c r="I34" s="3">
        <v>80.107489999999999</v>
      </c>
      <c r="J34" s="3">
        <v>44.994860000000003</v>
      </c>
      <c r="K34" s="3">
        <v>64.623140000000006</v>
      </c>
      <c r="L34" s="3">
        <v>41.6813</v>
      </c>
      <c r="M34" s="3">
        <v>68.577870000000004</v>
      </c>
      <c r="P34" s="3">
        <v>15.47888</v>
      </c>
      <c r="Q34" s="3">
        <v>15.47888</v>
      </c>
      <c r="R34" s="3">
        <v>15.47888</v>
      </c>
      <c r="S34" s="3">
        <v>15.47888</v>
      </c>
      <c r="T34" s="3">
        <v>15.47888</v>
      </c>
      <c r="U34" s="3">
        <v>15.47888</v>
      </c>
      <c r="V34" s="3">
        <v>11.926399999999999</v>
      </c>
      <c r="W34" s="3">
        <v>11.926399999999999</v>
      </c>
      <c r="X34" s="3">
        <v>11.926399999999999</v>
      </c>
      <c r="Y34" s="3">
        <v>11.926399999999999</v>
      </c>
      <c r="Z34" s="3">
        <v>11.926399999999999</v>
      </c>
      <c r="AA34" s="3">
        <v>11.926399999999999</v>
      </c>
    </row>
    <row r="35" spans="1:27" x14ac:dyDescent="0.25">
      <c r="B35" s="3">
        <v>49.275100000000002</v>
      </c>
      <c r="C35" s="3">
        <v>94.460629999999995</v>
      </c>
      <c r="D35" s="3">
        <v>23.4025</v>
      </c>
      <c r="E35" s="3">
        <v>96.46284</v>
      </c>
      <c r="F35" s="3">
        <v>54.437710000000003</v>
      </c>
      <c r="G35" s="3">
        <v>92.773219999999995</v>
      </c>
      <c r="H35" s="3">
        <v>0</v>
      </c>
      <c r="I35" s="3">
        <v>75.362819999999999</v>
      </c>
      <c r="J35" s="3">
        <v>47.064059999999998</v>
      </c>
      <c r="K35" s="3">
        <v>73.931759999999997</v>
      </c>
      <c r="L35" s="3">
        <v>51.585389999999997</v>
      </c>
      <c r="M35" s="3">
        <v>63.134819999999998</v>
      </c>
      <c r="P35" s="3">
        <v>13.863709999999999</v>
      </c>
      <c r="Q35" s="3">
        <v>13.863709999999999</v>
      </c>
      <c r="R35" s="3">
        <v>13.863709999999999</v>
      </c>
      <c r="S35" s="3">
        <v>13.863709999999999</v>
      </c>
      <c r="T35" s="3">
        <v>13.863709999999999</v>
      </c>
      <c r="U35" s="3">
        <v>13.863709999999999</v>
      </c>
      <c r="V35" s="3">
        <v>9.7622599999999995</v>
      </c>
      <c r="W35" s="3">
        <v>9.7622599999999995</v>
      </c>
      <c r="X35" s="3">
        <v>9.7622599999999995</v>
      </c>
      <c r="Y35" s="3">
        <v>9.7622599999999995</v>
      </c>
      <c r="Z35" s="3">
        <v>9.7622599999999995</v>
      </c>
      <c r="AA35" s="3">
        <v>9.7622599999999995</v>
      </c>
    </row>
    <row r="36" spans="1:27" x14ac:dyDescent="0.25"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85.970010000000002</v>
      </c>
      <c r="J36" s="3">
        <v>0</v>
      </c>
      <c r="K36" s="3">
        <v>94.895899999999997</v>
      </c>
      <c r="L36" s="3">
        <v>0</v>
      </c>
      <c r="M36" s="3">
        <v>0</v>
      </c>
      <c r="P36" s="3">
        <v>12.247210000000001</v>
      </c>
      <c r="Q36" s="3">
        <v>12.247210000000001</v>
      </c>
      <c r="R36" s="3">
        <v>12.247210000000001</v>
      </c>
      <c r="S36" s="3">
        <v>12.247210000000001</v>
      </c>
      <c r="T36" s="3">
        <v>12.247210000000001</v>
      </c>
      <c r="U36" s="3">
        <v>12.247210000000001</v>
      </c>
      <c r="V36" s="3">
        <v>10.94966</v>
      </c>
      <c r="W36" s="3">
        <v>10.94966</v>
      </c>
      <c r="X36" s="3">
        <v>10.94966</v>
      </c>
      <c r="Y36" s="3">
        <v>10.94966</v>
      </c>
      <c r="Z36" s="3">
        <v>10.94966</v>
      </c>
      <c r="AA36" s="3">
        <v>10.94966</v>
      </c>
    </row>
    <row r="37" spans="1:27" x14ac:dyDescent="0.25">
      <c r="B37" s="3">
        <v>39.201819999999998</v>
      </c>
      <c r="C37" s="3">
        <v>32.116370000000003</v>
      </c>
      <c r="D37" s="3">
        <v>39.908659999999998</v>
      </c>
      <c r="E37" s="3">
        <v>33.773000000000003</v>
      </c>
      <c r="F37" s="3">
        <v>61.240960000000001</v>
      </c>
      <c r="G37" s="3">
        <v>36.281590000000001</v>
      </c>
      <c r="H37" s="3">
        <v>37.887430000000002</v>
      </c>
      <c r="I37" s="3">
        <v>96.401600000000002</v>
      </c>
      <c r="J37" s="3">
        <v>71.976870000000005</v>
      </c>
      <c r="K37" s="3">
        <v>93.801230000000004</v>
      </c>
      <c r="L37" s="3">
        <v>57.931600000000003</v>
      </c>
      <c r="M37" s="3">
        <v>73.127510000000001</v>
      </c>
      <c r="P37" s="3">
        <v>11.053599999999999</v>
      </c>
      <c r="Q37" s="3">
        <v>11.053599999999999</v>
      </c>
      <c r="R37" s="3">
        <v>11.053599999999999</v>
      </c>
      <c r="S37" s="3">
        <v>11.053599999999999</v>
      </c>
      <c r="T37" s="3">
        <v>11.053599999999999</v>
      </c>
      <c r="U37" s="3">
        <v>11.053599999999999</v>
      </c>
      <c r="V37" s="3">
        <v>4.8833900000000003</v>
      </c>
      <c r="W37" s="3">
        <v>4.8833900000000003</v>
      </c>
      <c r="X37" s="3">
        <v>4.8833900000000003</v>
      </c>
      <c r="Y37" s="3">
        <v>4.8833900000000003</v>
      </c>
      <c r="Z37" s="3">
        <v>4.8833900000000003</v>
      </c>
      <c r="AA37" s="3">
        <v>4.8833900000000003</v>
      </c>
    </row>
    <row r="38" spans="1:27" x14ac:dyDescent="0.25">
      <c r="B38" s="3">
        <v>29.66131</v>
      </c>
      <c r="C38" s="3">
        <v>0</v>
      </c>
      <c r="D38" s="3">
        <v>51.106029999999997</v>
      </c>
      <c r="E38" s="3">
        <v>43.710340000000002</v>
      </c>
      <c r="F38" s="3">
        <v>51.106029999999997</v>
      </c>
      <c r="G38" s="3">
        <v>43.710340000000002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P38" s="3">
        <v>10.30194</v>
      </c>
      <c r="Q38" s="3">
        <v>10.30194</v>
      </c>
      <c r="R38" s="3">
        <v>10.30194</v>
      </c>
      <c r="S38" s="3">
        <v>10.30194</v>
      </c>
      <c r="T38" s="3">
        <v>10.30194</v>
      </c>
      <c r="U38" s="3">
        <v>10.30194</v>
      </c>
      <c r="V38" s="3">
        <v>6.8574900000000003</v>
      </c>
      <c r="W38" s="3">
        <v>6.8574900000000003</v>
      </c>
      <c r="X38" s="3">
        <v>6.8574900000000003</v>
      </c>
      <c r="Y38" s="3">
        <v>6.8574900000000003</v>
      </c>
      <c r="Z38" s="3">
        <v>6.8574900000000003</v>
      </c>
      <c r="AA38" s="3">
        <v>6.8574900000000003</v>
      </c>
    </row>
    <row r="39" spans="1:27" x14ac:dyDescent="0.25">
      <c r="B39" s="3">
        <v>35.274509999999999</v>
      </c>
      <c r="C39" s="3">
        <v>92.900819999999996</v>
      </c>
      <c r="D39" s="3">
        <v>78.852509999999995</v>
      </c>
      <c r="E39" s="3">
        <v>100</v>
      </c>
      <c r="F39" s="3">
        <v>100</v>
      </c>
      <c r="G39" s="3">
        <v>100</v>
      </c>
      <c r="H39" s="3">
        <v>0</v>
      </c>
      <c r="I39" s="3">
        <v>0</v>
      </c>
      <c r="J39" s="3">
        <v>40.9681</v>
      </c>
      <c r="K39" s="3">
        <v>0</v>
      </c>
      <c r="L39" s="3">
        <v>0</v>
      </c>
      <c r="M39" s="3">
        <v>0</v>
      </c>
      <c r="P39" s="3">
        <v>10.29942</v>
      </c>
      <c r="Q39" s="3">
        <v>10.29942</v>
      </c>
      <c r="R39" s="3">
        <v>10.29942</v>
      </c>
      <c r="S39" s="3">
        <v>10.29942</v>
      </c>
      <c r="T39" s="3">
        <v>10.29942</v>
      </c>
      <c r="U39" s="3">
        <v>10.29942</v>
      </c>
      <c r="V39" s="3">
        <v>7.9798299999999998</v>
      </c>
      <c r="W39" s="3">
        <v>7.9798299999999998</v>
      </c>
      <c r="X39" s="3">
        <v>7.9798299999999998</v>
      </c>
      <c r="Y39" s="3">
        <v>7.9798299999999998</v>
      </c>
      <c r="Z39" s="3">
        <v>7.9798299999999998</v>
      </c>
      <c r="AA39" s="3">
        <v>7.9798299999999998</v>
      </c>
    </row>
    <row r="40" spans="1:27" x14ac:dyDescent="0.25">
      <c r="B40" s="3">
        <v>0</v>
      </c>
      <c r="C40" s="3">
        <v>100</v>
      </c>
      <c r="D40" s="3">
        <v>89.221969999999999</v>
      </c>
      <c r="E40" s="3">
        <v>100</v>
      </c>
      <c r="F40" s="3">
        <v>100</v>
      </c>
      <c r="G40" s="3">
        <v>100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P40" s="3">
        <v>12.2188</v>
      </c>
      <c r="Q40" s="3">
        <v>12.2188</v>
      </c>
      <c r="R40" s="3">
        <v>12.2188</v>
      </c>
      <c r="S40" s="3">
        <v>12.2188</v>
      </c>
      <c r="T40" s="3">
        <v>12.2188</v>
      </c>
      <c r="U40" s="3">
        <v>12.2188</v>
      </c>
      <c r="V40" s="3">
        <v>10.59164</v>
      </c>
      <c r="W40" s="3">
        <v>10.59164</v>
      </c>
      <c r="X40" s="3">
        <v>10.59164</v>
      </c>
      <c r="Y40" s="3">
        <v>10.59164</v>
      </c>
      <c r="Z40" s="3">
        <v>10.59164</v>
      </c>
      <c r="AA40" s="3">
        <v>10.59164</v>
      </c>
    </row>
    <row r="41" spans="1:27" x14ac:dyDescent="0.25">
      <c r="B41" s="3">
        <v>95.714609999999993</v>
      </c>
      <c r="C41" s="3">
        <v>100</v>
      </c>
      <c r="D41" s="3">
        <v>100</v>
      </c>
      <c r="E41" s="3">
        <v>100</v>
      </c>
      <c r="F41" s="3">
        <v>100</v>
      </c>
      <c r="G41" s="3">
        <v>100</v>
      </c>
      <c r="H41" s="3">
        <v>0</v>
      </c>
      <c r="I41" s="3">
        <v>0</v>
      </c>
      <c r="J41" s="3">
        <v>30.100619999999999</v>
      </c>
      <c r="K41" s="3">
        <v>25.304559999999999</v>
      </c>
      <c r="L41" s="3">
        <v>43.135120000000001</v>
      </c>
      <c r="M41" s="3">
        <v>38.409019999999998</v>
      </c>
      <c r="P41" s="3">
        <v>14.07588</v>
      </c>
      <c r="Q41" s="3">
        <v>14.07588</v>
      </c>
      <c r="R41" s="3">
        <v>14.07588</v>
      </c>
      <c r="S41" s="3">
        <v>14.07588</v>
      </c>
      <c r="T41" s="3">
        <v>14.07588</v>
      </c>
      <c r="U41" s="3">
        <v>14.07588</v>
      </c>
      <c r="V41" s="3">
        <v>13.58508</v>
      </c>
      <c r="W41" s="3">
        <v>13.58508</v>
      </c>
      <c r="X41" s="3">
        <v>13.58508</v>
      </c>
      <c r="Y41" s="3">
        <v>13.58508</v>
      </c>
      <c r="Z41" s="3">
        <v>13.58508</v>
      </c>
      <c r="AA41" s="3">
        <v>13.58508</v>
      </c>
    </row>
    <row r="42" spans="1:27" x14ac:dyDescent="0.25">
      <c r="B42" s="3"/>
      <c r="C42" s="3"/>
      <c r="D42" s="3"/>
      <c r="E42" s="3"/>
      <c r="F42" s="3"/>
      <c r="G42" s="3"/>
      <c r="H42" s="3">
        <v>90.177729999999997</v>
      </c>
      <c r="I42" s="3">
        <v>100</v>
      </c>
      <c r="J42" s="3">
        <v>93.214470000000006</v>
      </c>
      <c r="K42" s="3">
        <v>89.71754</v>
      </c>
      <c r="L42" s="3">
        <v>100</v>
      </c>
      <c r="M42" s="3">
        <v>96.952529999999996</v>
      </c>
      <c r="P42" s="3"/>
      <c r="Q42" s="3"/>
      <c r="R42" s="3"/>
      <c r="S42" s="3"/>
      <c r="T42" s="3"/>
      <c r="U42" s="3"/>
      <c r="V42" s="3">
        <v>13.61056</v>
      </c>
      <c r="W42" s="3">
        <v>13.61056</v>
      </c>
      <c r="X42" s="3">
        <v>13.61056</v>
      </c>
      <c r="Y42" s="3">
        <v>13.61056</v>
      </c>
      <c r="Z42" s="3">
        <v>13.61056</v>
      </c>
      <c r="AA42" s="3">
        <v>13.61056</v>
      </c>
    </row>
    <row r="43" spans="1:27" x14ac:dyDescent="0.25">
      <c r="B43" s="3"/>
      <c r="C43" s="3"/>
      <c r="D43" s="3"/>
      <c r="E43" s="3"/>
      <c r="F43" s="3"/>
      <c r="G43" s="3"/>
      <c r="H43" s="3">
        <v>69.899090000000001</v>
      </c>
      <c r="I43" s="3">
        <v>0</v>
      </c>
      <c r="J43" s="3">
        <v>63.489739999999998</v>
      </c>
      <c r="K43" s="3">
        <v>60.46246</v>
      </c>
      <c r="L43" s="3">
        <v>54.051130000000001</v>
      </c>
      <c r="M43" s="3">
        <v>51.089329999999997</v>
      </c>
      <c r="P43" s="3"/>
      <c r="Q43" s="3"/>
      <c r="R43" s="3"/>
      <c r="S43" s="3"/>
      <c r="T43" s="3"/>
      <c r="U43" s="3"/>
      <c r="V43" s="3">
        <v>11.32479</v>
      </c>
      <c r="W43" s="3">
        <v>11.32479</v>
      </c>
      <c r="X43" s="3">
        <v>11.32479</v>
      </c>
      <c r="Y43" s="3">
        <v>11.32479</v>
      </c>
      <c r="Z43" s="3">
        <v>11.32479</v>
      </c>
      <c r="AA43" s="3">
        <v>11.32479</v>
      </c>
    </row>
    <row r="44" spans="1:27" x14ac:dyDescent="0.25">
      <c r="B44" s="3"/>
      <c r="C44" s="3"/>
      <c r="D44" s="3"/>
      <c r="E44" s="3"/>
      <c r="F44" s="3"/>
      <c r="G44" s="3"/>
      <c r="H44" s="3">
        <v>67.827929999999995</v>
      </c>
      <c r="I44" s="3">
        <v>70.782570000000007</v>
      </c>
      <c r="J44" s="3">
        <v>60.167909999999999</v>
      </c>
      <c r="K44" s="3">
        <v>58.9208</v>
      </c>
      <c r="L44" s="3">
        <v>58.599710000000002</v>
      </c>
      <c r="M44" s="3">
        <v>64.795400000000001</v>
      </c>
      <c r="P44" s="3"/>
      <c r="Q44" s="3"/>
      <c r="R44" s="3"/>
      <c r="S44" s="3"/>
      <c r="T44" s="3"/>
      <c r="U44" s="3"/>
      <c r="V44" s="3">
        <v>14.81983</v>
      </c>
      <c r="W44" s="3">
        <v>14.81983</v>
      </c>
      <c r="X44" s="3">
        <v>14.81983</v>
      </c>
      <c r="Y44" s="3">
        <v>14.81983</v>
      </c>
      <c r="Z44" s="3">
        <v>14.81983</v>
      </c>
      <c r="AA44" s="3">
        <v>14.81983</v>
      </c>
    </row>
    <row r="45" spans="1:27" x14ac:dyDescent="0.25">
      <c r="A45" s="35" t="s">
        <v>69</v>
      </c>
      <c r="B45" s="36">
        <f t="shared" ref="B45:H45" si="4">AVERAGE(B29:B44)</f>
        <v>29.281152307692309</v>
      </c>
      <c r="C45" s="36">
        <f t="shared" si="4"/>
        <v>58.016570769230768</v>
      </c>
      <c r="D45" s="36">
        <f t="shared" si="4"/>
        <v>47.227047692307693</v>
      </c>
      <c r="E45" s="36">
        <f t="shared" si="4"/>
        <v>63.912223076923084</v>
      </c>
      <c r="F45" s="36">
        <f t="shared" si="4"/>
        <v>51.032476153846154</v>
      </c>
      <c r="G45" s="36">
        <f t="shared" si="4"/>
        <v>65.308411538461527</v>
      </c>
      <c r="H45" s="36">
        <f t="shared" si="4"/>
        <v>28.794716249999997</v>
      </c>
      <c r="I45" s="36">
        <f t="shared" ref="I45:M45" si="5">AVERAGE(I29:I44)</f>
        <v>49.569843124999998</v>
      </c>
      <c r="J45" s="36">
        <f t="shared" si="5"/>
        <v>38.107815625000001</v>
      </c>
      <c r="K45" s="36">
        <f t="shared" si="5"/>
        <v>45.746686249999996</v>
      </c>
      <c r="L45" s="36">
        <f t="shared" si="5"/>
        <v>36.42941562499999</v>
      </c>
      <c r="M45" s="36">
        <f t="shared" si="5"/>
        <v>43.668659999999996</v>
      </c>
      <c r="O45" s="35" t="s">
        <v>69</v>
      </c>
      <c r="P45" s="36">
        <f>AVERAGE(P29:P44)</f>
        <v>13.040651538461539</v>
      </c>
      <c r="Q45" s="36">
        <f t="shared" ref="Q45:AA45" si="6">AVERAGE(Q29:Q44)</f>
        <v>13.040651538461539</v>
      </c>
      <c r="R45" s="36">
        <f t="shared" si="6"/>
        <v>13.040651538461539</v>
      </c>
      <c r="S45" s="36">
        <f t="shared" si="6"/>
        <v>13.040651538461539</v>
      </c>
      <c r="T45" s="36">
        <f t="shared" si="6"/>
        <v>13.040651538461539</v>
      </c>
      <c r="U45" s="36">
        <f t="shared" si="6"/>
        <v>13.040651538461539</v>
      </c>
      <c r="V45" s="36">
        <f t="shared" si="6"/>
        <v>11.297163124999999</v>
      </c>
      <c r="W45" s="36">
        <f t="shared" si="6"/>
        <v>11.297163124999999</v>
      </c>
      <c r="X45" s="36">
        <f t="shared" si="6"/>
        <v>11.297163124999999</v>
      </c>
      <c r="Y45" s="36">
        <f t="shared" si="6"/>
        <v>11.297163124999999</v>
      </c>
      <c r="Z45" s="36">
        <f t="shared" si="6"/>
        <v>11.297163124999999</v>
      </c>
      <c r="AA45" s="36">
        <f t="shared" si="6"/>
        <v>11.297163124999999</v>
      </c>
    </row>
    <row r="46" spans="1:27" x14ac:dyDescent="0.25">
      <c r="A46" s="35" t="s">
        <v>70</v>
      </c>
      <c r="B46" s="36">
        <f t="shared" ref="B46:H46" si="7">MEDIAN(B29:B44)</f>
        <v>29.66131</v>
      </c>
      <c r="C46" s="36">
        <f t="shared" si="7"/>
        <v>50.224490000000003</v>
      </c>
      <c r="D46" s="36">
        <f t="shared" si="7"/>
        <v>39.908659999999998</v>
      </c>
      <c r="E46" s="36">
        <f t="shared" si="7"/>
        <v>54.977899999999998</v>
      </c>
      <c r="F46" s="36">
        <f t="shared" si="7"/>
        <v>51.106029999999997</v>
      </c>
      <c r="G46" s="36">
        <f t="shared" si="7"/>
        <v>74.893630000000002</v>
      </c>
      <c r="H46" s="36">
        <f t="shared" si="7"/>
        <v>17.221934999999998</v>
      </c>
      <c r="I46" s="36">
        <f t="shared" ref="I46:M46" si="8">MEDIAN(I29:I44)</f>
        <v>61.580325000000002</v>
      </c>
      <c r="J46" s="36">
        <f t="shared" si="8"/>
        <v>42.981480000000005</v>
      </c>
      <c r="K46" s="36">
        <f t="shared" si="8"/>
        <v>59.691630000000004</v>
      </c>
      <c r="L46" s="36">
        <f t="shared" si="8"/>
        <v>46.467285000000004</v>
      </c>
      <c r="M46" s="36">
        <f t="shared" si="8"/>
        <v>57.112074999999997</v>
      </c>
      <c r="O46" s="35" t="s">
        <v>70</v>
      </c>
      <c r="P46" s="36">
        <f>MEDIAN(P29:P44)</f>
        <v>12.883929999999999</v>
      </c>
      <c r="Q46" s="36">
        <f t="shared" ref="Q46:AA46" si="9">MEDIAN(Q29:Q44)</f>
        <v>12.883929999999999</v>
      </c>
      <c r="R46" s="36">
        <f t="shared" si="9"/>
        <v>12.883929999999999</v>
      </c>
      <c r="S46" s="36">
        <f t="shared" si="9"/>
        <v>12.883929999999999</v>
      </c>
      <c r="T46" s="36">
        <f t="shared" si="9"/>
        <v>12.883929999999999</v>
      </c>
      <c r="U46" s="36">
        <f t="shared" si="9"/>
        <v>12.883929999999999</v>
      </c>
      <c r="V46" s="36">
        <f t="shared" si="9"/>
        <v>11.962045</v>
      </c>
      <c r="W46" s="36">
        <f t="shared" si="9"/>
        <v>11.962045</v>
      </c>
      <c r="X46" s="36">
        <f t="shared" si="9"/>
        <v>11.962045</v>
      </c>
      <c r="Y46" s="36">
        <f t="shared" si="9"/>
        <v>11.962045</v>
      </c>
      <c r="Z46" s="36">
        <f t="shared" si="9"/>
        <v>11.962045</v>
      </c>
      <c r="AA46" s="36">
        <f t="shared" si="9"/>
        <v>11.962045</v>
      </c>
    </row>
    <row r="48" spans="1:27" x14ac:dyDescent="0.25">
      <c r="A48" s="76" t="s">
        <v>74</v>
      </c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O48" s="68" t="s">
        <v>107</v>
      </c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</row>
    <row r="49" spans="2:27" x14ac:dyDescent="0.25">
      <c r="B49" s="35" t="s">
        <v>62</v>
      </c>
      <c r="C49" s="35" t="s">
        <v>63</v>
      </c>
      <c r="D49" s="35" t="s">
        <v>64</v>
      </c>
      <c r="E49" s="35" t="s">
        <v>65</v>
      </c>
      <c r="F49" s="35" t="s">
        <v>66</v>
      </c>
      <c r="G49" s="35" t="s">
        <v>67</v>
      </c>
      <c r="H49" s="35" t="s">
        <v>62</v>
      </c>
      <c r="I49" s="35" t="s">
        <v>63</v>
      </c>
      <c r="J49" s="35" t="s">
        <v>64</v>
      </c>
      <c r="K49" s="35" t="s">
        <v>65</v>
      </c>
      <c r="L49" s="35" t="s">
        <v>66</v>
      </c>
      <c r="M49" s="35" t="s">
        <v>67</v>
      </c>
      <c r="P49" s="35" t="s">
        <v>62</v>
      </c>
      <c r="Q49" s="35" t="s">
        <v>63</v>
      </c>
      <c r="R49" s="35" t="s">
        <v>64</v>
      </c>
      <c r="S49" s="35" t="s">
        <v>65</v>
      </c>
      <c r="T49" s="35" t="s">
        <v>66</v>
      </c>
      <c r="U49" s="35" t="s">
        <v>67</v>
      </c>
      <c r="V49" s="35" t="s">
        <v>62</v>
      </c>
      <c r="W49" s="35" t="s">
        <v>63</v>
      </c>
      <c r="X49" s="35" t="s">
        <v>64</v>
      </c>
      <c r="Y49" s="35" t="s">
        <v>65</v>
      </c>
      <c r="Z49" s="35" t="s">
        <v>66</v>
      </c>
      <c r="AA49" s="35" t="s">
        <v>67</v>
      </c>
    </row>
    <row r="51" spans="2:27" x14ac:dyDescent="0.25">
      <c r="B51" t="s">
        <v>12</v>
      </c>
      <c r="C51" t="s">
        <v>12</v>
      </c>
      <c r="D51" t="s">
        <v>12</v>
      </c>
      <c r="E51" t="s">
        <v>12</v>
      </c>
      <c r="F51" t="s">
        <v>12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 t="s">
        <v>13</v>
      </c>
      <c r="M51" t="s">
        <v>13</v>
      </c>
      <c r="P51" t="s">
        <v>12</v>
      </c>
      <c r="Q51" t="s">
        <v>12</v>
      </c>
      <c r="R51" t="s">
        <v>12</v>
      </c>
      <c r="S51" t="s">
        <v>12</v>
      </c>
      <c r="T51" t="s">
        <v>12</v>
      </c>
      <c r="U51" t="s">
        <v>12</v>
      </c>
      <c r="V51" t="s">
        <v>13</v>
      </c>
      <c r="W51" t="s">
        <v>13</v>
      </c>
      <c r="X51" t="s">
        <v>13</v>
      </c>
      <c r="Y51" t="s">
        <v>13</v>
      </c>
      <c r="Z51" t="s">
        <v>13</v>
      </c>
      <c r="AA51" t="s">
        <v>13</v>
      </c>
    </row>
    <row r="52" spans="2:27" x14ac:dyDescent="0.25">
      <c r="B52" s="3">
        <v>2</v>
      </c>
      <c r="C52" s="3">
        <v>2</v>
      </c>
      <c r="D52" s="3">
        <v>2</v>
      </c>
      <c r="E52" s="3">
        <v>2</v>
      </c>
      <c r="F52" s="3">
        <v>2</v>
      </c>
      <c r="G52" s="3">
        <v>2</v>
      </c>
      <c r="H52" s="3">
        <v>10.199999999999999</v>
      </c>
      <c r="I52" s="3">
        <v>10.199999999999999</v>
      </c>
      <c r="J52" s="3">
        <v>10.199999999999999</v>
      </c>
      <c r="K52" s="3">
        <v>10.199999999999999</v>
      </c>
      <c r="L52" s="3">
        <v>10.199999999999999</v>
      </c>
      <c r="M52" s="3">
        <v>10.199999999999999</v>
      </c>
      <c r="P52" s="61">
        <v>49.066920536537779</v>
      </c>
      <c r="Q52" s="61">
        <v>6.6538966450885422</v>
      </c>
      <c r="R52" s="61">
        <v>0</v>
      </c>
      <c r="S52" s="61">
        <v>40.408551610634717</v>
      </c>
      <c r="T52" s="61">
        <v>17.45927139450967</v>
      </c>
      <c r="U52" s="61">
        <v>19.403437467360231</v>
      </c>
      <c r="V52" s="61">
        <v>6.3999764070222298</v>
      </c>
      <c r="W52" s="61">
        <v>66.302275182263244</v>
      </c>
      <c r="X52" s="61">
        <v>100</v>
      </c>
      <c r="Y52" s="61">
        <v>0</v>
      </c>
      <c r="Z52" s="61">
        <v>0</v>
      </c>
      <c r="AA52" s="61">
        <v>100</v>
      </c>
    </row>
    <row r="53" spans="2:27" x14ac:dyDescent="0.25">
      <c r="B53" s="3">
        <v>7</v>
      </c>
      <c r="C53" s="3">
        <v>7</v>
      </c>
      <c r="D53" s="3">
        <v>7</v>
      </c>
      <c r="E53" s="3">
        <v>7</v>
      </c>
      <c r="F53" s="3">
        <v>7</v>
      </c>
      <c r="G53" s="3">
        <v>7</v>
      </c>
      <c r="H53" s="3">
        <v>3.5</v>
      </c>
      <c r="I53" s="3">
        <v>3.5</v>
      </c>
      <c r="J53" s="3">
        <v>3.5</v>
      </c>
      <c r="K53" s="3">
        <v>3.5</v>
      </c>
      <c r="L53" s="3">
        <v>3.5</v>
      </c>
      <c r="M53" s="3">
        <v>3.5</v>
      </c>
      <c r="P53" s="61">
        <v>49.95501022978889</v>
      </c>
      <c r="Q53" s="61">
        <v>0</v>
      </c>
      <c r="R53" s="61">
        <v>0</v>
      </c>
      <c r="S53" s="61">
        <v>0</v>
      </c>
      <c r="T53" s="61">
        <v>0</v>
      </c>
      <c r="U53" s="61">
        <v>31.00586845202093</v>
      </c>
      <c r="V53" s="61">
        <v>5.4433579641290519</v>
      </c>
      <c r="W53" s="61">
        <v>34.998879984348186</v>
      </c>
      <c r="X53" s="61">
        <v>100</v>
      </c>
      <c r="Y53" s="61">
        <v>32.037806109464348</v>
      </c>
      <c r="Z53" s="61">
        <v>34.998879984348186</v>
      </c>
      <c r="AA53" s="61">
        <v>0</v>
      </c>
    </row>
    <row r="54" spans="2:27" x14ac:dyDescent="0.25">
      <c r="B54" s="3">
        <v>14</v>
      </c>
      <c r="C54" s="3">
        <v>14</v>
      </c>
      <c r="D54" s="3">
        <v>14</v>
      </c>
      <c r="E54" s="3">
        <v>14</v>
      </c>
      <c r="F54" s="3">
        <v>14</v>
      </c>
      <c r="G54" s="3">
        <v>14</v>
      </c>
      <c r="H54" s="3">
        <v>11</v>
      </c>
      <c r="I54" s="3">
        <v>11</v>
      </c>
      <c r="J54" s="3">
        <v>11</v>
      </c>
      <c r="K54" s="3">
        <v>11</v>
      </c>
      <c r="L54" s="3">
        <v>11</v>
      </c>
      <c r="M54" s="3">
        <v>11</v>
      </c>
      <c r="P54" s="61">
        <v>0</v>
      </c>
      <c r="Q54" s="61">
        <v>0</v>
      </c>
      <c r="R54" s="61">
        <v>73.159145950120958</v>
      </c>
      <c r="S54" s="61">
        <v>0</v>
      </c>
      <c r="T54" s="61">
        <v>0</v>
      </c>
      <c r="U54" s="61">
        <v>69.433745089464693</v>
      </c>
      <c r="V54" s="61">
        <v>100</v>
      </c>
      <c r="W54" s="61">
        <v>100</v>
      </c>
      <c r="X54" s="61">
        <v>47.00117047656623</v>
      </c>
      <c r="Y54" s="61"/>
      <c r="Z54" s="61">
        <v>100</v>
      </c>
      <c r="AA54" s="61">
        <v>100</v>
      </c>
    </row>
    <row r="55" spans="2:27" x14ac:dyDescent="0.25">
      <c r="B55" s="3">
        <v>20</v>
      </c>
      <c r="C55" s="3">
        <v>20</v>
      </c>
      <c r="D55" s="3">
        <v>20</v>
      </c>
      <c r="E55" s="3">
        <v>20</v>
      </c>
      <c r="F55" s="3">
        <v>20</v>
      </c>
      <c r="G55" s="3">
        <v>20</v>
      </c>
      <c r="H55" s="3">
        <v>18</v>
      </c>
      <c r="I55" s="3">
        <v>18</v>
      </c>
      <c r="J55" s="3">
        <v>18</v>
      </c>
      <c r="K55" s="3">
        <v>18</v>
      </c>
      <c r="L55" s="3">
        <v>18</v>
      </c>
      <c r="M55" s="3">
        <v>18</v>
      </c>
      <c r="P55" s="61">
        <v>0</v>
      </c>
      <c r="Q55" s="61">
        <v>11.648816524845049</v>
      </c>
      <c r="R55" s="61">
        <v>0</v>
      </c>
      <c r="S55" s="61">
        <v>0</v>
      </c>
      <c r="T55" s="61">
        <v>23.987024379621133</v>
      </c>
      <c r="U55" s="61">
        <v>0</v>
      </c>
      <c r="V55" s="61">
        <v>61.25067909696633</v>
      </c>
      <c r="W55" s="61">
        <v>0</v>
      </c>
      <c r="X55" s="61">
        <v>50.763590105119469</v>
      </c>
      <c r="Y55" s="61">
        <v>58.088742595160049</v>
      </c>
      <c r="Z55" s="61">
        <v>42.998534081153089</v>
      </c>
      <c r="AA55" s="61">
        <v>48.47972661543821</v>
      </c>
    </row>
    <row r="56" spans="2:27" x14ac:dyDescent="0.25">
      <c r="B56" s="3">
        <v>1.2</v>
      </c>
      <c r="C56" s="3">
        <v>1.2</v>
      </c>
      <c r="D56" s="3">
        <v>1.2</v>
      </c>
      <c r="E56" s="3">
        <v>1.2</v>
      </c>
      <c r="F56" s="3">
        <v>1.2</v>
      </c>
      <c r="G56" s="3">
        <v>1.2</v>
      </c>
      <c r="H56" s="3">
        <v>13.428571428571429</v>
      </c>
      <c r="I56" s="3">
        <v>13.428571428571429</v>
      </c>
      <c r="J56" s="3">
        <v>13.428571428571429</v>
      </c>
      <c r="K56" s="3">
        <v>13.428571428571429</v>
      </c>
      <c r="L56" s="3">
        <v>13.428571428571429</v>
      </c>
      <c r="M56" s="3">
        <v>13.428571428571429</v>
      </c>
      <c r="P56" s="61">
        <v>23.775927995089393</v>
      </c>
      <c r="Q56" s="61">
        <v>59.341796312692551</v>
      </c>
      <c r="R56" s="61">
        <v>25.290161838568793</v>
      </c>
      <c r="S56" s="61">
        <v>23.927782352234452</v>
      </c>
      <c r="T56" s="61">
        <v>32.346008043733683</v>
      </c>
      <c r="U56" s="61">
        <v>75.766556623005329</v>
      </c>
      <c r="V56" s="61">
        <v>17.077888059802685</v>
      </c>
      <c r="W56" s="61">
        <v>0</v>
      </c>
      <c r="X56" s="61">
        <v>25.864395792149558</v>
      </c>
      <c r="Y56" s="61">
        <v>86.77180873589856</v>
      </c>
      <c r="Z56" s="61">
        <v>0</v>
      </c>
      <c r="AA56" s="61">
        <v>0</v>
      </c>
    </row>
    <row r="57" spans="2:27" x14ac:dyDescent="0.25">
      <c r="B57" s="3">
        <v>7</v>
      </c>
      <c r="C57" s="3">
        <v>7</v>
      </c>
      <c r="D57" s="3">
        <v>7</v>
      </c>
      <c r="E57" s="3">
        <v>7</v>
      </c>
      <c r="F57" s="3">
        <v>7</v>
      </c>
      <c r="G57" s="3">
        <v>7</v>
      </c>
      <c r="H57" s="3">
        <v>3</v>
      </c>
      <c r="I57" s="3">
        <v>3</v>
      </c>
      <c r="J57" s="3">
        <v>3</v>
      </c>
      <c r="K57" s="3">
        <v>3</v>
      </c>
      <c r="L57" s="3">
        <v>3</v>
      </c>
      <c r="M57" s="3">
        <v>3</v>
      </c>
      <c r="P57" s="61">
        <v>69.824254369298046</v>
      </c>
      <c r="Q57" s="61">
        <v>79.954336175150331</v>
      </c>
      <c r="R57" s="61">
        <v>95.33642616139808</v>
      </c>
      <c r="S57" s="61">
        <v>29.750928970889213</v>
      </c>
      <c r="T57" s="61">
        <v>91.323565935023282</v>
      </c>
      <c r="U57" s="61">
        <v>93.359903480584933</v>
      </c>
      <c r="V57" s="61">
        <v>0</v>
      </c>
      <c r="W57" s="61">
        <v>0</v>
      </c>
      <c r="X57" s="61">
        <v>0</v>
      </c>
      <c r="Y57" s="61">
        <v>73.298764375799948</v>
      </c>
      <c r="Z57" s="61">
        <v>0</v>
      </c>
      <c r="AA57" s="61">
        <v>21.096757497352225</v>
      </c>
    </row>
    <row r="58" spans="2:27" x14ac:dyDescent="0.25">
      <c r="B58" s="3">
        <v>14</v>
      </c>
      <c r="C58" s="3">
        <v>14</v>
      </c>
      <c r="D58" s="3">
        <v>14</v>
      </c>
      <c r="E58" s="3">
        <v>14</v>
      </c>
      <c r="F58" s="3">
        <v>14</v>
      </c>
      <c r="G58" s="3">
        <v>14</v>
      </c>
      <c r="H58" s="3">
        <v>9</v>
      </c>
      <c r="I58" s="3">
        <v>9</v>
      </c>
      <c r="J58" s="3">
        <v>9</v>
      </c>
      <c r="K58" s="3">
        <v>9</v>
      </c>
      <c r="L58" s="3">
        <v>9</v>
      </c>
      <c r="M58" s="3">
        <v>9</v>
      </c>
      <c r="P58" s="61">
        <v>96.867165885981095</v>
      </c>
      <c r="Q58" s="61">
        <v>98.706527419806605</v>
      </c>
      <c r="R58" s="61">
        <v>94.51136558548734</v>
      </c>
      <c r="S58" s="61">
        <v>83.875668677744997</v>
      </c>
      <c r="T58" s="61">
        <v>99.154579435682265</v>
      </c>
      <c r="U58" s="61">
        <v>90.497975101954538</v>
      </c>
      <c r="V58" s="61">
        <v>0</v>
      </c>
      <c r="W58" s="61">
        <v>0</v>
      </c>
      <c r="X58" s="61">
        <v>0</v>
      </c>
      <c r="Y58" s="61">
        <v>23.449154144103769</v>
      </c>
      <c r="Z58" s="61">
        <v>0</v>
      </c>
      <c r="AA58" s="61">
        <v>0</v>
      </c>
    </row>
    <row r="59" spans="2:27" x14ac:dyDescent="0.25">
      <c r="B59" s="3">
        <v>21</v>
      </c>
      <c r="C59" s="3">
        <v>21</v>
      </c>
      <c r="D59" s="3">
        <v>21</v>
      </c>
      <c r="E59" s="3">
        <v>21</v>
      </c>
      <c r="F59" s="3">
        <v>21</v>
      </c>
      <c r="G59" s="3">
        <v>21</v>
      </c>
      <c r="H59" s="3">
        <v>16</v>
      </c>
      <c r="I59" s="3">
        <v>16</v>
      </c>
      <c r="J59" s="3">
        <v>16</v>
      </c>
      <c r="K59" s="3">
        <v>16</v>
      </c>
      <c r="L59" s="3">
        <v>16</v>
      </c>
      <c r="M59" s="3">
        <v>16</v>
      </c>
      <c r="P59" s="61">
        <v>39.155511918537975</v>
      </c>
      <c r="Q59" s="61">
        <v>59.341796312692551</v>
      </c>
      <c r="R59" s="61">
        <v>25.290161838568793</v>
      </c>
      <c r="S59" s="61">
        <v>53.486666364322986</v>
      </c>
      <c r="T59" s="61">
        <v>32.346008043733683</v>
      </c>
      <c r="U59" s="61">
        <v>33.245793498069816</v>
      </c>
      <c r="V59" s="61">
        <v>67.817440238514251</v>
      </c>
      <c r="W59" s="61">
        <v>61.485946174461112</v>
      </c>
      <c r="X59" s="61">
        <v>49.563489805245496</v>
      </c>
      <c r="Y59" s="61">
        <v>50.279788481796807</v>
      </c>
      <c r="Z59" s="61">
        <v>0</v>
      </c>
      <c r="AA59" s="61">
        <v>38.275537884581311</v>
      </c>
    </row>
    <row r="60" spans="2:27" x14ac:dyDescent="0.25">
      <c r="B60" s="3">
        <v>0.6</v>
      </c>
      <c r="C60" s="3">
        <v>0.6</v>
      </c>
      <c r="D60" s="3">
        <v>0.6</v>
      </c>
      <c r="E60" s="3">
        <v>0.6</v>
      </c>
      <c r="F60" s="3">
        <v>0.6</v>
      </c>
      <c r="G60" s="3">
        <v>0.6</v>
      </c>
      <c r="H60" s="3">
        <v>0.6</v>
      </c>
      <c r="I60" s="3">
        <v>0.6</v>
      </c>
      <c r="J60" s="3">
        <v>0.6</v>
      </c>
      <c r="K60" s="3">
        <v>0.6</v>
      </c>
      <c r="L60" s="3">
        <v>0.6</v>
      </c>
      <c r="M60" s="3">
        <v>0.6</v>
      </c>
      <c r="P60" s="3"/>
      <c r="Q60" s="3"/>
      <c r="R60" s="3"/>
      <c r="S60" s="3"/>
      <c r="T60" s="3"/>
      <c r="U60" s="3"/>
      <c r="V60" s="61">
        <v>0</v>
      </c>
      <c r="W60" s="61">
        <v>0</v>
      </c>
      <c r="X60" s="61">
        <v>0</v>
      </c>
      <c r="Y60" s="61">
        <v>0</v>
      </c>
      <c r="Z60" s="61">
        <v>0</v>
      </c>
      <c r="AA60" s="61">
        <v>0</v>
      </c>
    </row>
    <row r="61" spans="2:27" x14ac:dyDescent="0.25">
      <c r="B61" s="3">
        <v>3.5</v>
      </c>
      <c r="C61" s="3">
        <v>3.5</v>
      </c>
      <c r="D61" s="3">
        <v>3.5</v>
      </c>
      <c r="E61" s="3">
        <v>3.5</v>
      </c>
      <c r="F61" s="3">
        <v>3.5</v>
      </c>
      <c r="G61" s="3">
        <v>3.5</v>
      </c>
      <c r="H61" s="3">
        <v>6</v>
      </c>
      <c r="I61" s="3">
        <v>6</v>
      </c>
      <c r="J61" s="3">
        <v>6</v>
      </c>
      <c r="K61" s="3">
        <v>6</v>
      </c>
      <c r="L61" s="3">
        <v>6</v>
      </c>
      <c r="M61" s="3">
        <v>6</v>
      </c>
      <c r="P61" s="3"/>
      <c r="Q61" s="3"/>
      <c r="R61" s="3"/>
      <c r="S61" s="3"/>
      <c r="T61" s="3"/>
      <c r="U61" s="3"/>
      <c r="V61" s="61">
        <v>47.542153951674884</v>
      </c>
      <c r="W61" s="61">
        <v>74.806288845686069</v>
      </c>
      <c r="X61" s="61">
        <v>73.585288509069841</v>
      </c>
      <c r="Y61" s="61">
        <v>51.091844544129053</v>
      </c>
      <c r="Z61" s="61">
        <v>51.605790469047882</v>
      </c>
      <c r="AA61" s="61">
        <v>56.181292436757801</v>
      </c>
    </row>
    <row r="62" spans="2:27" x14ac:dyDescent="0.25">
      <c r="B62" s="3">
        <v>10</v>
      </c>
      <c r="C62" s="3">
        <v>10</v>
      </c>
      <c r="D62" s="3">
        <v>10</v>
      </c>
      <c r="E62" s="3">
        <v>10</v>
      </c>
      <c r="F62" s="3">
        <v>10</v>
      </c>
      <c r="G62" s="3">
        <v>10</v>
      </c>
      <c r="H62" s="3">
        <v>13</v>
      </c>
      <c r="I62" s="3">
        <v>13</v>
      </c>
      <c r="J62" s="3">
        <v>13</v>
      </c>
      <c r="K62" s="3">
        <v>13</v>
      </c>
      <c r="L62" s="3">
        <v>13</v>
      </c>
      <c r="M62" s="3">
        <v>13</v>
      </c>
      <c r="P62" s="4"/>
      <c r="Q62" s="4"/>
      <c r="R62" s="4"/>
      <c r="S62" s="4"/>
      <c r="T62" s="4"/>
      <c r="U62" s="4"/>
      <c r="V62" s="57"/>
      <c r="W62" s="57"/>
      <c r="X62" s="57"/>
      <c r="Y62" s="57"/>
      <c r="Z62" s="57"/>
      <c r="AA62" s="57"/>
    </row>
    <row r="63" spans="2:27" x14ac:dyDescent="0.25">
      <c r="B63" s="3">
        <v>17</v>
      </c>
      <c r="C63" s="3">
        <v>17</v>
      </c>
      <c r="D63" s="3">
        <v>17</v>
      </c>
      <c r="E63" s="3">
        <v>17</v>
      </c>
      <c r="F63" s="3">
        <v>17</v>
      </c>
      <c r="G63" s="3">
        <v>17</v>
      </c>
      <c r="H63" s="3">
        <v>20</v>
      </c>
      <c r="I63" s="3">
        <v>20</v>
      </c>
      <c r="J63" s="3">
        <v>20</v>
      </c>
      <c r="K63" s="3">
        <v>20</v>
      </c>
      <c r="L63" s="3">
        <v>20</v>
      </c>
      <c r="M63" s="3">
        <v>20</v>
      </c>
      <c r="P63" s="4"/>
      <c r="Q63" s="4"/>
      <c r="R63" s="4"/>
      <c r="S63" s="4"/>
      <c r="T63" s="4"/>
      <c r="U63" s="4"/>
    </row>
    <row r="64" spans="2:27" x14ac:dyDescent="0.25">
      <c r="B64" s="3">
        <v>23</v>
      </c>
      <c r="C64" s="3">
        <v>23</v>
      </c>
      <c r="D64" s="3">
        <v>23</v>
      </c>
      <c r="E64" s="3">
        <v>23</v>
      </c>
      <c r="F64" s="3">
        <v>23</v>
      </c>
      <c r="G64" s="3">
        <v>23</v>
      </c>
      <c r="H64" s="3">
        <v>5.4</v>
      </c>
      <c r="I64" s="3">
        <v>5.4</v>
      </c>
      <c r="J64" s="3">
        <v>5.4</v>
      </c>
      <c r="K64" s="3">
        <v>5.4</v>
      </c>
      <c r="L64" s="3">
        <v>5.4</v>
      </c>
      <c r="M64" s="3">
        <v>5.4</v>
      </c>
    </row>
    <row r="65" spans="1:27" x14ac:dyDescent="0.25">
      <c r="B65" s="3"/>
      <c r="C65" s="3"/>
      <c r="D65" s="3"/>
      <c r="E65" s="3"/>
      <c r="F65" s="3"/>
      <c r="G65" s="3"/>
      <c r="H65" s="3">
        <v>5</v>
      </c>
      <c r="I65" s="3">
        <v>5</v>
      </c>
      <c r="J65" s="3">
        <v>5</v>
      </c>
      <c r="K65" s="3">
        <v>5</v>
      </c>
      <c r="L65" s="3">
        <v>5</v>
      </c>
      <c r="M65" s="3">
        <v>5</v>
      </c>
    </row>
    <row r="66" spans="1:27" x14ac:dyDescent="0.25">
      <c r="B66" s="3"/>
      <c r="C66" s="3"/>
      <c r="D66" s="3"/>
      <c r="E66" s="3"/>
      <c r="F66" s="3"/>
      <c r="G66" s="3"/>
      <c r="H66" s="3">
        <v>12</v>
      </c>
      <c r="I66" s="3">
        <v>12</v>
      </c>
      <c r="J66" s="3">
        <v>12</v>
      </c>
      <c r="K66" s="3">
        <v>12</v>
      </c>
      <c r="L66" s="3">
        <v>12</v>
      </c>
      <c r="M66" s="3">
        <v>12</v>
      </c>
    </row>
    <row r="67" spans="1:27" x14ac:dyDescent="0.25">
      <c r="B67" s="3"/>
      <c r="C67" s="3"/>
      <c r="D67" s="3"/>
      <c r="E67" s="3"/>
      <c r="F67" s="3"/>
      <c r="G67" s="3"/>
      <c r="H67" s="3">
        <v>19</v>
      </c>
      <c r="I67" s="3">
        <v>19</v>
      </c>
      <c r="J67" s="3">
        <v>19</v>
      </c>
      <c r="K67" s="3">
        <v>19</v>
      </c>
      <c r="L67" s="3">
        <v>19</v>
      </c>
      <c r="M67" s="3">
        <v>19</v>
      </c>
    </row>
    <row r="68" spans="1:27" x14ac:dyDescent="0.25">
      <c r="A68" s="35" t="s">
        <v>69</v>
      </c>
      <c r="B68" s="36">
        <f>AVERAGE(B52:B67)</f>
        <v>10.792307692307693</v>
      </c>
      <c r="C68" s="36">
        <f t="shared" ref="C68" si="10">AVERAGE(C52:C67)</f>
        <v>10.792307692307693</v>
      </c>
      <c r="D68" s="36">
        <f t="shared" ref="D68" si="11">AVERAGE(D52:D67)</f>
        <v>10.792307692307693</v>
      </c>
      <c r="E68" s="36">
        <f t="shared" ref="E68" si="12">AVERAGE(E52:E67)</f>
        <v>10.792307692307693</v>
      </c>
      <c r="F68" s="36">
        <f t="shared" ref="F68" si="13">AVERAGE(F52:F67)</f>
        <v>10.792307692307693</v>
      </c>
      <c r="G68" s="36">
        <f t="shared" ref="G68" si="14">AVERAGE(G52:G67)</f>
        <v>10.792307692307693</v>
      </c>
      <c r="H68" s="36">
        <f>AVERAGE(H52:H67)</f>
        <v>10.320535714285715</v>
      </c>
      <c r="I68" s="36">
        <f t="shared" ref="I68" si="15">AVERAGE(I52:I67)</f>
        <v>10.320535714285715</v>
      </c>
      <c r="J68" s="36">
        <f t="shared" ref="J68" si="16">AVERAGE(J52:J67)</f>
        <v>10.320535714285715</v>
      </c>
      <c r="K68" s="36">
        <f t="shared" ref="K68" si="17">AVERAGE(K52:K67)</f>
        <v>10.320535714285715</v>
      </c>
      <c r="L68" s="36">
        <f>AVERAGE(L52:L67)</f>
        <v>10.320535714285715</v>
      </c>
      <c r="M68" s="36">
        <f t="shared" ref="M68" si="18">AVERAGE(M52:M67)</f>
        <v>10.320535714285715</v>
      </c>
      <c r="O68" s="35" t="s">
        <v>69</v>
      </c>
      <c r="P68" s="36">
        <f t="shared" ref="P68:U68" si="19">AVERAGE(P52:P66)</f>
        <v>41.080598866904147</v>
      </c>
      <c r="Q68" s="36">
        <f t="shared" si="19"/>
        <v>39.45589617378446</v>
      </c>
      <c r="R68" s="36">
        <f t="shared" si="19"/>
        <v>39.198407671767995</v>
      </c>
      <c r="S68" s="36">
        <f t="shared" si="19"/>
        <v>28.931199746978297</v>
      </c>
      <c r="T68" s="36">
        <f t="shared" si="19"/>
        <v>37.077057154037959</v>
      </c>
      <c r="U68" s="36">
        <f t="shared" si="19"/>
        <v>51.589159964057558</v>
      </c>
      <c r="V68" s="36">
        <f t="shared" ref="V68:AA68" si="20">AVERAGE(V52:V62)</f>
        <v>30.553149571810945</v>
      </c>
      <c r="W68" s="36">
        <f t="shared" si="20"/>
        <v>33.759339018675867</v>
      </c>
      <c r="X68" s="36">
        <f t="shared" si="20"/>
        <v>44.677793468815061</v>
      </c>
      <c r="Y68" s="36">
        <f t="shared" si="20"/>
        <v>41.668656554039167</v>
      </c>
      <c r="Z68" s="36">
        <f t="shared" si="20"/>
        <v>22.960320453454916</v>
      </c>
      <c r="AA68" s="36">
        <f t="shared" si="20"/>
        <v>36.403331443412952</v>
      </c>
    </row>
    <row r="69" spans="1:27" x14ac:dyDescent="0.25">
      <c r="A69" s="35" t="s">
        <v>70</v>
      </c>
      <c r="B69" s="36">
        <f>MEDIAN(B52:B67)</f>
        <v>10</v>
      </c>
      <c r="C69" s="36">
        <f t="shared" ref="C69:M69" si="21">MEDIAN(C52:C67)</f>
        <v>10</v>
      </c>
      <c r="D69" s="36">
        <f t="shared" si="21"/>
        <v>10</v>
      </c>
      <c r="E69" s="36">
        <f t="shared" si="21"/>
        <v>10</v>
      </c>
      <c r="F69" s="36">
        <f t="shared" si="21"/>
        <v>10</v>
      </c>
      <c r="G69" s="36">
        <f t="shared" si="21"/>
        <v>10</v>
      </c>
      <c r="H69" s="36">
        <f t="shared" si="21"/>
        <v>10.6</v>
      </c>
      <c r="I69" s="36">
        <f t="shared" si="21"/>
        <v>10.6</v>
      </c>
      <c r="J69" s="36">
        <f t="shared" si="21"/>
        <v>10.6</v>
      </c>
      <c r="K69" s="36">
        <f>MEDIAN(K52:K67)</f>
        <v>10.6</v>
      </c>
      <c r="L69" s="36">
        <f t="shared" si="21"/>
        <v>10.6</v>
      </c>
      <c r="M69" s="36">
        <f t="shared" si="21"/>
        <v>10.6</v>
      </c>
      <c r="O69" s="35" t="s">
        <v>70</v>
      </c>
      <c r="P69" s="36">
        <f t="shared" ref="P69:U69" si="22">MEDIAN(P52:P66)</f>
        <v>44.111216227537881</v>
      </c>
      <c r="Q69" s="36">
        <f t="shared" si="22"/>
        <v>35.495306418768806</v>
      </c>
      <c r="R69" s="36">
        <f t="shared" si="22"/>
        <v>25.290161838568793</v>
      </c>
      <c r="S69" s="36">
        <f t="shared" si="22"/>
        <v>26.839355661561832</v>
      </c>
      <c r="T69" s="36">
        <f t="shared" si="22"/>
        <v>28.166516211677408</v>
      </c>
      <c r="U69" s="36">
        <f t="shared" si="22"/>
        <v>51.339769293767255</v>
      </c>
      <c r="V69" s="36">
        <f t="shared" ref="V69:AA69" si="23">MEDIAN(V52:V62)</f>
        <v>11.738932233412458</v>
      </c>
      <c r="W69" s="36">
        <f t="shared" si="23"/>
        <v>17.499439992174093</v>
      </c>
      <c r="X69" s="36">
        <f t="shared" si="23"/>
        <v>48.282330140905863</v>
      </c>
      <c r="Y69" s="36">
        <f t="shared" si="23"/>
        <v>50.279788481796807</v>
      </c>
      <c r="Z69" s="36">
        <f t="shared" si="23"/>
        <v>0</v>
      </c>
      <c r="AA69" s="36">
        <f t="shared" si="23"/>
        <v>29.68614769096677</v>
      </c>
    </row>
    <row r="71" spans="1:27" x14ac:dyDescent="0.25">
      <c r="A71" s="69" t="s">
        <v>108</v>
      </c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O71" s="70" t="s">
        <v>109</v>
      </c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</row>
    <row r="72" spans="1:27" x14ac:dyDescent="0.25">
      <c r="B72" s="35" t="s">
        <v>62</v>
      </c>
      <c r="C72" s="35" t="s">
        <v>63</v>
      </c>
      <c r="D72" s="35" t="s">
        <v>64</v>
      </c>
      <c r="E72" s="35" t="s">
        <v>65</v>
      </c>
      <c r="F72" s="35" t="s">
        <v>66</v>
      </c>
      <c r="G72" s="35" t="s">
        <v>67</v>
      </c>
      <c r="H72" s="35" t="s">
        <v>62</v>
      </c>
      <c r="I72" s="35" t="s">
        <v>63</v>
      </c>
      <c r="J72" s="35" t="s">
        <v>64</v>
      </c>
      <c r="K72" s="35" t="s">
        <v>65</v>
      </c>
      <c r="L72" s="35" t="s">
        <v>66</v>
      </c>
      <c r="M72" s="35" t="s">
        <v>67</v>
      </c>
      <c r="P72" s="35" t="s">
        <v>62</v>
      </c>
      <c r="Q72" s="35" t="s">
        <v>63</v>
      </c>
      <c r="R72" s="35" t="s">
        <v>64</v>
      </c>
      <c r="S72" s="35" t="s">
        <v>65</v>
      </c>
      <c r="T72" s="35" t="s">
        <v>66</v>
      </c>
      <c r="U72" s="35" t="s">
        <v>67</v>
      </c>
      <c r="V72" s="35" t="s">
        <v>62</v>
      </c>
      <c r="W72" s="35" t="s">
        <v>63</v>
      </c>
      <c r="X72" s="35" t="s">
        <v>64</v>
      </c>
      <c r="Y72" s="35" t="s">
        <v>65</v>
      </c>
      <c r="Z72" s="35" t="s">
        <v>66</v>
      </c>
      <c r="AA72" s="35" t="s">
        <v>67</v>
      </c>
    </row>
    <row r="74" spans="1:27" x14ac:dyDescent="0.25">
      <c r="B74" t="s">
        <v>12</v>
      </c>
      <c r="C74" t="s">
        <v>12</v>
      </c>
      <c r="D74" t="s">
        <v>12</v>
      </c>
      <c r="E74" t="s">
        <v>12</v>
      </c>
      <c r="F74" t="s">
        <v>12</v>
      </c>
      <c r="G74" t="s">
        <v>12</v>
      </c>
      <c r="H74" t="s">
        <v>13</v>
      </c>
      <c r="I74" t="s">
        <v>13</v>
      </c>
      <c r="J74" t="s">
        <v>13</v>
      </c>
      <c r="K74" t="s">
        <v>13</v>
      </c>
      <c r="L74" t="s">
        <v>13</v>
      </c>
      <c r="M74" t="s">
        <v>13</v>
      </c>
      <c r="P74" t="s">
        <v>12</v>
      </c>
      <c r="Q74" t="s">
        <v>12</v>
      </c>
      <c r="R74" t="s">
        <v>12</v>
      </c>
      <c r="S74" t="s">
        <v>12</v>
      </c>
      <c r="T74" t="s">
        <v>12</v>
      </c>
      <c r="U74" t="s">
        <v>12</v>
      </c>
      <c r="V74" t="s">
        <v>13</v>
      </c>
      <c r="W74" t="s">
        <v>13</v>
      </c>
      <c r="X74" t="s">
        <v>13</v>
      </c>
      <c r="Y74" t="s">
        <v>13</v>
      </c>
      <c r="Z74" t="s">
        <v>13</v>
      </c>
      <c r="AA74" t="s">
        <v>13</v>
      </c>
    </row>
    <row r="75" spans="1:27" x14ac:dyDescent="0.25">
      <c r="B75" s="3">
        <v>98.924731182795696</v>
      </c>
      <c r="C75" s="3">
        <v>0</v>
      </c>
      <c r="D75" s="3">
        <v>100</v>
      </c>
      <c r="E75" s="3">
        <v>100</v>
      </c>
      <c r="F75" s="3">
        <v>0</v>
      </c>
      <c r="G75" s="3">
        <v>61.971830985915446</v>
      </c>
      <c r="H75" s="3">
        <v>0</v>
      </c>
      <c r="I75" s="3">
        <v>95.454545454545411</v>
      </c>
      <c r="J75" s="3">
        <v>96.296296296296362</v>
      </c>
      <c r="K75" s="3">
        <v>53.333333333333123</v>
      </c>
      <c r="L75" s="3">
        <v>95.454545454545553</v>
      </c>
      <c r="M75" s="3">
        <v>96.938775510204138</v>
      </c>
      <c r="P75" s="3">
        <v>0</v>
      </c>
      <c r="Q75" s="3">
        <v>50.902545452182466</v>
      </c>
      <c r="R75" s="3">
        <v>80.740777777777765</v>
      </c>
      <c r="S75" s="3">
        <v>32.452766963308292</v>
      </c>
      <c r="T75" s="3">
        <v>69.379883720930238</v>
      </c>
      <c r="U75" s="3">
        <v>71.705465116279072</v>
      </c>
      <c r="V75" s="3">
        <v>79.766548660841579</v>
      </c>
      <c r="W75" s="3">
        <v>83.65680119068449</v>
      </c>
      <c r="X75" s="3">
        <v>85.889579302946373</v>
      </c>
      <c r="Y75" s="3">
        <v>97.368421052631575</v>
      </c>
      <c r="Z75" s="3">
        <v>88.095238095238088</v>
      </c>
      <c r="AA75" s="3">
        <v>96.980159750640212</v>
      </c>
    </row>
    <row r="76" spans="1:27" x14ac:dyDescent="0.25">
      <c r="B76" s="3">
        <v>0</v>
      </c>
      <c r="C76" s="3">
        <v>0</v>
      </c>
      <c r="D76" s="3">
        <v>0</v>
      </c>
      <c r="E76" s="3">
        <v>49.999999999998892</v>
      </c>
      <c r="F76" s="3">
        <v>0</v>
      </c>
      <c r="G76" s="3">
        <v>77.777777777778326</v>
      </c>
      <c r="H76" s="3">
        <v>20.83333333333378</v>
      </c>
      <c r="I76" s="3">
        <v>0</v>
      </c>
      <c r="J76" s="3">
        <v>0</v>
      </c>
      <c r="K76" s="3">
        <v>5.5555555555549221</v>
      </c>
      <c r="L76" s="3">
        <v>0</v>
      </c>
      <c r="M76" s="3">
        <v>0</v>
      </c>
      <c r="P76" s="3">
        <v>45.957466364879309</v>
      </c>
      <c r="Q76" s="3">
        <v>0</v>
      </c>
      <c r="R76" s="3">
        <v>48.855077209864724</v>
      </c>
      <c r="S76" s="3">
        <v>2.9628888888888878</v>
      </c>
      <c r="T76" s="3">
        <v>0</v>
      </c>
      <c r="U76" s="3">
        <v>10.447828024008931</v>
      </c>
      <c r="V76" s="3">
        <v>64.483175211347657</v>
      </c>
      <c r="W76" s="3">
        <v>95.794233576642327</v>
      </c>
      <c r="X76" s="3">
        <v>0</v>
      </c>
      <c r="Y76" s="3">
        <v>97.723083217041022</v>
      </c>
      <c r="Z76" s="3">
        <v>93.013106239120773</v>
      </c>
      <c r="AA76" s="3">
        <v>95.985401459854018</v>
      </c>
    </row>
    <row r="77" spans="1:27" x14ac:dyDescent="0.25">
      <c r="B77" s="3">
        <v>0</v>
      </c>
      <c r="C77" s="3">
        <v>0</v>
      </c>
      <c r="D77" s="3">
        <v>65.384615384615401</v>
      </c>
      <c r="E77" s="3">
        <v>0</v>
      </c>
      <c r="F77" s="3">
        <v>41.666666666666728</v>
      </c>
      <c r="G77" s="3">
        <v>62.068965517241267</v>
      </c>
      <c r="H77" s="3">
        <v>0</v>
      </c>
      <c r="I77" s="3">
        <v>99.367088607594894</v>
      </c>
      <c r="J77" s="3">
        <v>98.000000000000043</v>
      </c>
      <c r="K77" s="3">
        <v>88.235294117646774</v>
      </c>
      <c r="L77" s="3">
        <v>0</v>
      </c>
      <c r="M77" s="3">
        <v>86.842105263157947</v>
      </c>
      <c r="P77" s="3">
        <v>94.299756896811871</v>
      </c>
      <c r="Q77" s="3">
        <v>92.270010466522066</v>
      </c>
      <c r="R77" s="3">
        <v>98.069765071389881</v>
      </c>
      <c r="S77" s="3">
        <v>95.892635384602059</v>
      </c>
      <c r="T77" s="3">
        <v>97.670680722891561</v>
      </c>
      <c r="U77" s="3">
        <v>96.225349189446462</v>
      </c>
      <c r="V77" s="3">
        <v>61.123599406640459</v>
      </c>
      <c r="W77" s="3">
        <v>98.620178062015157</v>
      </c>
      <c r="X77" s="3">
        <v>82.347674731182792</v>
      </c>
      <c r="Y77" s="3">
        <v>98.731985627320313</v>
      </c>
      <c r="Z77" s="3">
        <v>91.265190961962688</v>
      </c>
      <c r="AA77" s="3">
        <v>97.702302582532582</v>
      </c>
    </row>
    <row r="78" spans="1:27" x14ac:dyDescent="0.25">
      <c r="B78" s="3">
        <v>94.23076923076917</v>
      </c>
      <c r="C78" s="3">
        <v>0</v>
      </c>
      <c r="D78" s="3">
        <v>22.222222222221781</v>
      </c>
      <c r="E78" s="3">
        <v>94.59459459459471</v>
      </c>
      <c r="F78" s="3">
        <v>85.714285714286078</v>
      </c>
      <c r="G78" s="3">
        <v>49.999999999998892</v>
      </c>
      <c r="H78" s="3">
        <v>65.306122448979622</v>
      </c>
      <c r="I78" s="3">
        <v>0</v>
      </c>
      <c r="J78" s="3">
        <v>0</v>
      </c>
      <c r="K78" s="3">
        <v>98.245614035087698</v>
      </c>
      <c r="L78" s="3">
        <v>9.3750000000000693</v>
      </c>
      <c r="M78" s="3">
        <v>91.489361702127653</v>
      </c>
      <c r="P78" s="3">
        <v>89.54351910828025</v>
      </c>
      <c r="Q78" s="3">
        <v>93.12138190049815</v>
      </c>
      <c r="R78" s="3">
        <v>93.871117896749979</v>
      </c>
      <c r="S78" s="3">
        <v>96.153840966725326</v>
      </c>
      <c r="T78" s="3">
        <v>95.948683185303281</v>
      </c>
      <c r="U78" s="3">
        <v>96.535796766743658</v>
      </c>
      <c r="V78" s="3">
        <v>5.9384586442602636</v>
      </c>
      <c r="W78" s="3">
        <v>94.778065410494378</v>
      </c>
      <c r="X78" s="3">
        <v>21.458971992128507</v>
      </c>
      <c r="Y78" s="3">
        <v>98.50091587753046</v>
      </c>
      <c r="Z78" s="3">
        <v>92.937855932203377</v>
      </c>
      <c r="AA78" s="3">
        <v>98.904112358791437</v>
      </c>
    </row>
    <row r="79" spans="1:27" x14ac:dyDescent="0.25">
      <c r="B79" s="3">
        <v>0</v>
      </c>
      <c r="C79" s="3">
        <v>37.49999999999968</v>
      </c>
      <c r="D79" s="3">
        <v>27.272727272727419</v>
      </c>
      <c r="E79" s="3">
        <v>54.545454545454838</v>
      </c>
      <c r="F79" s="3">
        <v>95.23809523809534</v>
      </c>
      <c r="G79" s="3">
        <v>92.857142857142691</v>
      </c>
      <c r="H79" s="3">
        <v>0</v>
      </c>
      <c r="I79" s="3">
        <v>0</v>
      </c>
      <c r="J79" s="3">
        <v>0</v>
      </c>
      <c r="K79" s="3">
        <v>0</v>
      </c>
      <c r="L79" s="3">
        <v>50.00000000000032</v>
      </c>
      <c r="M79" s="3">
        <v>0</v>
      </c>
      <c r="P79" s="3">
        <v>0</v>
      </c>
      <c r="Q79" s="3">
        <v>31.460579472235651</v>
      </c>
      <c r="R79" s="3">
        <v>0</v>
      </c>
      <c r="S79" s="3">
        <v>59.999967567585102</v>
      </c>
      <c r="T79" s="3">
        <v>0</v>
      </c>
      <c r="U79" s="3">
        <v>55.95232142857143</v>
      </c>
      <c r="V79" s="3">
        <v>0</v>
      </c>
      <c r="W79" s="3">
        <v>39.069749269884056</v>
      </c>
      <c r="X79" s="3">
        <v>0</v>
      </c>
      <c r="Y79" s="3">
        <v>81.188059994089102</v>
      </c>
      <c r="Z79" s="3">
        <v>0</v>
      </c>
      <c r="AA79" s="3">
        <v>78.607014925373136</v>
      </c>
    </row>
    <row r="80" spans="1:27" x14ac:dyDescent="0.25">
      <c r="B80" s="3">
        <v>81.666666666666572</v>
      </c>
      <c r="C80" s="3">
        <v>42.857142857142769</v>
      </c>
      <c r="D80" s="3">
        <v>0</v>
      </c>
      <c r="E80" s="3">
        <v>80.555555555555472</v>
      </c>
      <c r="F80" s="3">
        <v>78.947368421052659</v>
      </c>
      <c r="G80" s="3">
        <v>9.9999999999998224</v>
      </c>
      <c r="H80" s="3">
        <v>0</v>
      </c>
      <c r="I80" s="3">
        <v>92.59259259259241</v>
      </c>
      <c r="J80" s="3">
        <v>83.333333333333584</v>
      </c>
      <c r="K80" s="3">
        <v>0</v>
      </c>
      <c r="L80" s="3">
        <v>56.097560975609625</v>
      </c>
      <c r="M80" s="3">
        <v>0</v>
      </c>
      <c r="P80" s="3">
        <v>97.264674418604642</v>
      </c>
      <c r="Q80" s="3">
        <v>98.057642857142852</v>
      </c>
      <c r="R80" s="3">
        <v>97.663450160771717</v>
      </c>
      <c r="S80" s="3">
        <v>99.006369439409298</v>
      </c>
      <c r="T80" s="3">
        <v>88.168311295460953</v>
      </c>
      <c r="U80" s="3">
        <v>98.195488721804509</v>
      </c>
      <c r="V80" s="3">
        <v>13.258037261710035</v>
      </c>
      <c r="W80" s="3">
        <v>95.192307692307693</v>
      </c>
      <c r="X80" s="3">
        <v>46.260869565217391</v>
      </c>
      <c r="Y80" s="3">
        <v>98.466254648274401</v>
      </c>
      <c r="Z80" s="3">
        <v>85.699481124325445</v>
      </c>
      <c r="AA80" s="3">
        <v>96.732961415693282</v>
      </c>
    </row>
    <row r="81" spans="1:27" x14ac:dyDescent="0.25">
      <c r="B81" s="3">
        <v>0</v>
      </c>
      <c r="C81" s="3">
        <v>42.10526315789469</v>
      </c>
      <c r="D81" s="3">
        <v>92.857142857142691</v>
      </c>
      <c r="E81" s="3">
        <v>85.185185185185148</v>
      </c>
      <c r="F81" s="3">
        <v>55.555555555555443</v>
      </c>
      <c r="G81" s="3">
        <v>95.000000000000114</v>
      </c>
      <c r="H81" s="3">
        <v>79.487179487179489</v>
      </c>
      <c r="I81" s="3">
        <v>13.333333333333611</v>
      </c>
      <c r="J81" s="3">
        <v>0</v>
      </c>
      <c r="K81" s="3">
        <v>90.476190476190467</v>
      </c>
      <c r="L81" s="3">
        <v>95.23809523809534</v>
      </c>
      <c r="M81" s="3">
        <v>0</v>
      </c>
      <c r="P81" s="3">
        <v>75.912411270864311</v>
      </c>
      <c r="Q81" s="3">
        <v>86.903852150178068</v>
      </c>
      <c r="R81" s="3">
        <v>69.655190392387539</v>
      </c>
      <c r="S81" s="3">
        <v>94.73684210526315</v>
      </c>
      <c r="T81" s="3">
        <v>69.38775029635012</v>
      </c>
      <c r="U81" s="3">
        <v>90.540561671706229</v>
      </c>
      <c r="V81" s="3">
        <v>67.951541144307072</v>
      </c>
      <c r="W81" s="3">
        <v>97.863250000000008</v>
      </c>
      <c r="X81" s="3">
        <v>66.252986485608915</v>
      </c>
      <c r="Y81" s="3">
        <v>97.494142798457688</v>
      </c>
      <c r="Z81" s="3">
        <v>65.676274183509406</v>
      </c>
      <c r="AA81" s="3">
        <v>99.030172434694563</v>
      </c>
    </row>
    <row r="82" spans="1:27" x14ac:dyDescent="0.25">
      <c r="B82" s="3">
        <v>0</v>
      </c>
      <c r="C82" s="3">
        <v>88.235294117647157</v>
      </c>
      <c r="D82" s="3">
        <v>0</v>
      </c>
      <c r="E82" s="3">
        <v>60.000000000000711</v>
      </c>
      <c r="F82" s="3">
        <v>0</v>
      </c>
      <c r="G82" s="3">
        <v>99.441340782122907</v>
      </c>
      <c r="H82" s="3">
        <v>97.058823529411825</v>
      </c>
      <c r="I82" s="3">
        <v>0</v>
      </c>
      <c r="J82" s="3">
        <v>74.358974358974478</v>
      </c>
      <c r="K82" s="3">
        <v>95.121951219512155</v>
      </c>
      <c r="L82" s="3">
        <v>0</v>
      </c>
      <c r="M82" s="3">
        <v>89.795918367346985</v>
      </c>
      <c r="P82" s="3">
        <v>16.917286873200414</v>
      </c>
      <c r="Q82" s="3">
        <v>49.469911473466951</v>
      </c>
      <c r="R82" s="3">
        <v>32.921851851851855</v>
      </c>
      <c r="S82" s="3">
        <v>67.330730147119453</v>
      </c>
      <c r="T82" s="3">
        <v>45.634880952380954</v>
      </c>
      <c r="U82" s="3">
        <v>73.250987654320994</v>
      </c>
      <c r="V82" s="3">
        <v>73.503838197029097</v>
      </c>
      <c r="W82" s="3">
        <v>96.666666666666671</v>
      </c>
      <c r="X82" s="3">
        <v>27.398992424242419</v>
      </c>
      <c r="Y82" s="3">
        <v>98.453336000000007</v>
      </c>
      <c r="Z82" s="3">
        <v>85.412368180731136</v>
      </c>
      <c r="AA82" s="3">
        <v>99.246750629785737</v>
      </c>
    </row>
    <row r="83" spans="1:27" x14ac:dyDescent="0.25">
      <c r="B83" s="3">
        <v>0</v>
      </c>
      <c r="C83" s="3">
        <v>39.999999999999289</v>
      </c>
      <c r="D83" s="3">
        <v>37.142857142857054</v>
      </c>
      <c r="E83" s="3">
        <v>91.304347826087124</v>
      </c>
      <c r="F83" s="3">
        <v>77.777777777777231</v>
      </c>
      <c r="G83" s="3">
        <v>0</v>
      </c>
      <c r="H83" s="3">
        <v>71.428571428571402</v>
      </c>
      <c r="I83" s="3">
        <v>0</v>
      </c>
      <c r="J83" s="3">
        <v>43.362831858406977</v>
      </c>
      <c r="K83" s="3">
        <v>0</v>
      </c>
      <c r="L83" s="3">
        <v>0</v>
      </c>
      <c r="M83" s="3">
        <v>91.338582677165405</v>
      </c>
      <c r="P83" s="3">
        <v>0</v>
      </c>
      <c r="Q83" s="3">
        <v>23.857906671113369</v>
      </c>
      <c r="R83" s="3">
        <v>0</v>
      </c>
      <c r="S83" s="3">
        <v>53.571404655622921</v>
      </c>
      <c r="T83" s="3">
        <v>0</v>
      </c>
      <c r="U83" s="3">
        <v>60.000027272739672</v>
      </c>
      <c r="V83" s="3">
        <v>96.742161964149162</v>
      </c>
      <c r="W83" s="3">
        <v>98.72756931040081</v>
      </c>
      <c r="X83" s="3">
        <v>45.605308457711438</v>
      </c>
      <c r="Y83" s="3">
        <v>98.72013649693065</v>
      </c>
      <c r="Z83" s="3">
        <v>87.615778518280933</v>
      </c>
      <c r="AA83" s="3">
        <v>99.257425742574256</v>
      </c>
    </row>
    <row r="84" spans="1:27" x14ac:dyDescent="0.25">
      <c r="B84" s="3">
        <v>96.527777777777786</v>
      </c>
      <c r="C84" s="3">
        <v>66.666666666666529</v>
      </c>
      <c r="D84" s="3">
        <v>96.268656716417894</v>
      </c>
      <c r="E84" s="3">
        <v>90.243902439024382</v>
      </c>
      <c r="F84" s="3">
        <v>91.946308724832221</v>
      </c>
      <c r="G84" s="3">
        <v>90.740740740740762</v>
      </c>
      <c r="H84" s="3">
        <v>72.727272727272478</v>
      </c>
      <c r="I84" s="3">
        <v>16.666666666667037</v>
      </c>
      <c r="J84" s="3">
        <v>0</v>
      </c>
      <c r="K84" s="3">
        <v>56.250000000000419</v>
      </c>
      <c r="L84" s="3">
        <v>0</v>
      </c>
      <c r="M84" s="3">
        <v>0</v>
      </c>
      <c r="P84" s="3">
        <v>58.846150612848867</v>
      </c>
      <c r="Q84" s="3">
        <v>0</v>
      </c>
      <c r="R84" s="3">
        <v>0</v>
      </c>
      <c r="S84" s="3">
        <v>0</v>
      </c>
      <c r="T84" s="3">
        <v>65.96638545463432</v>
      </c>
      <c r="U84" s="3">
        <v>0</v>
      </c>
      <c r="V84" s="3">
        <v>16.019409699315677</v>
      </c>
      <c r="W84" s="3">
        <v>33.838333333333331</v>
      </c>
      <c r="X84" s="3">
        <v>0</v>
      </c>
      <c r="Y84" s="3">
        <v>67.010377829702151</v>
      </c>
      <c r="Z84" s="3">
        <v>0</v>
      </c>
      <c r="AA84" s="3">
        <v>77.114477611940288</v>
      </c>
    </row>
    <row r="85" spans="1:27" x14ac:dyDescent="0.25">
      <c r="B85" s="3">
        <v>0</v>
      </c>
      <c r="C85" s="3">
        <v>0</v>
      </c>
      <c r="D85" s="3">
        <v>0</v>
      </c>
      <c r="E85" s="3">
        <v>100</v>
      </c>
      <c r="F85" s="3">
        <v>39.999999999999943</v>
      </c>
      <c r="G85" s="3">
        <v>16.666666666667656</v>
      </c>
      <c r="H85" s="3">
        <v>0</v>
      </c>
      <c r="I85" s="3">
        <v>64.285714285714334</v>
      </c>
      <c r="J85" s="3">
        <v>2.9605947323337263E-12</v>
      </c>
      <c r="K85" s="3">
        <v>93.333333333333485</v>
      </c>
      <c r="L85" s="3">
        <v>45.454545454545162</v>
      </c>
      <c r="M85" s="3">
        <v>49.999999999998892</v>
      </c>
      <c r="P85" s="3">
        <v>0</v>
      </c>
      <c r="Q85" s="3">
        <v>55.032129543441208</v>
      </c>
      <c r="R85" s="3">
        <v>75.343904761904753</v>
      </c>
      <c r="S85" s="3">
        <v>80.789505055393406</v>
      </c>
      <c r="T85" s="3">
        <v>0</v>
      </c>
      <c r="U85" s="3">
        <v>76.744186046511629</v>
      </c>
      <c r="V85" s="3">
        <v>0</v>
      </c>
      <c r="W85" s="3">
        <v>58.297812041622151</v>
      </c>
      <c r="X85" s="3">
        <v>0</v>
      </c>
      <c r="Y85" s="3">
        <v>75.892867904969691</v>
      </c>
      <c r="Z85" s="3">
        <v>0</v>
      </c>
      <c r="AA85" s="3">
        <v>81.603782262366863</v>
      </c>
    </row>
    <row r="86" spans="1:27" x14ac:dyDescent="0.25">
      <c r="B86" s="3">
        <v>0</v>
      </c>
      <c r="C86" s="3">
        <v>0</v>
      </c>
      <c r="D86" s="3">
        <v>88.235294117647044</v>
      </c>
      <c r="E86" s="3">
        <v>0</v>
      </c>
      <c r="F86" s="3">
        <v>18.181818181818219</v>
      </c>
      <c r="G86" s="3">
        <v>36.842105263157968</v>
      </c>
      <c r="H86" s="3">
        <v>69.135802469135783</v>
      </c>
      <c r="I86" s="3">
        <v>0</v>
      </c>
      <c r="J86" s="3">
        <v>36.842105263157819</v>
      </c>
      <c r="K86" s="3">
        <v>93.999999999999943</v>
      </c>
      <c r="L86" s="3">
        <v>0</v>
      </c>
      <c r="M86" s="3">
        <v>0</v>
      </c>
      <c r="P86" s="3">
        <v>0</v>
      </c>
      <c r="Q86" s="3">
        <v>47.246347826086954</v>
      </c>
      <c r="R86" s="3">
        <v>39.130424149341266</v>
      </c>
      <c r="S86" s="3">
        <v>83.730178571428567</v>
      </c>
      <c r="T86" s="3">
        <v>29.606293669786897</v>
      </c>
      <c r="U86" s="3">
        <v>80.371331466490332</v>
      </c>
      <c r="V86" s="3">
        <v>75.545797181570819</v>
      </c>
      <c r="W86" s="3">
        <v>47.619090909090907</v>
      </c>
      <c r="X86" s="3">
        <v>10.434778071835618</v>
      </c>
      <c r="Y86" s="3">
        <v>89.912236842105258</v>
      </c>
      <c r="Z86" s="3">
        <v>8.9623542630404476</v>
      </c>
      <c r="AA86" s="3">
        <v>93.749958147340124</v>
      </c>
    </row>
    <row r="87" spans="1:27" x14ac:dyDescent="0.25">
      <c r="H87" s="3">
        <v>54.545454545454476</v>
      </c>
      <c r="I87" s="3">
        <v>55.999999999999872</v>
      </c>
      <c r="J87" s="3">
        <v>0</v>
      </c>
      <c r="K87" s="3">
        <v>0</v>
      </c>
      <c r="L87" s="3">
        <v>0</v>
      </c>
      <c r="M87" s="3">
        <v>0</v>
      </c>
      <c r="P87">
        <v>0</v>
      </c>
      <c r="Q87">
        <v>21.226405081884394</v>
      </c>
      <c r="R87">
        <v>13.526521739130443</v>
      </c>
      <c r="S87">
        <v>55.958578216879907</v>
      </c>
      <c r="T87">
        <v>0</v>
      </c>
      <c r="U87">
        <v>59.803970588235302</v>
      </c>
      <c r="V87" s="3">
        <v>0</v>
      </c>
      <c r="W87" s="3">
        <v>50.253781597065185</v>
      </c>
      <c r="X87" s="3">
        <v>0</v>
      </c>
      <c r="Y87" s="3">
        <v>39.999965714266125</v>
      </c>
      <c r="Z87" s="3">
        <v>0</v>
      </c>
      <c r="AA87" s="3">
        <v>52.97625</v>
      </c>
    </row>
    <row r="88" spans="1:27" x14ac:dyDescent="0.25">
      <c r="H88" s="3">
        <v>0</v>
      </c>
      <c r="I88" s="3">
        <v>88.63636363636364</v>
      </c>
      <c r="J88" s="3">
        <v>66.6666666666667</v>
      </c>
      <c r="K88" s="3">
        <v>92.173913043478237</v>
      </c>
      <c r="L88" s="3">
        <v>21.21212121212071</v>
      </c>
      <c r="M88" s="3">
        <v>72.340425531914519</v>
      </c>
      <c r="V88" s="3">
        <v>3.1712471896803809</v>
      </c>
      <c r="W88" s="3">
        <v>93.411890380926096</v>
      </c>
      <c r="X88" s="3">
        <v>67.322476255088191</v>
      </c>
      <c r="Y88" s="3">
        <v>91.250005437499723</v>
      </c>
      <c r="Z88" s="3">
        <v>8.6764705882352917</v>
      </c>
      <c r="AA88" s="3">
        <v>96.18021566208543</v>
      </c>
    </row>
    <row r="89" spans="1:27" x14ac:dyDescent="0.25">
      <c r="H89" s="3">
        <v>69.841269841269849</v>
      </c>
      <c r="I89" s="3">
        <v>99.549549549549553</v>
      </c>
      <c r="J89" s="3">
        <v>67.948717948717956</v>
      </c>
      <c r="K89" s="3">
        <v>75.510204081632637</v>
      </c>
      <c r="L89" s="3">
        <v>91.139240506329187</v>
      </c>
      <c r="M89" s="3">
        <v>94.736842105263264</v>
      </c>
      <c r="V89" s="3">
        <v>0</v>
      </c>
      <c r="W89" s="3">
        <v>78.809857937611341</v>
      </c>
      <c r="X89" s="3">
        <v>0</v>
      </c>
      <c r="Y89" s="3">
        <v>90.196092436974794</v>
      </c>
      <c r="Z89" s="3">
        <v>0</v>
      </c>
      <c r="AA89" s="3">
        <v>90.394492348969536</v>
      </c>
    </row>
    <row r="90" spans="1:27" x14ac:dyDescent="0.25">
      <c r="H90" s="3">
        <v>78.181818181818187</v>
      </c>
      <c r="I90" s="3">
        <v>92.380952380952365</v>
      </c>
      <c r="J90" s="3">
        <v>89.166666666666686</v>
      </c>
      <c r="K90" s="3">
        <v>95.23809523809517</v>
      </c>
      <c r="L90" s="3">
        <v>74.719101123595522</v>
      </c>
      <c r="M90" s="3">
        <v>98.175182481751833</v>
      </c>
      <c r="V90" s="3">
        <v>75.546152219873136</v>
      </c>
      <c r="W90" s="3">
        <v>86.761963130016355</v>
      </c>
      <c r="X90" s="3">
        <v>0</v>
      </c>
      <c r="Y90" s="3">
        <v>96.758545935499427</v>
      </c>
      <c r="Z90" s="3">
        <v>0</v>
      </c>
      <c r="AA90" s="3">
        <v>98.463699788583511</v>
      </c>
    </row>
    <row r="91" spans="1:27" x14ac:dyDescent="0.25">
      <c r="A91" s="35" t="s">
        <v>69</v>
      </c>
      <c r="B91" s="36">
        <f>AVERAGE(B75:B90)</f>
        <v>30.945828738167435</v>
      </c>
      <c r="C91" s="36">
        <f t="shared" ref="C91:M91" si="24">AVERAGE(C75:C90)</f>
        <v>26.447030566612511</v>
      </c>
      <c r="D91" s="36">
        <f t="shared" si="24"/>
        <v>44.115292976135777</v>
      </c>
      <c r="E91" s="36">
        <f t="shared" si="24"/>
        <v>67.202420012158441</v>
      </c>
      <c r="F91" s="36">
        <f t="shared" si="24"/>
        <v>48.752323023340317</v>
      </c>
      <c r="G91" s="36">
        <f t="shared" si="24"/>
        <v>57.780547549230484</v>
      </c>
      <c r="H91" s="36">
        <f t="shared" si="24"/>
        <v>42.409102999526681</v>
      </c>
      <c r="I91" s="36">
        <f t="shared" si="24"/>
        <v>44.891675406707073</v>
      </c>
      <c r="J91" s="36">
        <f t="shared" si="24"/>
        <v>40.998474524513981</v>
      </c>
      <c r="K91" s="36">
        <f t="shared" si="24"/>
        <v>58.592092777116569</v>
      </c>
      <c r="L91" s="36">
        <f t="shared" si="24"/>
        <v>33.668138122802596</v>
      </c>
      <c r="M91" s="36">
        <f t="shared" si="24"/>
        <v>48.228574602433163</v>
      </c>
      <c r="O91" s="35" t="s">
        <v>69</v>
      </c>
      <c r="P91" s="36">
        <f>AVERAGE(P75:P90)</f>
        <v>36.826251195806897</v>
      </c>
      <c r="Q91" s="36">
        <f t="shared" ref="Q91:AA91" si="25">AVERAGE(Q75:Q90)</f>
        <v>49.965285607288635</v>
      </c>
      <c r="R91" s="36">
        <f t="shared" si="25"/>
        <v>49.982929308551533</v>
      </c>
      <c r="S91" s="36">
        <f t="shared" si="25"/>
        <v>63.275823689402031</v>
      </c>
      <c r="T91" s="36">
        <f t="shared" si="25"/>
        <v>43.212528407518334</v>
      </c>
      <c r="U91" s="36">
        <f t="shared" si="25"/>
        <v>66.905639534373705</v>
      </c>
      <c r="V91" s="36">
        <f t="shared" si="25"/>
        <v>39.565622923795331</v>
      </c>
      <c r="W91" s="36">
        <f t="shared" si="25"/>
        <v>78.085096906797546</v>
      </c>
      <c r="X91" s="36">
        <f t="shared" si="25"/>
        <v>28.310727330372604</v>
      </c>
      <c r="Y91" s="36">
        <f t="shared" si="25"/>
        <v>88.604151738330785</v>
      </c>
      <c r="Z91" s="36">
        <f t="shared" si="25"/>
        <v>44.209632380415464</v>
      </c>
      <c r="AA91" s="36">
        <f t="shared" si="25"/>
        <v>90.808073570076559</v>
      </c>
    </row>
    <row r="92" spans="1:27" x14ac:dyDescent="0.25">
      <c r="A92" s="35" t="s">
        <v>70</v>
      </c>
      <c r="B92" s="36">
        <f>MEDIAN(B75:B90)</f>
        <v>0</v>
      </c>
      <c r="C92" s="36">
        <f t="shared" ref="C92:M92" si="26">MEDIAN(C75:C90)</f>
        <v>18.74999999999984</v>
      </c>
      <c r="D92" s="36">
        <f t="shared" si="26"/>
        <v>32.207792207792238</v>
      </c>
      <c r="E92" s="36">
        <f t="shared" si="26"/>
        <v>82.87037037037031</v>
      </c>
      <c r="F92" s="36">
        <f t="shared" si="26"/>
        <v>48.611111111111086</v>
      </c>
      <c r="G92" s="36">
        <f t="shared" si="26"/>
        <v>62.020398251578357</v>
      </c>
      <c r="H92" s="36">
        <f t="shared" si="26"/>
        <v>59.925788497217049</v>
      </c>
      <c r="I92" s="36">
        <f t="shared" si="26"/>
        <v>36.333333333333456</v>
      </c>
      <c r="J92" s="36">
        <f t="shared" si="26"/>
        <v>40.102468560782398</v>
      </c>
      <c r="K92" s="36">
        <f t="shared" si="26"/>
        <v>81.872749099639705</v>
      </c>
      <c r="L92" s="36">
        <f t="shared" si="26"/>
        <v>15.293560606060389</v>
      </c>
      <c r="M92" s="36">
        <f t="shared" si="26"/>
        <v>61.170212765956705</v>
      </c>
      <c r="O92" s="35" t="s">
        <v>70</v>
      </c>
      <c r="P92" s="36">
        <f>MEDIAN(P75:P90)</f>
        <v>16.917286873200414</v>
      </c>
      <c r="Q92" s="36">
        <f t="shared" ref="Q92:AA92" si="27">MEDIAN(Q75:Q90)</f>
        <v>49.469911473466951</v>
      </c>
      <c r="R92" s="36">
        <f t="shared" si="27"/>
        <v>48.855077209864724</v>
      </c>
      <c r="S92" s="36">
        <f t="shared" si="27"/>
        <v>67.330730147119453</v>
      </c>
      <c r="T92" s="36">
        <f t="shared" si="27"/>
        <v>45.634880952380954</v>
      </c>
      <c r="U92" s="36">
        <f t="shared" si="27"/>
        <v>73.250987654320994</v>
      </c>
      <c r="V92" s="36">
        <f t="shared" si="27"/>
        <v>38.57150455297807</v>
      </c>
      <c r="W92" s="36">
        <f t="shared" si="27"/>
        <v>90.086926755471225</v>
      </c>
      <c r="X92" s="36">
        <f t="shared" si="27"/>
        <v>15.946875031982064</v>
      </c>
      <c r="Y92" s="36">
        <f t="shared" si="27"/>
        <v>97.063483494065508</v>
      </c>
      <c r="Z92" s="36">
        <f t="shared" si="27"/>
        <v>37.31931422327493</v>
      </c>
      <c r="AA92" s="36">
        <f t="shared" si="27"/>
        <v>96.456588538889349</v>
      </c>
    </row>
    <row r="94" spans="1:27" x14ac:dyDescent="0.25">
      <c r="A94" s="71" t="s">
        <v>110</v>
      </c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</row>
    <row r="95" spans="1:27" x14ac:dyDescent="0.25">
      <c r="B95" s="35" t="s">
        <v>62</v>
      </c>
      <c r="C95" s="35" t="s">
        <v>63</v>
      </c>
      <c r="D95" s="35" t="s">
        <v>64</v>
      </c>
      <c r="E95" s="35" t="s">
        <v>65</v>
      </c>
      <c r="F95" s="35" t="s">
        <v>66</v>
      </c>
      <c r="G95" s="35" t="s">
        <v>67</v>
      </c>
      <c r="H95" s="35" t="s">
        <v>62</v>
      </c>
      <c r="I95" s="35" t="s">
        <v>63</v>
      </c>
      <c r="J95" s="35" t="s">
        <v>64</v>
      </c>
      <c r="K95" s="35" t="s">
        <v>65</v>
      </c>
      <c r="L95" s="35" t="s">
        <v>66</v>
      </c>
      <c r="M95" s="35" t="s">
        <v>67</v>
      </c>
    </row>
    <row r="97" spans="2:13" x14ac:dyDescent="0.25">
      <c r="B97" t="s">
        <v>12</v>
      </c>
      <c r="C97" t="s">
        <v>12</v>
      </c>
      <c r="D97" t="s">
        <v>12</v>
      </c>
      <c r="E97" t="s">
        <v>12</v>
      </c>
      <c r="F97" t="s">
        <v>12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 t="s">
        <v>13</v>
      </c>
      <c r="M97" t="s">
        <v>13</v>
      </c>
    </row>
    <row r="98" spans="2:13" x14ac:dyDescent="0.25">
      <c r="B98" s="3">
        <v>0</v>
      </c>
      <c r="C98" s="3">
        <v>78.636959370904322</v>
      </c>
      <c r="D98" s="3">
        <v>84.820995141286474</v>
      </c>
      <c r="E98" s="3">
        <v>52.068175182481745</v>
      </c>
      <c r="F98" s="3">
        <v>84.783651579202029</v>
      </c>
      <c r="G98" s="3">
        <v>85.310734463276845</v>
      </c>
      <c r="H98" s="3">
        <v>80</v>
      </c>
      <c r="I98" s="3">
        <v>80.032599359152883</v>
      </c>
      <c r="J98" s="3">
        <v>78.888859649122807</v>
      </c>
      <c r="K98" s="3">
        <v>99.125612221683269</v>
      </c>
      <c r="L98" s="3">
        <v>75.226640000000003</v>
      </c>
      <c r="M98" s="3">
        <v>98.547738890510601</v>
      </c>
    </row>
    <row r="99" spans="2:13" x14ac:dyDescent="0.25">
      <c r="B99" s="3">
        <v>0</v>
      </c>
      <c r="C99" s="3">
        <v>14.616303756024671</v>
      </c>
      <c r="D99" s="3">
        <v>14.015557268568108</v>
      </c>
      <c r="E99" s="3">
        <v>0</v>
      </c>
      <c r="F99" s="3">
        <v>40.375704225352109</v>
      </c>
      <c r="G99" s="3">
        <v>28.928828828828827</v>
      </c>
      <c r="H99" s="3">
        <v>60.225202702702717</v>
      </c>
      <c r="I99" s="3">
        <v>88.650754992693621</v>
      </c>
      <c r="J99" s="3">
        <v>27.754652777777778</v>
      </c>
      <c r="K99" s="3">
        <v>95.538140013869949</v>
      </c>
      <c r="L99" s="3">
        <v>74.242447552447558</v>
      </c>
      <c r="M99" s="3">
        <v>95.281690140845072</v>
      </c>
    </row>
    <row r="100" spans="2:13" x14ac:dyDescent="0.25">
      <c r="B100" s="3">
        <v>80.511993464052296</v>
      </c>
      <c r="C100" s="3">
        <v>89.752897817610858</v>
      </c>
      <c r="D100" s="3">
        <v>87.46047286200978</v>
      </c>
      <c r="E100" s="3">
        <v>89.376096256684491</v>
      </c>
      <c r="F100" s="3">
        <v>94.163424692273864</v>
      </c>
      <c r="G100" s="3">
        <v>87.193209816345927</v>
      </c>
      <c r="H100" s="3">
        <v>71.230222749059351</v>
      </c>
      <c r="I100" s="3">
        <v>96.746529887676189</v>
      </c>
      <c r="J100" s="3">
        <v>75.088302554044546</v>
      </c>
      <c r="K100" s="3">
        <v>98.887664194920561</v>
      </c>
      <c r="L100" s="3">
        <v>89.225698389736138</v>
      </c>
      <c r="M100" s="3">
        <v>98.322164711046184</v>
      </c>
    </row>
    <row r="101" spans="2:13" x14ac:dyDescent="0.25">
      <c r="B101" s="3">
        <v>75.90040229885058</v>
      </c>
      <c r="C101" s="3">
        <v>87.403648560577793</v>
      </c>
      <c r="D101" s="3">
        <v>80.646946515147235</v>
      </c>
      <c r="E101" s="3">
        <v>93.727933970329673</v>
      </c>
      <c r="F101" s="3">
        <v>93.886462882096083</v>
      </c>
      <c r="G101" s="3">
        <v>94.274587476663413</v>
      </c>
      <c r="H101" s="3">
        <v>53.612167300380229</v>
      </c>
      <c r="I101" s="3">
        <v>78.772676496550318</v>
      </c>
      <c r="J101" s="3">
        <v>42.608688522818447</v>
      </c>
      <c r="K101" s="3">
        <v>94.274999999999991</v>
      </c>
      <c r="L101" s="3">
        <v>87.641522683782696</v>
      </c>
      <c r="M101" s="3">
        <v>98.235294117647058</v>
      </c>
    </row>
    <row r="102" spans="2:13" x14ac:dyDescent="0.25">
      <c r="B102" s="3">
        <v>15.042990718474739</v>
      </c>
      <c r="C102" s="3">
        <v>69.794541236615586</v>
      </c>
      <c r="D102" s="3">
        <v>49.785407725321896</v>
      </c>
      <c r="E102" s="3">
        <v>82.442805303820478</v>
      </c>
      <c r="F102" s="3">
        <v>17.340251770571808</v>
      </c>
      <c r="G102" s="3">
        <v>78.333260869565208</v>
      </c>
      <c r="H102" s="3">
        <v>0</v>
      </c>
      <c r="I102" s="3">
        <v>32.565966530783029</v>
      </c>
      <c r="J102" s="3">
        <v>0</v>
      </c>
      <c r="K102" s="3">
        <v>82.071698861911443</v>
      </c>
      <c r="L102" s="3">
        <v>22.706336633663366</v>
      </c>
      <c r="M102" s="3">
        <v>97.68518518518519</v>
      </c>
    </row>
    <row r="103" spans="2:13" x14ac:dyDescent="0.25">
      <c r="B103" s="3">
        <v>75.593461881781977</v>
      </c>
      <c r="C103" s="3">
        <v>93.555777544730461</v>
      </c>
      <c r="D103" s="3">
        <v>88.082286751361167</v>
      </c>
      <c r="E103" s="3">
        <v>57.253927813163486</v>
      </c>
      <c r="F103" s="3">
        <v>75.20078313253012</v>
      </c>
      <c r="G103" s="3">
        <v>95.625012197067889</v>
      </c>
      <c r="H103" s="3">
        <v>36.772764369826284</v>
      </c>
      <c r="I103" s="3">
        <v>75.072921382022457</v>
      </c>
      <c r="J103" s="3">
        <v>61.898476821192048</v>
      </c>
      <c r="K103" s="3">
        <v>96.671793968066552</v>
      </c>
      <c r="L103" s="3">
        <v>73.160098370082821</v>
      </c>
      <c r="M103" s="3">
        <v>97.187500676081555</v>
      </c>
    </row>
    <row r="104" spans="2:13" x14ac:dyDescent="0.25">
      <c r="B104" s="3">
        <v>73.720900865325788</v>
      </c>
      <c r="C104" s="3">
        <v>80.86666666666666</v>
      </c>
      <c r="D104" s="3">
        <v>65.86207802066896</v>
      </c>
      <c r="E104" s="3">
        <v>94.285714285714278</v>
      </c>
      <c r="F104" s="3">
        <v>77.041129577772722</v>
      </c>
      <c r="G104" s="3">
        <v>95.585829859899135</v>
      </c>
      <c r="H104" s="3">
        <v>66.059447165920687</v>
      </c>
      <c r="I104" s="3">
        <v>94.191780821917817</v>
      </c>
      <c r="J104" s="3">
        <v>78.908000110414548</v>
      </c>
      <c r="K104" s="3">
        <v>93.130091463414644</v>
      </c>
      <c r="L104" s="3">
        <v>78.462982337115065</v>
      </c>
      <c r="M104" s="3">
        <v>97.67759562841529</v>
      </c>
    </row>
    <row r="105" spans="2:13" x14ac:dyDescent="0.25">
      <c r="B105" s="3">
        <v>55.177748523927065</v>
      </c>
      <c r="C105" s="3">
        <v>79.255777090336238</v>
      </c>
      <c r="D105" s="3">
        <v>58.716025852808983</v>
      </c>
      <c r="E105" s="3">
        <v>97.01570836873907</v>
      </c>
      <c r="F105" s="3">
        <v>76.384853419910542</v>
      </c>
      <c r="G105" s="3">
        <v>94.75964343598055</v>
      </c>
      <c r="H105" s="3">
        <v>65.760332326283987</v>
      </c>
      <c r="I105" s="3">
        <v>82.865610955099896</v>
      </c>
      <c r="J105" s="3">
        <v>71.362293054067806</v>
      </c>
      <c r="K105" s="3">
        <v>94.169204892966363</v>
      </c>
      <c r="L105" s="3">
        <v>84.097572283163686</v>
      </c>
      <c r="M105" s="3">
        <v>98.531755952380948</v>
      </c>
    </row>
    <row r="106" spans="2:13" x14ac:dyDescent="0.25">
      <c r="B106" s="3">
        <v>0</v>
      </c>
      <c r="C106" s="3">
        <v>46.549197431597058</v>
      </c>
      <c r="D106" s="3">
        <v>0</v>
      </c>
      <c r="E106" s="3">
        <v>78.673759362290397</v>
      </c>
      <c r="F106" s="3">
        <v>0</v>
      </c>
      <c r="G106" s="3">
        <v>84.349088884410577</v>
      </c>
      <c r="H106" s="3">
        <v>91.70064016893653</v>
      </c>
      <c r="I106" s="3">
        <v>97.502831398480666</v>
      </c>
      <c r="J106" s="3">
        <v>79.296418685121111</v>
      </c>
      <c r="K106" s="3">
        <v>95.351382756256754</v>
      </c>
      <c r="L106" s="3">
        <v>90.605713748897927</v>
      </c>
      <c r="M106" s="3">
        <v>98.709122203098104</v>
      </c>
    </row>
    <row r="107" spans="2:13" x14ac:dyDescent="0.25">
      <c r="B107" s="3">
        <v>0</v>
      </c>
      <c r="C107" s="3">
        <v>0</v>
      </c>
      <c r="D107" s="3">
        <v>0</v>
      </c>
      <c r="E107" s="3">
        <v>0</v>
      </c>
      <c r="F107" s="3">
        <v>70.31135918257489</v>
      </c>
      <c r="G107" s="3">
        <v>0</v>
      </c>
      <c r="H107" s="3">
        <v>47.354235948710098</v>
      </c>
      <c r="I107" s="3">
        <v>71.771428571428558</v>
      </c>
      <c r="J107" s="3">
        <v>0</v>
      </c>
      <c r="K107" s="3">
        <v>83.150353332204972</v>
      </c>
      <c r="L107" s="3">
        <v>29.668816067653282</v>
      </c>
      <c r="M107" s="3">
        <v>86.23343815513627</v>
      </c>
    </row>
    <row r="108" spans="2:13" x14ac:dyDescent="0.25">
      <c r="B108" s="3">
        <v>0</v>
      </c>
      <c r="C108" s="3">
        <v>60.187927076965899</v>
      </c>
      <c r="D108" s="3">
        <v>0</v>
      </c>
      <c r="E108" s="3">
        <v>88.045374748729984</v>
      </c>
      <c r="F108" s="3">
        <v>0</v>
      </c>
      <c r="G108" s="3">
        <v>74.096430178572405</v>
      </c>
      <c r="H108" s="3">
        <v>81.464974055740754</v>
      </c>
      <c r="I108" s="3">
        <v>84.483805309734521</v>
      </c>
      <c r="J108" s="3">
        <v>42.096787773157352</v>
      </c>
      <c r="K108" s="3">
        <v>91.479243353783218</v>
      </c>
      <c r="L108" s="3">
        <v>69.321678188551033</v>
      </c>
      <c r="M108" s="3">
        <v>96.462991490999528</v>
      </c>
    </row>
    <row r="109" spans="2:13" x14ac:dyDescent="0.25">
      <c r="B109" s="3">
        <v>8.3185840707964704</v>
      </c>
      <c r="C109" s="3">
        <v>84.984678899082567</v>
      </c>
      <c r="D109" s="3">
        <v>9.7618749999999999</v>
      </c>
      <c r="E109" s="3">
        <v>93.497107947141018</v>
      </c>
      <c r="F109" s="3">
        <v>0</v>
      </c>
      <c r="G109" s="3">
        <v>93.787909090909096</v>
      </c>
      <c r="H109" s="3">
        <v>97.866274564880712</v>
      </c>
      <c r="I109" s="3">
        <v>81.580431034482757</v>
      </c>
      <c r="J109" s="3">
        <v>74.080145203469485</v>
      </c>
      <c r="K109" s="3">
        <v>99.068322692025674</v>
      </c>
      <c r="L109" s="3">
        <v>78.993865546910229</v>
      </c>
      <c r="M109" s="3">
        <v>99.028497094720564</v>
      </c>
    </row>
    <row r="110" spans="2:13" x14ac:dyDescent="0.25">
      <c r="B110" s="3">
        <v>0</v>
      </c>
      <c r="C110" s="3">
        <v>73.578736557262289</v>
      </c>
      <c r="D110" s="3">
        <v>0</v>
      </c>
      <c r="E110" s="3">
        <v>87.287673198443542</v>
      </c>
      <c r="F110" s="3">
        <v>0</v>
      </c>
      <c r="G110" s="3">
        <v>88.214904679376076</v>
      </c>
      <c r="H110" s="3">
        <v>0</v>
      </c>
      <c r="I110" s="3">
        <v>55.827447552447552</v>
      </c>
      <c r="J110" s="3">
        <v>0</v>
      </c>
      <c r="K110" s="3">
        <v>59.703347357063883</v>
      </c>
      <c r="L110" s="3">
        <v>0</v>
      </c>
      <c r="M110" s="3">
        <v>75.987978450312312</v>
      </c>
    </row>
    <row r="111" spans="2:13" x14ac:dyDescent="0.25">
      <c r="H111" s="3">
        <v>12.307711580722724</v>
      </c>
      <c r="I111" s="3">
        <v>82.921105100448855</v>
      </c>
      <c r="J111" s="3">
        <v>0</v>
      </c>
      <c r="K111" s="3">
        <v>79.657370523047007</v>
      </c>
      <c r="L111" s="3">
        <v>0</v>
      </c>
      <c r="M111" s="3">
        <v>91.533636232429359</v>
      </c>
    </row>
    <row r="112" spans="2:13" x14ac:dyDescent="0.25">
      <c r="H112" s="3">
        <v>0</v>
      </c>
      <c r="I112" s="3">
        <v>75.030591932949193</v>
      </c>
      <c r="J112" s="3">
        <v>0</v>
      </c>
      <c r="K112" s="3">
        <v>88.762398544840792</v>
      </c>
      <c r="L112" s="3">
        <v>0</v>
      </c>
      <c r="M112" s="3">
        <v>87.953091684434952</v>
      </c>
    </row>
    <row r="113" spans="1:13" x14ac:dyDescent="0.25">
      <c r="H113" s="3">
        <v>72.661870503597129</v>
      </c>
      <c r="I113" s="3">
        <v>74.466494904837447</v>
      </c>
      <c r="J113" s="3">
        <v>0</v>
      </c>
      <c r="K113" s="3">
        <v>66.395691056910564</v>
      </c>
      <c r="L113" s="3">
        <v>0</v>
      </c>
      <c r="M113" s="3">
        <v>78.085636797389625</v>
      </c>
    </row>
    <row r="114" spans="1:13" x14ac:dyDescent="0.25">
      <c r="A114" s="35" t="s">
        <v>69</v>
      </c>
      <c r="B114" s="36">
        <f>AVERAGE(B98:B113)</f>
        <v>29.558929371016067</v>
      </c>
      <c r="C114" s="36">
        <f t="shared" ref="C114:M114" si="28">AVERAGE(C98:C113)</f>
        <v>66.091008616028802</v>
      </c>
      <c r="D114" s="36">
        <f t="shared" si="28"/>
        <v>41.473203472090205</v>
      </c>
      <c r="E114" s="36">
        <f t="shared" si="28"/>
        <v>70.282636649041393</v>
      </c>
      <c r="F114" s="36">
        <f t="shared" si="28"/>
        <v>48.42212465094493</v>
      </c>
      <c r="G114" s="36">
        <f t="shared" si="28"/>
        <v>76.958418444684312</v>
      </c>
      <c r="H114" s="36">
        <f t="shared" si="28"/>
        <v>52.313490214797568</v>
      </c>
      <c r="I114" s="36">
        <f t="shared" si="28"/>
        <v>78.280186014419115</v>
      </c>
      <c r="J114" s="36">
        <f t="shared" si="28"/>
        <v>39.498914071949116</v>
      </c>
      <c r="K114" s="36">
        <f t="shared" si="28"/>
        <v>88.58983220206035</v>
      </c>
      <c r="L114" s="36">
        <f t="shared" si="28"/>
        <v>53.334585737625233</v>
      </c>
      <c r="M114" s="36">
        <f t="shared" si="28"/>
        <v>93.466457338164531</v>
      </c>
    </row>
    <row r="115" spans="1:13" x14ac:dyDescent="0.25">
      <c r="A115" s="35" t="s">
        <v>70</v>
      </c>
      <c r="B115" s="36">
        <f>MEDIAN(B98:B113)</f>
        <v>8.3185840707964704</v>
      </c>
      <c r="C115" s="36">
        <f t="shared" ref="C115:M115" si="29">MEDIAN(C98:C113)</f>
        <v>78.636959370904322</v>
      </c>
      <c r="D115" s="36">
        <f t="shared" si="29"/>
        <v>49.785407725321896</v>
      </c>
      <c r="E115" s="36">
        <f t="shared" si="29"/>
        <v>87.287673198443542</v>
      </c>
      <c r="F115" s="36">
        <f t="shared" si="29"/>
        <v>70.31135918257489</v>
      </c>
      <c r="G115" s="36">
        <f t="shared" si="29"/>
        <v>87.193209816345927</v>
      </c>
      <c r="H115" s="36">
        <f t="shared" si="29"/>
        <v>62.992767514493352</v>
      </c>
      <c r="I115" s="36">
        <f t="shared" si="29"/>
        <v>80.806515196817827</v>
      </c>
      <c r="J115" s="36">
        <f t="shared" si="29"/>
        <v>42.3527381479879</v>
      </c>
      <c r="K115" s="36">
        <f t="shared" si="29"/>
        <v>93.649648178190503</v>
      </c>
      <c r="L115" s="36">
        <f t="shared" si="29"/>
        <v>73.70127296126519</v>
      </c>
      <c r="M115" s="36">
        <f t="shared" si="29"/>
        <v>97.432548152248415</v>
      </c>
    </row>
  </sheetData>
  <mergeCells count="9">
    <mergeCell ref="A71:M71"/>
    <mergeCell ref="O71:AA71"/>
    <mergeCell ref="A94:M94"/>
    <mergeCell ref="A2:M2"/>
    <mergeCell ref="O2:AA2"/>
    <mergeCell ref="A25:M25"/>
    <mergeCell ref="O25:AA25"/>
    <mergeCell ref="A48:M48"/>
    <mergeCell ref="O48:AA4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DAB09-545E-4E41-91F5-0EAFB333916B}">
  <dimension ref="A1:I221"/>
  <sheetViews>
    <sheetView workbookViewId="0">
      <selection sqref="A1:I221"/>
    </sheetView>
  </sheetViews>
  <sheetFormatPr defaultRowHeight="15" x14ac:dyDescent="0.25"/>
  <cols>
    <col min="1" max="1" width="11.140625" bestFit="1" customWidth="1"/>
    <col min="2" max="2" width="9" bestFit="1" customWidth="1"/>
    <col min="3" max="3" width="11.140625" bestFit="1" customWidth="1"/>
    <col min="4" max="4" width="9" bestFit="1" customWidth="1"/>
    <col min="5" max="5" width="12.140625" bestFit="1" customWidth="1"/>
    <col min="6" max="6" width="9.85546875" bestFit="1" customWidth="1"/>
    <col min="7" max="7" width="7.42578125" bestFit="1" customWidth="1"/>
    <col min="8" max="8" width="12.42578125" bestFit="1" customWidth="1"/>
    <col min="9" max="9" width="10.140625" bestFit="1" customWidth="1"/>
  </cols>
  <sheetData>
    <row r="1" spans="1:9" x14ac:dyDescent="0.25">
      <c r="A1" s="2" t="s">
        <v>116</v>
      </c>
      <c r="B1" s="2" t="s">
        <v>115</v>
      </c>
      <c r="C1" s="2" t="s">
        <v>114</v>
      </c>
      <c r="D1" s="2" t="s">
        <v>113</v>
      </c>
      <c r="E1" s="2" t="s">
        <v>112</v>
      </c>
      <c r="F1" s="2" t="s">
        <v>111</v>
      </c>
      <c r="G1" s="2" t="s">
        <v>128</v>
      </c>
      <c r="H1" s="2" t="s">
        <v>117</v>
      </c>
      <c r="I1" s="2" t="s">
        <v>127</v>
      </c>
    </row>
    <row r="2" spans="1:9" x14ac:dyDescent="0.25">
      <c r="A2" s="57">
        <v>0</v>
      </c>
      <c r="B2" s="57">
        <v>78.636959370904322</v>
      </c>
      <c r="C2" s="57">
        <v>84.820995141286474</v>
      </c>
      <c r="D2" s="57">
        <v>52.068175182481745</v>
      </c>
      <c r="E2" s="57">
        <v>84.783651579202029</v>
      </c>
      <c r="F2" s="57">
        <v>85.310734463276845</v>
      </c>
      <c r="G2" s="15" t="s">
        <v>12</v>
      </c>
      <c r="H2" t="s">
        <v>119</v>
      </c>
      <c r="I2" s="12">
        <v>43140</v>
      </c>
    </row>
    <row r="3" spans="1:9" x14ac:dyDescent="0.25">
      <c r="A3" s="57">
        <v>0</v>
      </c>
      <c r="B3" s="57">
        <v>14.616303756024671</v>
      </c>
      <c r="C3" s="57">
        <v>14.015557268568108</v>
      </c>
      <c r="D3" s="57">
        <v>0</v>
      </c>
      <c r="E3" s="57">
        <v>40.375704225352109</v>
      </c>
      <c r="F3" s="57">
        <v>28.928828828828827</v>
      </c>
      <c r="G3" s="15" t="s">
        <v>12</v>
      </c>
      <c r="H3" t="s">
        <v>119</v>
      </c>
      <c r="I3" s="12">
        <v>43146</v>
      </c>
    </row>
    <row r="4" spans="1:9" x14ac:dyDescent="0.25">
      <c r="A4" s="57">
        <v>80.511993464052296</v>
      </c>
      <c r="B4" s="57">
        <v>89.752897817610858</v>
      </c>
      <c r="C4" s="57">
        <v>87.46047286200978</v>
      </c>
      <c r="D4" s="57">
        <v>89.376096256684491</v>
      </c>
      <c r="E4" s="57">
        <v>94.163424692273864</v>
      </c>
      <c r="F4" s="57">
        <v>87.193209816345927</v>
      </c>
      <c r="G4" s="15" t="s">
        <v>12</v>
      </c>
      <c r="H4" t="s">
        <v>119</v>
      </c>
      <c r="I4" s="12">
        <v>43153</v>
      </c>
    </row>
    <row r="5" spans="1:9" x14ac:dyDescent="0.25">
      <c r="A5" s="57">
        <v>75.90040229885058</v>
      </c>
      <c r="B5" s="57">
        <v>87.403648560577793</v>
      </c>
      <c r="C5" s="57">
        <v>80.646946515147235</v>
      </c>
      <c r="D5" s="57">
        <v>93.727933970329673</v>
      </c>
      <c r="E5" s="57">
        <v>93.886462882096083</v>
      </c>
      <c r="F5" s="57">
        <v>94.274587476663413</v>
      </c>
      <c r="G5" s="15" t="s">
        <v>12</v>
      </c>
      <c r="H5" t="s">
        <v>119</v>
      </c>
      <c r="I5" s="12">
        <v>43160</v>
      </c>
    </row>
    <row r="6" spans="1:9" x14ac:dyDescent="0.25">
      <c r="A6" s="57">
        <v>15.042990718474739</v>
      </c>
      <c r="B6" s="57">
        <v>69.794541236615586</v>
      </c>
      <c r="C6" s="57">
        <v>49.785407725321896</v>
      </c>
      <c r="D6" s="57">
        <v>82.442805303820478</v>
      </c>
      <c r="E6" s="57">
        <v>17.340251770571808</v>
      </c>
      <c r="F6" s="57">
        <v>78.333260869565208</v>
      </c>
      <c r="G6" s="15" t="s">
        <v>12</v>
      </c>
      <c r="H6" t="s">
        <v>119</v>
      </c>
      <c r="I6" s="12">
        <v>43167</v>
      </c>
    </row>
    <row r="7" spans="1:9" x14ac:dyDescent="0.25">
      <c r="A7" s="57">
        <v>75.593461881781977</v>
      </c>
      <c r="B7" s="57">
        <v>93.555777544730461</v>
      </c>
      <c r="C7" s="57">
        <v>88.082286751361167</v>
      </c>
      <c r="D7" s="57">
        <v>57.253927813163486</v>
      </c>
      <c r="E7" s="57">
        <v>75.20078313253012</v>
      </c>
      <c r="F7" s="57">
        <v>95.625012197067889</v>
      </c>
      <c r="G7" s="15" t="s">
        <v>12</v>
      </c>
      <c r="H7" t="s">
        <v>119</v>
      </c>
      <c r="I7" s="12">
        <v>43174</v>
      </c>
    </row>
    <row r="8" spans="1:9" x14ac:dyDescent="0.25">
      <c r="A8" s="57">
        <v>73.720900865325788</v>
      </c>
      <c r="B8" s="57">
        <v>80.86666666666666</v>
      </c>
      <c r="C8" s="57">
        <v>65.86207802066896</v>
      </c>
      <c r="D8" s="57">
        <v>94.285714285714278</v>
      </c>
      <c r="E8" s="57">
        <v>77.041129577772722</v>
      </c>
      <c r="F8" s="57">
        <v>95.585829859899135</v>
      </c>
      <c r="G8" s="15" t="s">
        <v>12</v>
      </c>
      <c r="H8" t="s">
        <v>119</v>
      </c>
      <c r="I8" s="12">
        <v>43181</v>
      </c>
    </row>
    <row r="9" spans="1:9" x14ac:dyDescent="0.25">
      <c r="A9" s="57">
        <v>55.177748523927065</v>
      </c>
      <c r="B9" s="57">
        <v>79.255777090336238</v>
      </c>
      <c r="C9" s="57">
        <v>58.716025852808983</v>
      </c>
      <c r="D9" s="57">
        <v>97.01570836873907</v>
      </c>
      <c r="E9" s="57">
        <v>76.384853419910542</v>
      </c>
      <c r="F9" s="57">
        <v>94.75964343598055</v>
      </c>
      <c r="G9" s="15" t="s">
        <v>12</v>
      </c>
      <c r="H9" t="s">
        <v>119</v>
      </c>
      <c r="I9" s="12">
        <v>43188</v>
      </c>
    </row>
    <row r="10" spans="1:9" x14ac:dyDescent="0.25">
      <c r="A10" s="57">
        <v>80</v>
      </c>
      <c r="B10" s="57">
        <v>80.032599359152883</v>
      </c>
      <c r="C10" s="57">
        <v>78.888859649122807</v>
      </c>
      <c r="D10" s="57">
        <v>99.125612221683269</v>
      </c>
      <c r="E10" s="57">
        <v>75.226640000000003</v>
      </c>
      <c r="F10" s="57">
        <v>98.547738890510601</v>
      </c>
      <c r="G10" t="s">
        <v>13</v>
      </c>
      <c r="H10" t="s">
        <v>119</v>
      </c>
      <c r="I10" s="12">
        <v>43195</v>
      </c>
    </row>
    <row r="11" spans="1:9" x14ac:dyDescent="0.25">
      <c r="A11" s="57">
        <v>60.225202702702717</v>
      </c>
      <c r="B11" s="57">
        <v>88.650754992693621</v>
      </c>
      <c r="C11" s="57">
        <v>27.754652777777778</v>
      </c>
      <c r="D11" s="57">
        <v>95.538140013869949</v>
      </c>
      <c r="E11" s="57">
        <v>74.242447552447558</v>
      </c>
      <c r="F11" s="57">
        <v>95.281690140845072</v>
      </c>
      <c r="G11" t="s">
        <v>13</v>
      </c>
      <c r="H11" t="s">
        <v>119</v>
      </c>
      <c r="I11" s="12">
        <v>43201</v>
      </c>
    </row>
    <row r="12" spans="1:9" x14ac:dyDescent="0.25">
      <c r="A12" s="57">
        <v>71.230222749059351</v>
      </c>
      <c r="B12" s="57">
        <v>96.746529887676189</v>
      </c>
      <c r="C12" s="57">
        <v>75.088302554044546</v>
      </c>
      <c r="D12" s="57">
        <v>98.887664194920561</v>
      </c>
      <c r="E12" s="57">
        <v>89.225698389736138</v>
      </c>
      <c r="F12" s="57">
        <v>98.322164711046184</v>
      </c>
      <c r="G12" t="s">
        <v>13</v>
      </c>
      <c r="H12" t="s">
        <v>119</v>
      </c>
      <c r="I12" s="12">
        <v>43209</v>
      </c>
    </row>
    <row r="13" spans="1:9" x14ac:dyDescent="0.25">
      <c r="A13" s="57">
        <v>53.612167300380229</v>
      </c>
      <c r="B13" s="57">
        <v>78.772676496550318</v>
      </c>
      <c r="C13" s="57">
        <v>42.608688522818447</v>
      </c>
      <c r="D13" s="57">
        <v>94.274999999999991</v>
      </c>
      <c r="E13" s="57">
        <v>87.641522683782696</v>
      </c>
      <c r="F13" s="57">
        <v>98.235294117647058</v>
      </c>
      <c r="G13" t="s">
        <v>13</v>
      </c>
      <c r="H13" t="s">
        <v>119</v>
      </c>
      <c r="I13" s="12">
        <v>43216</v>
      </c>
    </row>
    <row r="14" spans="1:9" x14ac:dyDescent="0.25">
      <c r="A14" s="57">
        <v>0</v>
      </c>
      <c r="B14" s="57">
        <v>32.565966530783029</v>
      </c>
      <c r="C14" s="57">
        <v>0</v>
      </c>
      <c r="D14" s="57">
        <v>82.071698861911443</v>
      </c>
      <c r="E14" s="57">
        <v>22.706336633663366</v>
      </c>
      <c r="F14" s="57">
        <v>97.68518518518519</v>
      </c>
      <c r="G14" t="s">
        <v>13</v>
      </c>
      <c r="H14" t="s">
        <v>119</v>
      </c>
      <c r="I14" s="12">
        <v>43223</v>
      </c>
    </row>
    <row r="15" spans="1:9" x14ac:dyDescent="0.25">
      <c r="A15" s="57">
        <v>36.772764369826284</v>
      </c>
      <c r="B15" s="57">
        <v>75.072921382022457</v>
      </c>
      <c r="C15" s="57">
        <v>61.898476821192048</v>
      </c>
      <c r="D15" s="57">
        <v>96.671793968066552</v>
      </c>
      <c r="E15" s="57">
        <v>73.160098370082821</v>
      </c>
      <c r="F15" s="57">
        <v>97.187500676081555</v>
      </c>
      <c r="G15" t="s">
        <v>13</v>
      </c>
      <c r="H15" t="s">
        <v>119</v>
      </c>
      <c r="I15" s="12">
        <v>43230</v>
      </c>
    </row>
    <row r="16" spans="1:9" x14ac:dyDescent="0.25">
      <c r="A16" s="57">
        <v>66.059447165920687</v>
      </c>
      <c r="B16" s="57">
        <v>94.191780821917817</v>
      </c>
      <c r="C16" s="57">
        <v>78.908000110414548</v>
      </c>
      <c r="D16" s="57">
        <v>93.130091463414644</v>
      </c>
      <c r="E16" s="57">
        <v>78.462982337115065</v>
      </c>
      <c r="F16" s="57">
        <v>97.67759562841529</v>
      </c>
      <c r="G16" t="s">
        <v>13</v>
      </c>
      <c r="H16" t="s">
        <v>119</v>
      </c>
      <c r="I16" s="12">
        <v>43237</v>
      </c>
    </row>
    <row r="17" spans="1:9" x14ac:dyDescent="0.25">
      <c r="A17" s="57">
        <v>65.760332326283987</v>
      </c>
      <c r="B17" s="57">
        <v>82.865610955099896</v>
      </c>
      <c r="C17" s="57">
        <v>71.362293054067806</v>
      </c>
      <c r="D17" s="57">
        <v>94.169204892966363</v>
      </c>
      <c r="E17" s="57">
        <v>84.097572283163686</v>
      </c>
      <c r="F17" s="57">
        <v>98.531755952380948</v>
      </c>
      <c r="G17" t="s">
        <v>13</v>
      </c>
      <c r="H17" t="s">
        <v>119</v>
      </c>
      <c r="I17" s="12">
        <v>43244</v>
      </c>
    </row>
    <row r="18" spans="1:9" x14ac:dyDescent="0.25">
      <c r="A18" s="57">
        <v>91.70064016893653</v>
      </c>
      <c r="B18" s="57">
        <v>97.502831398480666</v>
      </c>
      <c r="C18" s="57">
        <v>79.296418685121111</v>
      </c>
      <c r="D18" s="57">
        <v>95.351382756256754</v>
      </c>
      <c r="E18" s="57">
        <v>90.605713748897927</v>
      </c>
      <c r="F18" s="57">
        <v>98.709122203098104</v>
      </c>
      <c r="G18" t="s">
        <v>13</v>
      </c>
      <c r="H18" t="s">
        <v>119</v>
      </c>
      <c r="I18" s="12">
        <v>43258</v>
      </c>
    </row>
    <row r="19" spans="1:9" x14ac:dyDescent="0.25">
      <c r="A19" s="57">
        <v>47.354235948710098</v>
      </c>
      <c r="B19" s="57">
        <v>71.771428571428558</v>
      </c>
      <c r="C19" s="57">
        <v>0</v>
      </c>
      <c r="D19" s="57">
        <v>83.150353332204972</v>
      </c>
      <c r="E19" s="57">
        <v>29.668816067653282</v>
      </c>
      <c r="F19" s="57">
        <v>86.23343815513627</v>
      </c>
      <c r="G19" t="s">
        <v>13</v>
      </c>
      <c r="H19" t="s">
        <v>119</v>
      </c>
      <c r="I19" s="12">
        <v>43265</v>
      </c>
    </row>
    <row r="20" spans="1:9" x14ac:dyDescent="0.25">
      <c r="A20" s="57">
        <v>81.464974055740754</v>
      </c>
      <c r="B20" s="57">
        <v>84.483805309734521</v>
      </c>
      <c r="C20" s="57">
        <v>42.096787773157352</v>
      </c>
      <c r="D20" s="57">
        <v>91.479243353783218</v>
      </c>
      <c r="E20" s="57">
        <v>69.321678188551033</v>
      </c>
      <c r="F20" s="57">
        <v>96.462991490999528</v>
      </c>
      <c r="G20" t="s">
        <v>13</v>
      </c>
      <c r="H20" t="s">
        <v>119</v>
      </c>
      <c r="I20" s="12">
        <v>43272</v>
      </c>
    </row>
    <row r="21" spans="1:9" x14ac:dyDescent="0.25">
      <c r="A21" s="57">
        <v>97.866274564880712</v>
      </c>
      <c r="B21" s="57">
        <v>81.580431034482757</v>
      </c>
      <c r="C21" s="57">
        <v>74.080145203469485</v>
      </c>
      <c r="D21" s="57">
        <v>99.068322692025674</v>
      </c>
      <c r="E21" s="57">
        <v>78.993865546910229</v>
      </c>
      <c r="F21" s="57">
        <v>99.028497094720564</v>
      </c>
      <c r="G21" t="s">
        <v>13</v>
      </c>
      <c r="H21" t="s">
        <v>119</v>
      </c>
      <c r="I21" s="12">
        <v>43279</v>
      </c>
    </row>
    <row r="22" spans="1:9" x14ac:dyDescent="0.25">
      <c r="A22" s="57">
        <v>0</v>
      </c>
      <c r="B22" s="57">
        <v>55.827447552447552</v>
      </c>
      <c r="C22" s="57">
        <v>0</v>
      </c>
      <c r="D22" s="57">
        <v>59.703347357063883</v>
      </c>
      <c r="E22" s="57">
        <v>0</v>
      </c>
      <c r="F22" s="57">
        <v>75.987978450312312</v>
      </c>
      <c r="G22" t="s">
        <v>13</v>
      </c>
      <c r="H22" t="s">
        <v>119</v>
      </c>
      <c r="I22" s="12">
        <v>43349</v>
      </c>
    </row>
    <row r="23" spans="1:9" x14ac:dyDescent="0.25">
      <c r="A23" s="57">
        <v>12.307711580722724</v>
      </c>
      <c r="B23" s="57">
        <v>82.921105100448855</v>
      </c>
      <c r="C23" s="57">
        <v>0</v>
      </c>
      <c r="D23" s="57">
        <v>79.657370523047007</v>
      </c>
      <c r="E23" s="57">
        <v>0</v>
      </c>
      <c r="F23" s="57">
        <v>91.533636232429359</v>
      </c>
      <c r="G23" t="s">
        <v>13</v>
      </c>
      <c r="H23" t="s">
        <v>119</v>
      </c>
      <c r="I23" s="12">
        <v>43356</v>
      </c>
    </row>
    <row r="24" spans="1:9" x14ac:dyDescent="0.25">
      <c r="A24" s="57">
        <v>0</v>
      </c>
      <c r="B24" s="57">
        <v>75.030591932949193</v>
      </c>
      <c r="C24" s="57">
        <v>0</v>
      </c>
      <c r="D24" s="57">
        <v>88.762398544840792</v>
      </c>
      <c r="E24" s="57">
        <v>0</v>
      </c>
      <c r="F24" s="57">
        <v>87.953091684434952</v>
      </c>
      <c r="G24" t="s">
        <v>13</v>
      </c>
      <c r="H24" t="s">
        <v>119</v>
      </c>
      <c r="I24" s="12">
        <v>43363</v>
      </c>
    </row>
    <row r="25" spans="1:9" x14ac:dyDescent="0.25">
      <c r="A25" s="57">
        <v>72.661870503597129</v>
      </c>
      <c r="B25" s="57">
        <v>74.466494904837447</v>
      </c>
      <c r="C25" s="57">
        <v>0</v>
      </c>
      <c r="D25" s="57">
        <v>66.395691056910564</v>
      </c>
      <c r="E25" s="57">
        <v>0</v>
      </c>
      <c r="F25" s="57">
        <v>78.085636797389625</v>
      </c>
      <c r="G25" t="s">
        <v>13</v>
      </c>
      <c r="H25" t="s">
        <v>119</v>
      </c>
      <c r="I25" s="12">
        <v>43370</v>
      </c>
    </row>
    <row r="26" spans="1:9" x14ac:dyDescent="0.25">
      <c r="A26" s="57">
        <v>0</v>
      </c>
      <c r="B26" s="57">
        <v>46.549197431597058</v>
      </c>
      <c r="C26" s="57">
        <v>0</v>
      </c>
      <c r="D26" s="57">
        <v>78.673759362290397</v>
      </c>
      <c r="E26" s="57">
        <v>0</v>
      </c>
      <c r="F26" s="57">
        <v>84.349088884410577</v>
      </c>
      <c r="G26" s="15" t="s">
        <v>12</v>
      </c>
      <c r="H26" t="s">
        <v>119</v>
      </c>
      <c r="I26" s="12">
        <v>43378</v>
      </c>
    </row>
    <row r="27" spans="1:9" x14ac:dyDescent="0.25">
      <c r="A27" s="57">
        <v>0</v>
      </c>
      <c r="B27" s="57">
        <v>0</v>
      </c>
      <c r="C27" s="57">
        <v>0</v>
      </c>
      <c r="D27" s="57">
        <v>0</v>
      </c>
      <c r="E27" s="57">
        <v>70.31135918257489</v>
      </c>
      <c r="F27" s="57">
        <v>0</v>
      </c>
      <c r="G27" s="15" t="s">
        <v>12</v>
      </c>
      <c r="H27" t="s">
        <v>119</v>
      </c>
      <c r="I27" s="12">
        <v>43384</v>
      </c>
    </row>
    <row r="28" spans="1:9" x14ac:dyDescent="0.25">
      <c r="A28" s="57">
        <v>0</v>
      </c>
      <c r="B28" s="57">
        <v>60.187927076965899</v>
      </c>
      <c r="C28" s="57">
        <v>0</v>
      </c>
      <c r="D28" s="57">
        <v>88.045374748729984</v>
      </c>
      <c r="E28" s="57">
        <v>0</v>
      </c>
      <c r="F28" s="57">
        <v>74.096430178572405</v>
      </c>
      <c r="G28" s="15" t="s">
        <v>12</v>
      </c>
      <c r="H28" t="s">
        <v>119</v>
      </c>
      <c r="I28" s="12">
        <v>43391</v>
      </c>
    </row>
    <row r="29" spans="1:9" x14ac:dyDescent="0.25">
      <c r="A29" s="57">
        <v>8.3185840707964704</v>
      </c>
      <c r="B29" s="57">
        <v>84.984678899082567</v>
      </c>
      <c r="C29" s="57">
        <v>9.7618749999999999</v>
      </c>
      <c r="D29" s="57">
        <v>93.497107947141018</v>
      </c>
      <c r="E29" s="57">
        <v>0</v>
      </c>
      <c r="F29" s="57">
        <v>93.787909090909096</v>
      </c>
      <c r="G29" s="15" t="s">
        <v>12</v>
      </c>
      <c r="H29" t="s">
        <v>119</v>
      </c>
      <c r="I29" s="12">
        <v>43398</v>
      </c>
    </row>
    <row r="30" spans="1:9" x14ac:dyDescent="0.25">
      <c r="A30" s="57">
        <v>0</v>
      </c>
      <c r="B30" s="57">
        <v>73.578736557262289</v>
      </c>
      <c r="C30" s="57">
        <v>0</v>
      </c>
      <c r="D30" s="57">
        <v>87.287673198443542</v>
      </c>
      <c r="E30" s="57">
        <v>0</v>
      </c>
      <c r="F30" s="57">
        <v>88.214904679376076</v>
      </c>
      <c r="G30" s="15" t="s">
        <v>12</v>
      </c>
      <c r="H30" t="s">
        <v>119</v>
      </c>
      <c r="I30" s="12">
        <v>43404</v>
      </c>
    </row>
    <row r="31" spans="1:9" x14ac:dyDescent="0.25">
      <c r="A31" s="57">
        <v>0</v>
      </c>
      <c r="B31" s="57">
        <v>50.902545452182466</v>
      </c>
      <c r="C31" s="57">
        <v>80.740777777777765</v>
      </c>
      <c r="D31" s="57">
        <v>32.452766963308292</v>
      </c>
      <c r="E31" s="57">
        <v>69.379883720930238</v>
      </c>
      <c r="F31" s="57">
        <v>71.705465116279072</v>
      </c>
      <c r="G31" s="15" t="s">
        <v>12</v>
      </c>
      <c r="H31" t="s">
        <v>120</v>
      </c>
      <c r="I31" s="12">
        <v>43140</v>
      </c>
    </row>
    <row r="32" spans="1:9" x14ac:dyDescent="0.25">
      <c r="A32" s="57">
        <v>45.957466364879309</v>
      </c>
      <c r="B32" s="57">
        <v>0</v>
      </c>
      <c r="C32" s="57">
        <v>48.855077209864724</v>
      </c>
      <c r="D32" s="57">
        <v>2.9628888888888878</v>
      </c>
      <c r="E32" s="57">
        <v>0</v>
      </c>
      <c r="F32" s="57">
        <v>10.447828024008931</v>
      </c>
      <c r="G32" s="15" t="s">
        <v>12</v>
      </c>
      <c r="H32" t="s">
        <v>120</v>
      </c>
      <c r="I32" s="12">
        <v>43146</v>
      </c>
    </row>
    <row r="33" spans="1:9" x14ac:dyDescent="0.25">
      <c r="A33" s="57">
        <v>94.299756896811871</v>
      </c>
      <c r="B33" s="57">
        <v>92.270010466522066</v>
      </c>
      <c r="C33" s="57">
        <v>98.069765071389881</v>
      </c>
      <c r="D33" s="57">
        <v>95.892635384602059</v>
      </c>
      <c r="E33" s="57">
        <v>97.670680722891561</v>
      </c>
      <c r="F33" s="57">
        <v>96.225349189446462</v>
      </c>
      <c r="G33" s="15" t="s">
        <v>12</v>
      </c>
      <c r="H33" t="s">
        <v>120</v>
      </c>
      <c r="I33" s="12">
        <v>43153</v>
      </c>
    </row>
    <row r="34" spans="1:9" x14ac:dyDescent="0.25">
      <c r="A34" s="57">
        <v>89.54351910828025</v>
      </c>
      <c r="B34" s="57">
        <v>93.12138190049815</v>
      </c>
      <c r="C34" s="57">
        <v>93.871117896749979</v>
      </c>
      <c r="D34" s="57">
        <v>96.153840966725326</v>
      </c>
      <c r="E34" s="57">
        <v>95.948683185303281</v>
      </c>
      <c r="F34" s="57">
        <v>96.535796766743658</v>
      </c>
      <c r="G34" s="15" t="s">
        <v>12</v>
      </c>
      <c r="H34" t="s">
        <v>120</v>
      </c>
      <c r="I34" s="12">
        <v>43160</v>
      </c>
    </row>
    <row r="35" spans="1:9" x14ac:dyDescent="0.25">
      <c r="A35" s="57">
        <v>0</v>
      </c>
      <c r="B35" s="57">
        <v>31.460579472235651</v>
      </c>
      <c r="C35" s="57">
        <v>0</v>
      </c>
      <c r="D35" s="57">
        <v>59.999967567585102</v>
      </c>
      <c r="E35" s="57">
        <v>0</v>
      </c>
      <c r="F35" s="57">
        <v>55.95232142857143</v>
      </c>
      <c r="G35" s="15" t="s">
        <v>12</v>
      </c>
      <c r="H35" t="s">
        <v>120</v>
      </c>
      <c r="I35" s="12">
        <v>43167</v>
      </c>
    </row>
    <row r="36" spans="1:9" x14ac:dyDescent="0.25">
      <c r="A36" s="57">
        <v>97.264674418604642</v>
      </c>
      <c r="B36" s="57">
        <v>98.057642857142852</v>
      </c>
      <c r="C36" s="57">
        <v>97.663450160771717</v>
      </c>
      <c r="D36" s="57">
        <v>99.006369439409298</v>
      </c>
      <c r="E36" s="57">
        <v>88.168311295460953</v>
      </c>
      <c r="F36" s="57">
        <v>98.195488721804509</v>
      </c>
      <c r="G36" s="15" t="s">
        <v>12</v>
      </c>
      <c r="H36" t="s">
        <v>120</v>
      </c>
      <c r="I36" s="12">
        <v>43174</v>
      </c>
    </row>
    <row r="37" spans="1:9" x14ac:dyDescent="0.25">
      <c r="A37" s="57">
        <v>75.912411270864311</v>
      </c>
      <c r="B37" s="57">
        <v>86.903852150178068</v>
      </c>
      <c r="C37" s="57">
        <v>69.655190392387539</v>
      </c>
      <c r="D37" s="57">
        <v>94.73684210526315</v>
      </c>
      <c r="E37" s="57">
        <v>69.38775029635012</v>
      </c>
      <c r="F37" s="57">
        <v>90.540561671706229</v>
      </c>
      <c r="G37" s="15" t="s">
        <v>12</v>
      </c>
      <c r="H37" t="s">
        <v>120</v>
      </c>
      <c r="I37" s="12">
        <v>43181</v>
      </c>
    </row>
    <row r="38" spans="1:9" x14ac:dyDescent="0.25">
      <c r="A38" s="57">
        <v>16.917286873200414</v>
      </c>
      <c r="B38" s="57">
        <v>49.469911473466951</v>
      </c>
      <c r="C38" s="57">
        <v>32.921851851851855</v>
      </c>
      <c r="D38" s="57">
        <v>67.330730147119453</v>
      </c>
      <c r="E38" s="57">
        <v>45.634880952380954</v>
      </c>
      <c r="F38" s="57">
        <v>73.250987654320994</v>
      </c>
      <c r="G38" s="15" t="s">
        <v>12</v>
      </c>
      <c r="H38" t="s">
        <v>120</v>
      </c>
      <c r="I38" s="12">
        <v>43188</v>
      </c>
    </row>
    <row r="39" spans="1:9" x14ac:dyDescent="0.25">
      <c r="A39" s="57">
        <v>79.766548660841579</v>
      </c>
      <c r="B39" s="57">
        <v>83.65680119068449</v>
      </c>
      <c r="C39" s="57">
        <v>85.889579302946373</v>
      </c>
      <c r="D39" s="57">
        <v>97.368421052631575</v>
      </c>
      <c r="E39" s="57">
        <v>88.095238095238088</v>
      </c>
      <c r="F39" s="57">
        <v>96.980159750640212</v>
      </c>
      <c r="G39" t="s">
        <v>13</v>
      </c>
      <c r="H39" t="s">
        <v>120</v>
      </c>
      <c r="I39" s="12">
        <v>43195</v>
      </c>
    </row>
    <row r="40" spans="1:9" x14ac:dyDescent="0.25">
      <c r="A40" s="57">
        <v>64.483175211347657</v>
      </c>
      <c r="B40" s="57">
        <v>95.794233576642327</v>
      </c>
      <c r="C40" s="57">
        <v>0</v>
      </c>
      <c r="D40" s="57">
        <v>97.723083217041022</v>
      </c>
      <c r="E40" s="57">
        <v>93.013106239120773</v>
      </c>
      <c r="F40" s="57">
        <v>95.985401459854018</v>
      </c>
      <c r="G40" t="s">
        <v>13</v>
      </c>
      <c r="H40" t="s">
        <v>120</v>
      </c>
      <c r="I40" s="12">
        <v>43201</v>
      </c>
    </row>
    <row r="41" spans="1:9" x14ac:dyDescent="0.25">
      <c r="A41" s="57">
        <v>61.123599406640459</v>
      </c>
      <c r="B41" s="57">
        <v>98.620178062015157</v>
      </c>
      <c r="C41" s="57">
        <v>82.347674731182792</v>
      </c>
      <c r="D41" s="57">
        <v>98.731985627320313</v>
      </c>
      <c r="E41" s="57">
        <v>91.265190961962688</v>
      </c>
      <c r="F41" s="57">
        <v>97.702302582532582</v>
      </c>
      <c r="G41" t="s">
        <v>13</v>
      </c>
      <c r="H41" t="s">
        <v>120</v>
      </c>
      <c r="I41" s="12">
        <v>43209</v>
      </c>
    </row>
    <row r="42" spans="1:9" x14ac:dyDescent="0.25">
      <c r="A42" s="57">
        <v>5.9384586442602636</v>
      </c>
      <c r="B42" s="57">
        <v>94.778065410494378</v>
      </c>
      <c r="C42" s="57">
        <v>21.458971992128507</v>
      </c>
      <c r="D42" s="57">
        <v>98.50091587753046</v>
      </c>
      <c r="E42" s="57">
        <v>92.937855932203377</v>
      </c>
      <c r="F42" s="57">
        <v>98.904112358791437</v>
      </c>
      <c r="G42" t="s">
        <v>13</v>
      </c>
      <c r="H42" t="s">
        <v>120</v>
      </c>
      <c r="I42" s="12">
        <v>43216</v>
      </c>
    </row>
    <row r="43" spans="1:9" x14ac:dyDescent="0.25">
      <c r="A43" s="57">
        <v>0</v>
      </c>
      <c r="B43" s="57">
        <v>39.069749269884056</v>
      </c>
      <c r="C43" s="57">
        <v>0</v>
      </c>
      <c r="D43" s="57">
        <v>81.188059994089102</v>
      </c>
      <c r="E43" s="57">
        <v>0</v>
      </c>
      <c r="F43" s="57">
        <v>78.607014925373136</v>
      </c>
      <c r="G43" t="s">
        <v>13</v>
      </c>
      <c r="H43" t="s">
        <v>120</v>
      </c>
      <c r="I43" s="12">
        <v>43223</v>
      </c>
    </row>
    <row r="44" spans="1:9" x14ac:dyDescent="0.25">
      <c r="A44" s="57">
        <v>13.258037261710035</v>
      </c>
      <c r="B44" s="57">
        <v>95.192307692307693</v>
      </c>
      <c r="C44" s="57">
        <v>46.260869565217391</v>
      </c>
      <c r="D44" s="57">
        <v>98.466254648274401</v>
      </c>
      <c r="E44" s="57">
        <v>85.699481124325445</v>
      </c>
      <c r="F44" s="57">
        <v>96.732961415693282</v>
      </c>
      <c r="G44" t="s">
        <v>13</v>
      </c>
      <c r="H44" t="s">
        <v>120</v>
      </c>
      <c r="I44" s="12">
        <v>43230</v>
      </c>
    </row>
    <row r="45" spans="1:9" x14ac:dyDescent="0.25">
      <c r="A45" s="57">
        <v>67.951541144307072</v>
      </c>
      <c r="B45" s="57">
        <v>97.863250000000008</v>
      </c>
      <c r="C45" s="57">
        <v>66.252986485608915</v>
      </c>
      <c r="D45" s="57">
        <v>97.494142798457688</v>
      </c>
      <c r="E45" s="57">
        <v>65.676274183509406</v>
      </c>
      <c r="F45" s="57">
        <v>99.030172434694563</v>
      </c>
      <c r="G45" t="s">
        <v>13</v>
      </c>
      <c r="H45" t="s">
        <v>120</v>
      </c>
      <c r="I45" s="12">
        <v>43237</v>
      </c>
    </row>
    <row r="46" spans="1:9" x14ac:dyDescent="0.25">
      <c r="A46" s="57">
        <v>73.503838197029097</v>
      </c>
      <c r="B46" s="57">
        <v>96.666666666666671</v>
      </c>
      <c r="C46" s="57">
        <v>27.398992424242419</v>
      </c>
      <c r="D46" s="57">
        <v>98.453336000000007</v>
      </c>
      <c r="E46" s="57">
        <v>85.412368180731136</v>
      </c>
      <c r="F46" s="57">
        <v>99.246750629785737</v>
      </c>
      <c r="G46" t="s">
        <v>13</v>
      </c>
      <c r="H46" t="s">
        <v>120</v>
      </c>
      <c r="I46" s="12">
        <v>43244</v>
      </c>
    </row>
    <row r="47" spans="1:9" x14ac:dyDescent="0.25">
      <c r="A47" s="57">
        <v>96.742161964149162</v>
      </c>
      <c r="B47" s="57">
        <v>98.72756931040081</v>
      </c>
      <c r="C47" s="57">
        <v>45.605308457711438</v>
      </c>
      <c r="D47" s="57">
        <v>98.72013649693065</v>
      </c>
      <c r="E47" s="57">
        <v>87.615778518280933</v>
      </c>
      <c r="F47" s="57">
        <v>99.257425742574256</v>
      </c>
      <c r="G47" t="s">
        <v>13</v>
      </c>
      <c r="H47" t="s">
        <v>120</v>
      </c>
      <c r="I47" s="12">
        <v>43258</v>
      </c>
    </row>
    <row r="48" spans="1:9" x14ac:dyDescent="0.25">
      <c r="A48" s="57">
        <v>16.019409699315677</v>
      </c>
      <c r="B48" s="57">
        <v>33.838333333333331</v>
      </c>
      <c r="C48" s="57">
        <v>0</v>
      </c>
      <c r="D48" s="57">
        <v>67.010377829702151</v>
      </c>
      <c r="E48" s="57">
        <v>0</v>
      </c>
      <c r="F48" s="57">
        <v>77.114477611940288</v>
      </c>
      <c r="G48" t="s">
        <v>13</v>
      </c>
      <c r="H48" t="s">
        <v>120</v>
      </c>
      <c r="I48" s="12">
        <v>43265</v>
      </c>
    </row>
    <row r="49" spans="1:9" x14ac:dyDescent="0.25">
      <c r="A49" s="57">
        <v>0</v>
      </c>
      <c r="B49" s="57">
        <v>58.297812041622151</v>
      </c>
      <c r="C49" s="57">
        <v>0</v>
      </c>
      <c r="D49" s="57">
        <v>75.892867904969691</v>
      </c>
      <c r="E49" s="57">
        <v>0</v>
      </c>
      <c r="F49" s="57">
        <v>81.603782262366863</v>
      </c>
      <c r="G49" t="s">
        <v>13</v>
      </c>
      <c r="H49" t="s">
        <v>120</v>
      </c>
      <c r="I49" s="12">
        <v>43272</v>
      </c>
    </row>
    <row r="50" spans="1:9" x14ac:dyDescent="0.25">
      <c r="A50" s="57">
        <v>75.545797181570819</v>
      </c>
      <c r="B50" s="57">
        <v>47.619090909090907</v>
      </c>
      <c r="C50" s="57">
        <v>10.434778071835618</v>
      </c>
      <c r="D50" s="57">
        <v>89.912236842105258</v>
      </c>
      <c r="E50" s="57">
        <v>8.9623542630404476</v>
      </c>
      <c r="F50" s="57">
        <v>93.749958147340124</v>
      </c>
      <c r="G50" t="s">
        <v>13</v>
      </c>
      <c r="H50" t="s">
        <v>120</v>
      </c>
      <c r="I50" s="12">
        <v>43279</v>
      </c>
    </row>
    <row r="51" spans="1:9" x14ac:dyDescent="0.25">
      <c r="A51" s="57">
        <v>0</v>
      </c>
      <c r="B51" s="57">
        <v>50.253781597065185</v>
      </c>
      <c r="C51" s="57">
        <v>0</v>
      </c>
      <c r="D51" s="57">
        <v>39.999965714266125</v>
      </c>
      <c r="E51" s="57">
        <v>0</v>
      </c>
      <c r="F51" s="57">
        <v>52.97625</v>
      </c>
      <c r="G51" t="s">
        <v>13</v>
      </c>
      <c r="H51" t="s">
        <v>120</v>
      </c>
      <c r="I51" s="12">
        <v>43349</v>
      </c>
    </row>
    <row r="52" spans="1:9" x14ac:dyDescent="0.25">
      <c r="A52" s="57">
        <v>3.1712471896803809</v>
      </c>
      <c r="B52" s="57">
        <v>93.411890380926096</v>
      </c>
      <c r="C52" s="57">
        <v>67.322476255088191</v>
      </c>
      <c r="D52" s="57">
        <v>91.250005437499723</v>
      </c>
      <c r="E52" s="57">
        <v>8.6764705882352917</v>
      </c>
      <c r="F52" s="57">
        <v>96.18021566208543</v>
      </c>
      <c r="G52" t="s">
        <v>13</v>
      </c>
      <c r="H52" t="s">
        <v>120</v>
      </c>
      <c r="I52" s="12">
        <v>43356</v>
      </c>
    </row>
    <row r="53" spans="1:9" x14ac:dyDescent="0.25">
      <c r="A53" s="57">
        <v>0</v>
      </c>
      <c r="B53" s="57">
        <v>78.809857937611341</v>
      </c>
      <c r="C53" s="57">
        <v>0</v>
      </c>
      <c r="D53" s="57">
        <v>90.196092436974794</v>
      </c>
      <c r="E53" s="57">
        <v>0</v>
      </c>
      <c r="F53" s="57">
        <v>90.394492348969536</v>
      </c>
      <c r="G53" t="s">
        <v>13</v>
      </c>
      <c r="H53" t="s">
        <v>120</v>
      </c>
      <c r="I53" s="12">
        <v>43363</v>
      </c>
    </row>
    <row r="54" spans="1:9" x14ac:dyDescent="0.25">
      <c r="A54" s="57">
        <v>75.546152219873136</v>
      </c>
      <c r="B54" s="57">
        <v>86.761963130016355</v>
      </c>
      <c r="C54" s="57">
        <v>0</v>
      </c>
      <c r="D54" s="57">
        <v>96.758545935499427</v>
      </c>
      <c r="E54" s="57">
        <v>0</v>
      </c>
      <c r="F54" s="57">
        <v>98.463699788583511</v>
      </c>
      <c r="G54" t="s">
        <v>13</v>
      </c>
      <c r="H54" t="s">
        <v>120</v>
      </c>
      <c r="I54" s="12">
        <v>43370</v>
      </c>
    </row>
    <row r="55" spans="1:9" x14ac:dyDescent="0.25">
      <c r="A55" s="57">
        <v>0</v>
      </c>
      <c r="B55" s="57">
        <v>23.857906671113369</v>
      </c>
      <c r="C55" s="57">
        <v>0</v>
      </c>
      <c r="D55" s="57">
        <v>53.571404655622921</v>
      </c>
      <c r="E55" s="57">
        <v>0</v>
      </c>
      <c r="F55" s="57">
        <v>60.000027272739672</v>
      </c>
      <c r="G55" s="15" t="s">
        <v>12</v>
      </c>
      <c r="H55" t="s">
        <v>120</v>
      </c>
      <c r="I55" s="12">
        <v>43378</v>
      </c>
    </row>
    <row r="56" spans="1:9" x14ac:dyDescent="0.25">
      <c r="A56" s="57">
        <v>58.846150612848867</v>
      </c>
      <c r="B56" s="57">
        <v>0</v>
      </c>
      <c r="C56" s="57">
        <v>0</v>
      </c>
      <c r="D56" s="57">
        <v>0</v>
      </c>
      <c r="E56" s="57">
        <v>65.96638545463432</v>
      </c>
      <c r="F56" s="57">
        <v>0</v>
      </c>
      <c r="G56" s="15" t="s">
        <v>12</v>
      </c>
      <c r="H56" t="s">
        <v>120</v>
      </c>
      <c r="I56" s="12">
        <v>43384</v>
      </c>
    </row>
    <row r="57" spans="1:9" x14ac:dyDescent="0.25">
      <c r="A57" s="57">
        <v>0</v>
      </c>
      <c r="B57" s="57">
        <v>55.032129543441208</v>
      </c>
      <c r="C57" s="57">
        <v>75.343904761904753</v>
      </c>
      <c r="D57" s="57">
        <v>80.789505055393406</v>
      </c>
      <c r="E57" s="57">
        <v>0</v>
      </c>
      <c r="F57" s="57">
        <v>76.744186046511629</v>
      </c>
      <c r="G57" s="15" t="s">
        <v>12</v>
      </c>
      <c r="H57" t="s">
        <v>120</v>
      </c>
      <c r="I57" s="12">
        <v>43391</v>
      </c>
    </row>
    <row r="58" spans="1:9" x14ac:dyDescent="0.25">
      <c r="A58" s="57">
        <v>0</v>
      </c>
      <c r="B58" s="57">
        <v>47.246347826086954</v>
      </c>
      <c r="C58" s="57">
        <v>39.130424149341266</v>
      </c>
      <c r="D58" s="57">
        <v>83.730178571428567</v>
      </c>
      <c r="E58" s="57">
        <v>29.606293669786897</v>
      </c>
      <c r="F58" s="57">
        <v>80.371331466490332</v>
      </c>
      <c r="G58" s="15" t="s">
        <v>12</v>
      </c>
      <c r="H58" t="s">
        <v>120</v>
      </c>
      <c r="I58" s="12">
        <v>43398</v>
      </c>
    </row>
    <row r="59" spans="1:9" x14ac:dyDescent="0.25">
      <c r="A59" s="57">
        <v>0</v>
      </c>
      <c r="B59" s="57">
        <v>21.226405081884394</v>
      </c>
      <c r="C59" s="57">
        <v>13.526521739130443</v>
      </c>
      <c r="D59" s="57">
        <v>55.958578216879907</v>
      </c>
      <c r="E59" s="57">
        <v>0</v>
      </c>
      <c r="F59" s="57">
        <v>59.803970588235302</v>
      </c>
      <c r="G59" s="15" t="s">
        <v>12</v>
      </c>
      <c r="H59" t="s">
        <v>120</v>
      </c>
      <c r="I59" s="12">
        <v>43404</v>
      </c>
    </row>
    <row r="60" spans="1:9" x14ac:dyDescent="0.25">
      <c r="A60" s="57">
        <v>49.066920536537779</v>
      </c>
      <c r="B60" s="57">
        <v>6.6538966450885422</v>
      </c>
      <c r="C60" s="57">
        <v>0</v>
      </c>
      <c r="D60" s="57">
        <v>40.408551610634717</v>
      </c>
      <c r="E60" s="57">
        <v>17.45927139450967</v>
      </c>
      <c r="F60" s="57">
        <v>19.403437467360231</v>
      </c>
      <c r="G60" s="15" t="s">
        <v>12</v>
      </c>
      <c r="H60" t="s">
        <v>126</v>
      </c>
      <c r="I60" s="12">
        <v>43140</v>
      </c>
    </row>
    <row r="61" spans="1:9" x14ac:dyDescent="0.25">
      <c r="A61" s="57">
        <v>49.95501022978889</v>
      </c>
      <c r="B61" s="57">
        <v>0</v>
      </c>
      <c r="C61" s="57">
        <v>0</v>
      </c>
      <c r="D61" s="57">
        <v>0</v>
      </c>
      <c r="E61" s="57">
        <v>0</v>
      </c>
      <c r="F61" s="57">
        <v>31.00586845202093</v>
      </c>
      <c r="G61" s="15" t="s">
        <v>12</v>
      </c>
      <c r="H61" t="s">
        <v>126</v>
      </c>
      <c r="I61" s="12">
        <v>43146</v>
      </c>
    </row>
    <row r="62" spans="1:9" x14ac:dyDescent="0.25">
      <c r="A62" s="57">
        <v>0</v>
      </c>
      <c r="B62" s="57">
        <v>0</v>
      </c>
      <c r="C62" s="57">
        <v>73.159145950120958</v>
      </c>
      <c r="D62" s="57">
        <v>0</v>
      </c>
      <c r="E62" s="57">
        <v>0</v>
      </c>
      <c r="F62" s="57">
        <v>69.433745089464693</v>
      </c>
      <c r="G62" s="15" t="s">
        <v>12</v>
      </c>
      <c r="H62" t="s">
        <v>126</v>
      </c>
      <c r="I62" s="12">
        <v>43160</v>
      </c>
    </row>
    <row r="63" spans="1:9" x14ac:dyDescent="0.25">
      <c r="A63" s="57">
        <v>6.3999764070222298</v>
      </c>
      <c r="B63" s="57">
        <v>66.302275182263244</v>
      </c>
      <c r="C63" s="57">
        <v>100</v>
      </c>
      <c r="D63" s="57">
        <v>0</v>
      </c>
      <c r="E63" s="57">
        <v>0</v>
      </c>
      <c r="F63" s="57">
        <v>100</v>
      </c>
      <c r="G63" t="s">
        <v>13</v>
      </c>
      <c r="H63" t="s">
        <v>126</v>
      </c>
      <c r="I63" s="12">
        <v>43195</v>
      </c>
    </row>
    <row r="64" spans="1:9" x14ac:dyDescent="0.25">
      <c r="A64" s="57">
        <v>5.4433579641290519</v>
      </c>
      <c r="B64" s="57">
        <v>34.998879984348186</v>
      </c>
      <c r="C64" s="57">
        <v>100</v>
      </c>
      <c r="D64" s="57">
        <v>32.037806109464348</v>
      </c>
      <c r="E64" s="57">
        <v>34.998879984348186</v>
      </c>
      <c r="F64" s="57">
        <v>0</v>
      </c>
      <c r="G64" t="s">
        <v>13</v>
      </c>
      <c r="H64" t="s">
        <v>126</v>
      </c>
      <c r="I64" s="12">
        <v>43201</v>
      </c>
    </row>
    <row r="65" spans="1:9" x14ac:dyDescent="0.25">
      <c r="A65" s="57">
        <v>100</v>
      </c>
      <c r="B65" s="57">
        <v>100</v>
      </c>
      <c r="C65" s="57">
        <v>47.00117047656623</v>
      </c>
      <c r="D65" s="57"/>
      <c r="E65" s="57">
        <v>100</v>
      </c>
      <c r="F65" s="57">
        <v>100</v>
      </c>
      <c r="G65" t="s">
        <v>13</v>
      </c>
      <c r="H65" t="s">
        <v>126</v>
      </c>
      <c r="I65" s="12">
        <v>43216</v>
      </c>
    </row>
    <row r="66" spans="1:9" x14ac:dyDescent="0.25">
      <c r="A66" s="57">
        <v>61.25067909696633</v>
      </c>
      <c r="B66" s="57">
        <v>0</v>
      </c>
      <c r="C66" s="57">
        <v>50.763590105119469</v>
      </c>
      <c r="D66" s="57">
        <v>58.088742595160049</v>
      </c>
      <c r="E66" s="57">
        <v>42.998534081153089</v>
      </c>
      <c r="F66" s="57">
        <v>48.47972661543821</v>
      </c>
      <c r="G66" t="s">
        <v>13</v>
      </c>
      <c r="H66" t="s">
        <v>126</v>
      </c>
      <c r="I66" s="12">
        <v>43230</v>
      </c>
    </row>
    <row r="67" spans="1:9" x14ac:dyDescent="0.25">
      <c r="A67" s="57">
        <v>17.077888059802685</v>
      </c>
      <c r="B67" s="57">
        <v>0</v>
      </c>
      <c r="C67" s="57">
        <v>25.864395792149558</v>
      </c>
      <c r="D67" s="57">
        <v>86.77180873589856</v>
      </c>
      <c r="E67" s="57">
        <v>0</v>
      </c>
      <c r="F67" s="57">
        <v>0</v>
      </c>
      <c r="G67" t="s">
        <v>13</v>
      </c>
      <c r="H67" t="s">
        <v>126</v>
      </c>
      <c r="I67" s="12">
        <v>43237</v>
      </c>
    </row>
    <row r="68" spans="1:9" x14ac:dyDescent="0.25">
      <c r="A68" s="57">
        <v>0</v>
      </c>
      <c r="B68" s="57">
        <v>0</v>
      </c>
      <c r="C68" s="57">
        <v>0</v>
      </c>
      <c r="D68" s="57">
        <v>73.298764375799948</v>
      </c>
      <c r="E68" s="57">
        <v>0</v>
      </c>
      <c r="F68" s="57">
        <v>21.096757497352225</v>
      </c>
      <c r="G68" t="s">
        <v>13</v>
      </c>
      <c r="H68" t="s">
        <v>126</v>
      </c>
      <c r="I68" s="12">
        <v>43244</v>
      </c>
    </row>
    <row r="69" spans="1:9" x14ac:dyDescent="0.25">
      <c r="A69" s="57">
        <v>0</v>
      </c>
      <c r="B69" s="57">
        <v>0</v>
      </c>
      <c r="C69" s="57">
        <v>0</v>
      </c>
      <c r="D69" s="57">
        <v>23.449154144103769</v>
      </c>
      <c r="E69" s="57">
        <v>0</v>
      </c>
      <c r="F69" s="57">
        <v>0</v>
      </c>
      <c r="G69" t="s">
        <v>13</v>
      </c>
      <c r="H69" t="s">
        <v>126</v>
      </c>
      <c r="I69" s="12">
        <v>43258</v>
      </c>
    </row>
    <row r="70" spans="1:9" x14ac:dyDescent="0.25">
      <c r="A70" s="57">
        <v>67.817440238514251</v>
      </c>
      <c r="B70" s="57">
        <v>61.485946174461112</v>
      </c>
      <c r="C70" s="57">
        <v>49.563489805245496</v>
      </c>
      <c r="D70" s="57">
        <v>50.279788481796807</v>
      </c>
      <c r="E70" s="57">
        <v>0</v>
      </c>
      <c r="F70" s="57">
        <v>38.275537884581311</v>
      </c>
      <c r="G70" t="s">
        <v>13</v>
      </c>
      <c r="H70" t="s">
        <v>126</v>
      </c>
      <c r="I70" s="12">
        <v>43279</v>
      </c>
    </row>
    <row r="71" spans="1:9" x14ac:dyDescent="0.25">
      <c r="A71" s="57">
        <v>0</v>
      </c>
      <c r="B71" s="57">
        <v>0</v>
      </c>
      <c r="C71" s="57">
        <v>0</v>
      </c>
      <c r="D71" s="57">
        <v>0</v>
      </c>
      <c r="E71" s="57">
        <v>0</v>
      </c>
      <c r="F71" s="57">
        <v>0</v>
      </c>
      <c r="G71" t="s">
        <v>13</v>
      </c>
      <c r="H71" t="s">
        <v>126</v>
      </c>
      <c r="I71" s="12">
        <v>43349</v>
      </c>
    </row>
    <row r="72" spans="1:9" x14ac:dyDescent="0.25">
      <c r="A72" s="57">
        <v>47.542153951674884</v>
      </c>
      <c r="B72" s="57">
        <v>74.806288845686069</v>
      </c>
      <c r="C72" s="57">
        <v>73.585288509069841</v>
      </c>
      <c r="D72" s="57">
        <v>51.091844544129053</v>
      </c>
      <c r="E72" s="57">
        <v>51.605790469047882</v>
      </c>
      <c r="F72" s="57">
        <v>56.181292436757801</v>
      </c>
      <c r="G72" t="s">
        <v>13</v>
      </c>
      <c r="H72" t="s">
        <v>126</v>
      </c>
      <c r="I72" s="12">
        <v>43370</v>
      </c>
    </row>
    <row r="73" spans="1:9" x14ac:dyDescent="0.25">
      <c r="A73" s="57">
        <v>0</v>
      </c>
      <c r="B73" s="57">
        <v>11.648816524845049</v>
      </c>
      <c r="C73" s="57">
        <v>0</v>
      </c>
      <c r="D73" s="57">
        <v>0</v>
      </c>
      <c r="E73" s="57">
        <v>23.987024379621133</v>
      </c>
      <c r="F73" s="57">
        <v>0</v>
      </c>
      <c r="G73" s="15" t="s">
        <v>12</v>
      </c>
      <c r="H73" t="s">
        <v>126</v>
      </c>
      <c r="I73" s="12">
        <v>43378</v>
      </c>
    </row>
    <row r="74" spans="1:9" x14ac:dyDescent="0.25">
      <c r="A74" s="57">
        <v>23.775927995089393</v>
      </c>
      <c r="B74" s="57">
        <v>59.341796312692551</v>
      </c>
      <c r="C74" s="57">
        <v>25.290161838568793</v>
      </c>
      <c r="D74" s="57">
        <v>23.927782352234452</v>
      </c>
      <c r="E74" s="57">
        <v>32.346008043733683</v>
      </c>
      <c r="F74" s="57">
        <v>75.766556623005329</v>
      </c>
      <c r="G74" s="15" t="s">
        <v>12</v>
      </c>
      <c r="H74" t="s">
        <v>126</v>
      </c>
      <c r="I74" s="12">
        <v>43384</v>
      </c>
    </row>
    <row r="75" spans="1:9" x14ac:dyDescent="0.25">
      <c r="A75" s="57">
        <v>69.824254369298046</v>
      </c>
      <c r="B75" s="57">
        <v>79.954336175150331</v>
      </c>
      <c r="C75" s="57">
        <v>95.33642616139808</v>
      </c>
      <c r="D75" s="57">
        <v>29.750928970889213</v>
      </c>
      <c r="E75" s="57">
        <v>91.323565935023282</v>
      </c>
      <c r="F75" s="57">
        <v>93.359903480584933</v>
      </c>
      <c r="G75" s="15" t="s">
        <v>12</v>
      </c>
      <c r="H75" t="s">
        <v>126</v>
      </c>
      <c r="I75" s="12">
        <v>43391</v>
      </c>
    </row>
    <row r="76" spans="1:9" x14ac:dyDescent="0.25">
      <c r="A76" s="57">
        <v>96.867165885981095</v>
      </c>
      <c r="B76" s="57">
        <v>98.706527419806605</v>
      </c>
      <c r="C76" s="57">
        <v>94.51136558548734</v>
      </c>
      <c r="D76" s="57">
        <v>83.875668677744997</v>
      </c>
      <c r="E76" s="57">
        <v>99.154579435682265</v>
      </c>
      <c r="F76" s="57">
        <v>90.497975101954538</v>
      </c>
      <c r="G76" s="15" t="s">
        <v>12</v>
      </c>
      <c r="H76" t="s">
        <v>126</v>
      </c>
      <c r="I76" s="12">
        <v>43398</v>
      </c>
    </row>
    <row r="77" spans="1:9" x14ac:dyDescent="0.25">
      <c r="A77" s="57">
        <v>39.155511918537975</v>
      </c>
      <c r="B77" s="57">
        <v>59.341796312692551</v>
      </c>
      <c r="C77" s="57">
        <v>25.290161838568793</v>
      </c>
      <c r="D77" s="57">
        <v>53.486666364322986</v>
      </c>
      <c r="E77" s="57">
        <v>32.346008043733683</v>
      </c>
      <c r="F77" s="57">
        <v>33.245793498069816</v>
      </c>
      <c r="G77" s="15" t="s">
        <v>12</v>
      </c>
      <c r="H77" t="s">
        <v>126</v>
      </c>
      <c r="I77" s="12">
        <v>43404</v>
      </c>
    </row>
    <row r="78" spans="1:9" x14ac:dyDescent="0.25">
      <c r="A78" s="3">
        <v>98.924731182795696</v>
      </c>
      <c r="B78" s="3">
        <v>0</v>
      </c>
      <c r="C78" s="3">
        <v>100</v>
      </c>
      <c r="D78" s="3">
        <v>100</v>
      </c>
      <c r="E78" s="3">
        <v>0</v>
      </c>
      <c r="F78" s="3">
        <v>61.971830985915446</v>
      </c>
      <c r="G78" s="15" t="s">
        <v>12</v>
      </c>
      <c r="H78" t="s">
        <v>121</v>
      </c>
      <c r="I78" s="12">
        <v>43140</v>
      </c>
    </row>
    <row r="79" spans="1:9" x14ac:dyDescent="0.25">
      <c r="A79" s="3">
        <v>0</v>
      </c>
      <c r="B79" s="3">
        <v>0</v>
      </c>
      <c r="C79" s="3">
        <v>0</v>
      </c>
      <c r="D79" s="3">
        <v>49.999999999998892</v>
      </c>
      <c r="E79" s="3">
        <v>0</v>
      </c>
      <c r="F79" s="3">
        <v>77.777777777778326</v>
      </c>
      <c r="G79" s="15" t="s">
        <v>12</v>
      </c>
      <c r="H79" t="s">
        <v>121</v>
      </c>
      <c r="I79" s="12">
        <v>43146</v>
      </c>
    </row>
    <row r="80" spans="1:9" x14ac:dyDescent="0.25">
      <c r="A80" s="3">
        <v>0</v>
      </c>
      <c r="B80" s="3">
        <v>0</v>
      </c>
      <c r="C80" s="3">
        <v>65.384615384615401</v>
      </c>
      <c r="D80" s="3">
        <v>0</v>
      </c>
      <c r="E80" s="3">
        <v>41.666666666666728</v>
      </c>
      <c r="F80" s="3">
        <v>62.068965517241267</v>
      </c>
      <c r="G80" s="15" t="s">
        <v>12</v>
      </c>
      <c r="H80" t="s">
        <v>121</v>
      </c>
      <c r="I80" s="12">
        <v>43153</v>
      </c>
    </row>
    <row r="81" spans="1:9" x14ac:dyDescent="0.25">
      <c r="A81" s="3">
        <v>94.23076923076917</v>
      </c>
      <c r="B81" s="3">
        <v>0</v>
      </c>
      <c r="C81" s="3">
        <v>22.222222222221781</v>
      </c>
      <c r="D81" s="3">
        <v>94.59459459459471</v>
      </c>
      <c r="E81" s="3">
        <v>85.714285714286078</v>
      </c>
      <c r="F81" s="3">
        <v>49.999999999998892</v>
      </c>
      <c r="G81" s="15" t="s">
        <v>12</v>
      </c>
      <c r="H81" t="s">
        <v>121</v>
      </c>
      <c r="I81" s="12">
        <v>43160</v>
      </c>
    </row>
    <row r="82" spans="1:9" x14ac:dyDescent="0.25">
      <c r="A82" s="3">
        <v>0</v>
      </c>
      <c r="B82" s="3">
        <v>37.49999999999968</v>
      </c>
      <c r="C82" s="3">
        <v>27.272727272727419</v>
      </c>
      <c r="D82" s="3">
        <v>54.545454545454838</v>
      </c>
      <c r="E82" s="3">
        <v>95.23809523809534</v>
      </c>
      <c r="F82" s="3">
        <v>92.857142857142691</v>
      </c>
      <c r="G82" s="15" t="s">
        <v>12</v>
      </c>
      <c r="H82" t="s">
        <v>121</v>
      </c>
      <c r="I82" s="12">
        <v>43167</v>
      </c>
    </row>
    <row r="83" spans="1:9" x14ac:dyDescent="0.25">
      <c r="A83" s="3">
        <v>81.666666666666572</v>
      </c>
      <c r="B83" s="3">
        <v>42.857142857142769</v>
      </c>
      <c r="C83" s="3">
        <v>0</v>
      </c>
      <c r="D83" s="3">
        <v>80.555555555555472</v>
      </c>
      <c r="E83" s="3">
        <v>78.947368421052659</v>
      </c>
      <c r="F83" s="3">
        <v>9.9999999999998224</v>
      </c>
      <c r="G83" s="15" t="s">
        <v>12</v>
      </c>
      <c r="H83" t="s">
        <v>121</v>
      </c>
      <c r="I83" s="12">
        <v>43174</v>
      </c>
    </row>
    <row r="84" spans="1:9" x14ac:dyDescent="0.25">
      <c r="A84" s="3">
        <v>0</v>
      </c>
      <c r="B84" s="3">
        <v>42.10526315789469</v>
      </c>
      <c r="C84" s="3">
        <v>92.857142857142691</v>
      </c>
      <c r="D84" s="3">
        <v>85.185185185185148</v>
      </c>
      <c r="E84" s="3">
        <v>55.555555555555443</v>
      </c>
      <c r="F84" s="3">
        <v>95.000000000000114</v>
      </c>
      <c r="G84" s="15" t="s">
        <v>12</v>
      </c>
      <c r="H84" t="s">
        <v>121</v>
      </c>
      <c r="I84" s="12">
        <v>43188</v>
      </c>
    </row>
    <row r="85" spans="1:9" x14ac:dyDescent="0.25">
      <c r="A85" s="3">
        <v>0</v>
      </c>
      <c r="B85" s="3">
        <v>95.454545454545411</v>
      </c>
      <c r="C85" s="3">
        <v>96.296296296296362</v>
      </c>
      <c r="D85" s="3">
        <v>53.333333333333123</v>
      </c>
      <c r="E85" s="3">
        <v>95.454545454545553</v>
      </c>
      <c r="F85" s="3">
        <v>96.938775510204138</v>
      </c>
      <c r="G85" t="s">
        <v>13</v>
      </c>
      <c r="H85" t="s">
        <v>121</v>
      </c>
      <c r="I85" s="12">
        <v>43195</v>
      </c>
    </row>
    <row r="86" spans="1:9" x14ac:dyDescent="0.25">
      <c r="A86" s="3">
        <v>20.83333333333378</v>
      </c>
      <c r="B86" s="3">
        <v>0</v>
      </c>
      <c r="C86" s="3">
        <v>0</v>
      </c>
      <c r="D86" s="3">
        <v>5.5555555555549221</v>
      </c>
      <c r="E86" s="3">
        <v>0</v>
      </c>
      <c r="F86" s="3">
        <v>0</v>
      </c>
      <c r="G86" t="s">
        <v>13</v>
      </c>
      <c r="H86" t="s">
        <v>121</v>
      </c>
      <c r="I86" s="12">
        <v>43201</v>
      </c>
    </row>
    <row r="87" spans="1:9" x14ac:dyDescent="0.25">
      <c r="A87" s="3">
        <v>0</v>
      </c>
      <c r="B87" s="3">
        <v>99.367088607594894</v>
      </c>
      <c r="C87" s="3">
        <v>98.000000000000043</v>
      </c>
      <c r="D87" s="3">
        <v>88.235294117646774</v>
      </c>
      <c r="E87" s="3">
        <v>0</v>
      </c>
      <c r="F87" s="3">
        <v>86.842105263157947</v>
      </c>
      <c r="G87" t="s">
        <v>13</v>
      </c>
      <c r="H87" t="s">
        <v>121</v>
      </c>
      <c r="I87" s="12">
        <v>43209</v>
      </c>
    </row>
    <row r="88" spans="1:9" x14ac:dyDescent="0.25">
      <c r="A88" s="3">
        <v>65.306122448979622</v>
      </c>
      <c r="B88" s="3">
        <v>0</v>
      </c>
      <c r="C88" s="3">
        <v>0</v>
      </c>
      <c r="D88" s="3">
        <v>98.245614035087698</v>
      </c>
      <c r="E88" s="3">
        <v>9.3750000000000693</v>
      </c>
      <c r="F88" s="3">
        <v>91.489361702127653</v>
      </c>
      <c r="G88" t="s">
        <v>13</v>
      </c>
      <c r="H88" t="s">
        <v>121</v>
      </c>
      <c r="I88" s="12">
        <v>43216</v>
      </c>
    </row>
    <row r="89" spans="1:9" x14ac:dyDescent="0.25">
      <c r="A89" s="3">
        <v>0</v>
      </c>
      <c r="B89" s="3">
        <v>0</v>
      </c>
      <c r="C89" s="3">
        <v>0</v>
      </c>
      <c r="D89" s="3">
        <v>0</v>
      </c>
      <c r="E89" s="3">
        <v>50.00000000000032</v>
      </c>
      <c r="F89" s="3">
        <v>0</v>
      </c>
      <c r="G89" t="s">
        <v>13</v>
      </c>
      <c r="H89" t="s">
        <v>121</v>
      </c>
      <c r="I89" s="12">
        <v>43223</v>
      </c>
    </row>
    <row r="90" spans="1:9" x14ac:dyDescent="0.25">
      <c r="A90" s="3">
        <v>0</v>
      </c>
      <c r="B90" s="3">
        <v>92.59259259259241</v>
      </c>
      <c r="C90" s="3">
        <v>83.333333333333584</v>
      </c>
      <c r="D90" s="3">
        <v>0</v>
      </c>
      <c r="E90" s="3">
        <v>56.097560975609625</v>
      </c>
      <c r="F90" s="3">
        <v>0</v>
      </c>
      <c r="G90" t="s">
        <v>13</v>
      </c>
      <c r="H90" t="s">
        <v>121</v>
      </c>
      <c r="I90" s="12">
        <v>43230</v>
      </c>
    </row>
    <row r="91" spans="1:9" x14ac:dyDescent="0.25">
      <c r="A91" s="3">
        <v>79.487179487179489</v>
      </c>
      <c r="B91" s="3">
        <v>13.333333333333611</v>
      </c>
      <c r="C91" s="3">
        <v>0</v>
      </c>
      <c r="D91" s="3">
        <v>90.476190476190467</v>
      </c>
      <c r="E91" s="3">
        <v>95.23809523809534</v>
      </c>
      <c r="F91" s="3">
        <v>0</v>
      </c>
      <c r="G91" t="s">
        <v>13</v>
      </c>
      <c r="H91" t="s">
        <v>121</v>
      </c>
      <c r="I91" s="12">
        <v>43237</v>
      </c>
    </row>
    <row r="92" spans="1:9" x14ac:dyDescent="0.25">
      <c r="A92" s="3">
        <v>97.058823529411825</v>
      </c>
      <c r="B92" s="3">
        <v>0</v>
      </c>
      <c r="C92" s="3">
        <v>74.358974358974478</v>
      </c>
      <c r="D92" s="3">
        <v>95.121951219512155</v>
      </c>
      <c r="E92" s="3">
        <v>0</v>
      </c>
      <c r="F92" s="3">
        <v>89.795918367346985</v>
      </c>
      <c r="G92" t="s">
        <v>13</v>
      </c>
      <c r="H92" t="s">
        <v>121</v>
      </c>
      <c r="I92" s="12">
        <v>43244</v>
      </c>
    </row>
    <row r="93" spans="1:9" x14ac:dyDescent="0.25">
      <c r="A93" s="3">
        <v>71.428571428571402</v>
      </c>
      <c r="B93" s="3">
        <v>0</v>
      </c>
      <c r="C93" s="3">
        <v>43.362831858406977</v>
      </c>
      <c r="D93" s="3">
        <v>0</v>
      </c>
      <c r="E93" s="3">
        <v>0</v>
      </c>
      <c r="F93" s="3">
        <v>91.338582677165405</v>
      </c>
      <c r="G93" t="s">
        <v>13</v>
      </c>
      <c r="H93" t="s">
        <v>121</v>
      </c>
      <c r="I93" s="12">
        <v>43258</v>
      </c>
    </row>
    <row r="94" spans="1:9" x14ac:dyDescent="0.25">
      <c r="A94" s="3">
        <v>72.727272727272478</v>
      </c>
      <c r="B94" s="3">
        <v>16.666666666667037</v>
      </c>
      <c r="C94" s="3">
        <v>0</v>
      </c>
      <c r="D94" s="3">
        <v>56.250000000000419</v>
      </c>
      <c r="E94" s="3">
        <v>0</v>
      </c>
      <c r="F94" s="3">
        <v>0</v>
      </c>
      <c r="G94" t="s">
        <v>13</v>
      </c>
      <c r="H94" t="s">
        <v>121</v>
      </c>
      <c r="I94" s="12">
        <v>43265</v>
      </c>
    </row>
    <row r="95" spans="1:9" x14ac:dyDescent="0.25">
      <c r="A95" s="3">
        <v>0</v>
      </c>
      <c r="B95" s="3">
        <v>64.285714285714334</v>
      </c>
      <c r="C95" s="3">
        <v>2.9605947323337263E-12</v>
      </c>
      <c r="D95" s="3">
        <v>93.333333333333485</v>
      </c>
      <c r="E95" s="3">
        <v>45.454545454545162</v>
      </c>
      <c r="F95" s="3">
        <v>49.999999999998892</v>
      </c>
      <c r="G95" t="s">
        <v>13</v>
      </c>
      <c r="H95" t="s">
        <v>121</v>
      </c>
      <c r="I95" s="12">
        <v>43272</v>
      </c>
    </row>
    <row r="96" spans="1:9" x14ac:dyDescent="0.25">
      <c r="A96" s="3">
        <v>69.135802469135783</v>
      </c>
      <c r="B96" s="3">
        <v>0</v>
      </c>
      <c r="C96" s="3">
        <v>36.842105263157819</v>
      </c>
      <c r="D96" s="3">
        <v>93.999999999999943</v>
      </c>
      <c r="E96" s="3">
        <v>0</v>
      </c>
      <c r="F96" s="3">
        <v>0</v>
      </c>
      <c r="G96" t="s">
        <v>13</v>
      </c>
      <c r="H96" t="s">
        <v>121</v>
      </c>
      <c r="I96" s="12">
        <v>43279</v>
      </c>
    </row>
    <row r="97" spans="1:9" x14ac:dyDescent="0.25">
      <c r="A97" s="3">
        <v>54.545454545454476</v>
      </c>
      <c r="B97" s="3">
        <v>55.999999999999872</v>
      </c>
      <c r="C97" s="3">
        <v>0</v>
      </c>
      <c r="D97" s="3">
        <v>0</v>
      </c>
      <c r="E97" s="3">
        <v>0</v>
      </c>
      <c r="F97" s="3">
        <v>0</v>
      </c>
      <c r="G97" t="s">
        <v>13</v>
      </c>
      <c r="H97" t="s">
        <v>121</v>
      </c>
      <c r="I97" s="12">
        <v>43349</v>
      </c>
    </row>
    <row r="98" spans="1:9" x14ac:dyDescent="0.25">
      <c r="A98" s="3">
        <v>0</v>
      </c>
      <c r="B98" s="3">
        <v>88.63636363636364</v>
      </c>
      <c r="C98" s="3">
        <v>66.6666666666667</v>
      </c>
      <c r="D98" s="3">
        <v>92.173913043478237</v>
      </c>
      <c r="E98" s="3">
        <v>21.21212121212071</v>
      </c>
      <c r="F98" s="3">
        <v>72.340425531914519</v>
      </c>
      <c r="G98" t="s">
        <v>13</v>
      </c>
      <c r="H98" t="s">
        <v>121</v>
      </c>
      <c r="I98" s="12">
        <v>43356</v>
      </c>
    </row>
    <row r="99" spans="1:9" x14ac:dyDescent="0.25">
      <c r="A99" s="3">
        <v>69.841269841269849</v>
      </c>
      <c r="B99" s="3">
        <v>99.549549549549553</v>
      </c>
      <c r="C99" s="3">
        <v>67.948717948717956</v>
      </c>
      <c r="D99" s="3">
        <v>75.510204081632637</v>
      </c>
      <c r="E99" s="3">
        <v>91.139240506329187</v>
      </c>
      <c r="F99" s="3">
        <v>94.736842105263264</v>
      </c>
      <c r="G99" t="s">
        <v>13</v>
      </c>
      <c r="H99" t="s">
        <v>121</v>
      </c>
      <c r="I99" s="12">
        <v>43363</v>
      </c>
    </row>
    <row r="100" spans="1:9" x14ac:dyDescent="0.25">
      <c r="A100" s="3">
        <v>78.181818181818187</v>
      </c>
      <c r="B100" s="3">
        <v>92.380952380952365</v>
      </c>
      <c r="C100" s="3">
        <v>89.166666666666686</v>
      </c>
      <c r="D100" s="3">
        <v>95.23809523809517</v>
      </c>
      <c r="E100" s="3">
        <v>74.719101123595522</v>
      </c>
      <c r="F100" s="3">
        <v>98.175182481751833</v>
      </c>
      <c r="G100" t="s">
        <v>13</v>
      </c>
      <c r="H100" t="s">
        <v>121</v>
      </c>
      <c r="I100" s="12">
        <v>43370</v>
      </c>
    </row>
    <row r="101" spans="1:9" x14ac:dyDescent="0.25">
      <c r="A101" s="3">
        <v>0</v>
      </c>
      <c r="B101" s="3">
        <v>88.235294117647157</v>
      </c>
      <c r="C101" s="3">
        <v>0</v>
      </c>
      <c r="D101" s="3">
        <v>60.000000000000711</v>
      </c>
      <c r="E101" s="3">
        <v>0</v>
      </c>
      <c r="F101" s="3">
        <v>99.441340782122907</v>
      </c>
      <c r="G101" s="15" t="s">
        <v>12</v>
      </c>
      <c r="H101" t="s">
        <v>121</v>
      </c>
      <c r="I101" s="12">
        <v>43378</v>
      </c>
    </row>
    <row r="102" spans="1:9" x14ac:dyDescent="0.25">
      <c r="A102" s="3">
        <v>0</v>
      </c>
      <c r="B102" s="3">
        <v>39.999999999999289</v>
      </c>
      <c r="C102" s="3">
        <v>37.142857142857054</v>
      </c>
      <c r="D102" s="3">
        <v>91.304347826087124</v>
      </c>
      <c r="E102" s="3">
        <v>77.777777777777231</v>
      </c>
      <c r="F102" s="3">
        <v>0</v>
      </c>
      <c r="G102" s="15" t="s">
        <v>12</v>
      </c>
      <c r="H102" t="s">
        <v>121</v>
      </c>
      <c r="I102" s="12">
        <v>43384</v>
      </c>
    </row>
    <row r="103" spans="1:9" x14ac:dyDescent="0.25">
      <c r="A103" s="3">
        <v>96.527777777777786</v>
      </c>
      <c r="B103" s="3">
        <v>66.666666666666529</v>
      </c>
      <c r="C103" s="3">
        <v>96.268656716417894</v>
      </c>
      <c r="D103" s="3">
        <v>90.243902439024382</v>
      </c>
      <c r="E103" s="3">
        <v>91.946308724832221</v>
      </c>
      <c r="F103" s="3">
        <v>90.740740740740762</v>
      </c>
      <c r="G103" s="15" t="s">
        <v>12</v>
      </c>
      <c r="H103" t="s">
        <v>121</v>
      </c>
      <c r="I103" s="12">
        <v>43391</v>
      </c>
    </row>
    <row r="104" spans="1:9" x14ac:dyDescent="0.25">
      <c r="A104" s="3">
        <v>0</v>
      </c>
      <c r="B104" s="3">
        <v>0</v>
      </c>
      <c r="C104" s="3">
        <v>0</v>
      </c>
      <c r="D104" s="3">
        <v>100</v>
      </c>
      <c r="E104" s="3">
        <v>39.999999999999943</v>
      </c>
      <c r="F104" s="3">
        <v>16.666666666667656</v>
      </c>
      <c r="G104" s="15" t="s">
        <v>12</v>
      </c>
      <c r="H104" t="s">
        <v>121</v>
      </c>
      <c r="I104" s="12">
        <v>43398</v>
      </c>
    </row>
    <row r="105" spans="1:9" x14ac:dyDescent="0.25">
      <c r="A105" s="3">
        <v>0</v>
      </c>
      <c r="B105" s="3">
        <v>0</v>
      </c>
      <c r="C105" s="3">
        <v>88.235294117647044</v>
      </c>
      <c r="D105" s="3">
        <v>0</v>
      </c>
      <c r="E105" s="3">
        <v>18.181818181818219</v>
      </c>
      <c r="F105" s="3">
        <v>36.842105263157968</v>
      </c>
      <c r="G105" s="15" t="s">
        <v>12</v>
      </c>
      <c r="H105" t="s">
        <v>121</v>
      </c>
      <c r="I105" s="12">
        <v>43404</v>
      </c>
    </row>
    <row r="106" spans="1:9" x14ac:dyDescent="0.25">
      <c r="A106" s="8">
        <v>15.440630000000001</v>
      </c>
      <c r="B106" s="8">
        <v>15.440630000000001</v>
      </c>
      <c r="C106" s="8">
        <v>15.440630000000001</v>
      </c>
      <c r="D106" s="8">
        <v>15.440630000000001</v>
      </c>
      <c r="E106" s="8">
        <v>15.440630000000001</v>
      </c>
      <c r="F106" s="8">
        <v>15.440630000000001</v>
      </c>
      <c r="G106" s="15" t="s">
        <v>12</v>
      </c>
      <c r="H106" t="s">
        <v>124</v>
      </c>
      <c r="I106" s="12">
        <v>43140</v>
      </c>
    </row>
    <row r="107" spans="1:9" x14ac:dyDescent="0.25">
      <c r="A107" s="8">
        <v>11.683260000000001</v>
      </c>
      <c r="B107" s="8">
        <v>11.683260000000001</v>
      </c>
      <c r="C107" s="8">
        <v>11.683260000000001</v>
      </c>
      <c r="D107" s="8">
        <v>11.683260000000001</v>
      </c>
      <c r="E107" s="8">
        <v>11.683260000000001</v>
      </c>
      <c r="F107" s="8">
        <v>11.683260000000001</v>
      </c>
      <c r="G107" s="15" t="s">
        <v>12</v>
      </c>
      <c r="H107" t="s">
        <v>124</v>
      </c>
      <c r="I107" s="12">
        <v>43146</v>
      </c>
    </row>
    <row r="108" spans="1:9" x14ac:dyDescent="0.25">
      <c r="A108" s="8">
        <v>14.90269</v>
      </c>
      <c r="B108" s="8">
        <v>14.90269</v>
      </c>
      <c r="C108" s="8">
        <v>14.90269</v>
      </c>
      <c r="D108" s="8">
        <v>14.90269</v>
      </c>
      <c r="E108" s="8">
        <v>14.90269</v>
      </c>
      <c r="F108" s="8">
        <v>14.90269</v>
      </c>
      <c r="G108" s="15" t="s">
        <v>12</v>
      </c>
      <c r="H108" t="s">
        <v>124</v>
      </c>
      <c r="I108" s="12">
        <v>43153</v>
      </c>
    </row>
    <row r="109" spans="1:9" x14ac:dyDescent="0.25">
      <c r="A109" s="8">
        <v>15.078519999999999</v>
      </c>
      <c r="B109" s="8">
        <v>15.078519999999999</v>
      </c>
      <c r="C109" s="8">
        <v>15.078519999999999</v>
      </c>
      <c r="D109" s="8">
        <v>15.078519999999999</v>
      </c>
      <c r="E109" s="8">
        <v>15.078519999999999</v>
      </c>
      <c r="F109" s="8">
        <v>15.078519999999999</v>
      </c>
      <c r="G109" s="15" t="s">
        <v>12</v>
      </c>
      <c r="H109" t="s">
        <v>124</v>
      </c>
      <c r="I109" s="12">
        <v>43160</v>
      </c>
    </row>
    <row r="110" spans="1:9" x14ac:dyDescent="0.25">
      <c r="A110" s="8">
        <v>12.883929999999999</v>
      </c>
      <c r="B110" s="8">
        <v>12.883929999999999</v>
      </c>
      <c r="C110" s="8">
        <v>12.883929999999999</v>
      </c>
      <c r="D110" s="8">
        <v>12.883929999999999</v>
      </c>
      <c r="E110" s="8">
        <v>12.883929999999999</v>
      </c>
      <c r="F110" s="8">
        <v>12.883929999999999</v>
      </c>
      <c r="G110" s="15" t="s">
        <v>12</v>
      </c>
      <c r="H110" t="s">
        <v>124</v>
      </c>
      <c r="I110" s="12">
        <v>43167</v>
      </c>
    </row>
    <row r="111" spans="1:9" x14ac:dyDescent="0.25">
      <c r="A111" s="8">
        <v>15.47888</v>
      </c>
      <c r="B111" s="8">
        <v>15.47888</v>
      </c>
      <c r="C111" s="8">
        <v>15.47888</v>
      </c>
      <c r="D111" s="8">
        <v>15.47888</v>
      </c>
      <c r="E111" s="8">
        <v>15.47888</v>
      </c>
      <c r="F111" s="8">
        <v>15.47888</v>
      </c>
      <c r="G111" s="15" t="s">
        <v>12</v>
      </c>
      <c r="H111" t="s">
        <v>124</v>
      </c>
      <c r="I111" s="12">
        <v>43174</v>
      </c>
    </row>
    <row r="112" spans="1:9" x14ac:dyDescent="0.25">
      <c r="A112" s="8">
        <v>13.863709999999999</v>
      </c>
      <c r="B112" s="8">
        <v>13.863709999999999</v>
      </c>
      <c r="C112" s="8">
        <v>13.863709999999999</v>
      </c>
      <c r="D112" s="8">
        <v>13.863709999999999</v>
      </c>
      <c r="E112" s="8">
        <v>13.863709999999999</v>
      </c>
      <c r="F112" s="8">
        <v>13.863709999999999</v>
      </c>
      <c r="G112" s="15" t="s">
        <v>12</v>
      </c>
      <c r="H112" t="s">
        <v>124</v>
      </c>
      <c r="I112" s="12">
        <v>43181</v>
      </c>
    </row>
    <row r="113" spans="1:9" x14ac:dyDescent="0.25">
      <c r="A113" s="8">
        <v>12.247210000000001</v>
      </c>
      <c r="B113" s="8">
        <v>12.247210000000001</v>
      </c>
      <c r="C113" s="8">
        <v>12.247210000000001</v>
      </c>
      <c r="D113" s="8">
        <v>12.247210000000001</v>
      </c>
      <c r="E113" s="8">
        <v>12.247210000000001</v>
      </c>
      <c r="F113" s="8">
        <v>12.247210000000001</v>
      </c>
      <c r="G113" s="15" t="s">
        <v>12</v>
      </c>
      <c r="H113" t="s">
        <v>124</v>
      </c>
      <c r="I113" s="12">
        <v>43188</v>
      </c>
    </row>
    <row r="114" spans="1:9" x14ac:dyDescent="0.25">
      <c r="A114" s="8">
        <v>11.053599999999999</v>
      </c>
      <c r="B114" s="8">
        <v>11.053599999999999</v>
      </c>
      <c r="C114" s="8">
        <v>11.053599999999999</v>
      </c>
      <c r="D114" s="8">
        <v>11.053599999999999</v>
      </c>
      <c r="E114" s="8">
        <v>11.053599999999999</v>
      </c>
      <c r="F114" s="8">
        <v>11.053599999999999</v>
      </c>
      <c r="G114" s="15" t="s">
        <v>12</v>
      </c>
      <c r="H114" t="s">
        <v>124</v>
      </c>
      <c r="I114" s="12">
        <v>43195</v>
      </c>
    </row>
    <row r="115" spans="1:9" x14ac:dyDescent="0.25">
      <c r="A115" s="8">
        <v>10.30194</v>
      </c>
      <c r="B115" s="8">
        <v>10.30194</v>
      </c>
      <c r="C115" s="8">
        <v>10.30194</v>
      </c>
      <c r="D115" s="8">
        <v>10.30194</v>
      </c>
      <c r="E115" s="8">
        <v>10.30194</v>
      </c>
      <c r="F115" s="8">
        <v>10.30194</v>
      </c>
      <c r="G115" s="15" t="s">
        <v>12</v>
      </c>
      <c r="H115" t="s">
        <v>124</v>
      </c>
      <c r="I115" s="12">
        <v>43201</v>
      </c>
    </row>
    <row r="116" spans="1:9" x14ac:dyDescent="0.25">
      <c r="A116" s="8">
        <v>10.29942</v>
      </c>
      <c r="B116" s="8">
        <v>10.29942</v>
      </c>
      <c r="C116" s="8">
        <v>10.29942</v>
      </c>
      <c r="D116" s="8">
        <v>10.29942</v>
      </c>
      <c r="E116" s="8">
        <v>10.29942</v>
      </c>
      <c r="F116" s="8">
        <v>10.29942</v>
      </c>
      <c r="G116" s="15" t="s">
        <v>12</v>
      </c>
      <c r="H116" t="s">
        <v>124</v>
      </c>
      <c r="I116" s="12">
        <v>43209</v>
      </c>
    </row>
    <row r="117" spans="1:9" x14ac:dyDescent="0.25">
      <c r="A117" s="8">
        <v>12.2188</v>
      </c>
      <c r="B117" s="8">
        <v>12.2188</v>
      </c>
      <c r="C117" s="8">
        <v>12.2188</v>
      </c>
      <c r="D117" s="8">
        <v>12.2188</v>
      </c>
      <c r="E117" s="8">
        <v>12.2188</v>
      </c>
      <c r="F117" s="8">
        <v>12.2188</v>
      </c>
      <c r="G117" s="15" t="s">
        <v>12</v>
      </c>
      <c r="H117" t="s">
        <v>124</v>
      </c>
      <c r="I117" s="12">
        <v>43216</v>
      </c>
    </row>
    <row r="118" spans="1:9" x14ac:dyDescent="0.25">
      <c r="A118" s="8">
        <v>14.07588</v>
      </c>
      <c r="B118" s="8">
        <v>14.07588</v>
      </c>
      <c r="C118" s="8">
        <v>14.07588</v>
      </c>
      <c r="D118" s="8">
        <v>14.07588</v>
      </c>
      <c r="E118" s="8">
        <v>14.07588</v>
      </c>
      <c r="F118" s="8">
        <v>14.07588</v>
      </c>
      <c r="G118" s="15" t="s">
        <v>12</v>
      </c>
      <c r="H118" t="s">
        <v>124</v>
      </c>
      <c r="I118" s="12">
        <v>43223</v>
      </c>
    </row>
    <row r="119" spans="1:9" x14ac:dyDescent="0.25">
      <c r="A119" s="8">
        <v>12.274430000000001</v>
      </c>
      <c r="B119" s="8">
        <v>12.274430000000001</v>
      </c>
      <c r="C119" s="8">
        <v>12.274430000000001</v>
      </c>
      <c r="D119" s="8">
        <v>12.274430000000001</v>
      </c>
      <c r="E119" s="8">
        <v>12.274430000000001</v>
      </c>
      <c r="F119" s="8">
        <v>12.274430000000001</v>
      </c>
      <c r="G119" s="15" t="s">
        <v>13</v>
      </c>
      <c r="H119" t="s">
        <v>124</v>
      </c>
      <c r="I119" s="12">
        <v>43230</v>
      </c>
    </row>
    <row r="120" spans="1:9" x14ac:dyDescent="0.25">
      <c r="A120" s="8">
        <v>14.30739</v>
      </c>
      <c r="B120" s="8">
        <v>14.30739</v>
      </c>
      <c r="C120" s="8">
        <v>14.30739</v>
      </c>
      <c r="D120" s="8">
        <v>14.30739</v>
      </c>
      <c r="E120" s="8">
        <v>14.30739</v>
      </c>
      <c r="F120" s="8">
        <v>14.30739</v>
      </c>
      <c r="G120" s="15" t="s">
        <v>13</v>
      </c>
      <c r="H120" t="s">
        <v>124</v>
      </c>
      <c r="I120" s="12">
        <v>43237</v>
      </c>
    </row>
    <row r="121" spans="1:9" x14ac:dyDescent="0.25">
      <c r="A121" s="8">
        <v>11.99769</v>
      </c>
      <c r="B121" s="8">
        <v>11.99769</v>
      </c>
      <c r="C121" s="8">
        <v>11.99769</v>
      </c>
      <c r="D121" s="8">
        <v>11.99769</v>
      </c>
      <c r="E121" s="8">
        <v>11.99769</v>
      </c>
      <c r="F121" s="8">
        <v>11.99769</v>
      </c>
      <c r="G121" s="15" t="s">
        <v>13</v>
      </c>
      <c r="H121" t="s">
        <v>124</v>
      </c>
      <c r="I121" s="12">
        <v>43244</v>
      </c>
    </row>
    <row r="122" spans="1:9" x14ac:dyDescent="0.25">
      <c r="A122" s="8">
        <v>13.4977</v>
      </c>
      <c r="B122" s="8">
        <v>13.4977</v>
      </c>
      <c r="C122" s="8">
        <v>13.4977</v>
      </c>
      <c r="D122" s="8">
        <v>13.4977</v>
      </c>
      <c r="E122" s="8">
        <v>13.4977</v>
      </c>
      <c r="F122" s="8">
        <v>13.4977</v>
      </c>
      <c r="G122" s="15" t="s">
        <v>13</v>
      </c>
      <c r="H122" t="s">
        <v>124</v>
      </c>
      <c r="I122" s="12">
        <v>43258</v>
      </c>
    </row>
    <row r="123" spans="1:9" x14ac:dyDescent="0.25">
      <c r="A123" s="8">
        <v>12.386469999999999</v>
      </c>
      <c r="B123" s="8">
        <v>12.386469999999999</v>
      </c>
      <c r="C123" s="8">
        <v>12.386469999999999</v>
      </c>
      <c r="D123" s="8">
        <v>12.386469999999999</v>
      </c>
      <c r="E123" s="8">
        <v>12.386469999999999</v>
      </c>
      <c r="F123" s="8">
        <v>12.386469999999999</v>
      </c>
      <c r="G123" s="15" t="s">
        <v>13</v>
      </c>
      <c r="H123" t="s">
        <v>124</v>
      </c>
      <c r="I123" s="12">
        <v>43265</v>
      </c>
    </row>
    <row r="124" spans="1:9" x14ac:dyDescent="0.25">
      <c r="A124" s="8">
        <v>11.926399999999999</v>
      </c>
      <c r="B124" s="8">
        <v>11.926399999999999</v>
      </c>
      <c r="C124" s="8">
        <v>11.926399999999999</v>
      </c>
      <c r="D124" s="8">
        <v>11.926399999999999</v>
      </c>
      <c r="E124" s="8">
        <v>11.926399999999999</v>
      </c>
      <c r="F124" s="8">
        <v>11.926399999999999</v>
      </c>
      <c r="G124" s="15" t="s">
        <v>13</v>
      </c>
      <c r="H124" t="s">
        <v>124</v>
      </c>
      <c r="I124" s="12">
        <v>43272</v>
      </c>
    </row>
    <row r="125" spans="1:9" x14ac:dyDescent="0.25">
      <c r="A125" s="8">
        <v>9.7622599999999995</v>
      </c>
      <c r="B125" s="8">
        <v>9.7622599999999995</v>
      </c>
      <c r="C125" s="8">
        <v>9.7622599999999995</v>
      </c>
      <c r="D125" s="8">
        <v>9.7622599999999995</v>
      </c>
      <c r="E125" s="8">
        <v>9.7622599999999995</v>
      </c>
      <c r="F125" s="8">
        <v>9.7622599999999995</v>
      </c>
      <c r="G125" s="15" t="s">
        <v>13</v>
      </c>
      <c r="H125" t="s">
        <v>124</v>
      </c>
      <c r="I125" s="12">
        <v>43279</v>
      </c>
    </row>
    <row r="126" spans="1:9" x14ac:dyDescent="0.25">
      <c r="A126" s="8">
        <v>10.94966</v>
      </c>
      <c r="B126" s="8">
        <v>10.94966</v>
      </c>
      <c r="C126" s="8">
        <v>10.94966</v>
      </c>
      <c r="D126" s="8">
        <v>10.94966</v>
      </c>
      <c r="E126" s="8">
        <v>10.94966</v>
      </c>
      <c r="F126" s="8">
        <v>10.94966</v>
      </c>
      <c r="G126" s="15" t="s">
        <v>13</v>
      </c>
      <c r="H126" t="s">
        <v>124</v>
      </c>
      <c r="I126" s="12">
        <v>43349</v>
      </c>
    </row>
    <row r="127" spans="1:9" x14ac:dyDescent="0.25">
      <c r="A127" s="8">
        <v>4.8833900000000003</v>
      </c>
      <c r="B127" s="8">
        <v>4.8833900000000003</v>
      </c>
      <c r="C127" s="8">
        <v>4.8833900000000003</v>
      </c>
      <c r="D127" s="8">
        <v>4.8833900000000003</v>
      </c>
      <c r="E127" s="8">
        <v>4.8833900000000003</v>
      </c>
      <c r="F127" s="8">
        <v>4.8833900000000003</v>
      </c>
      <c r="G127" s="15" t="s">
        <v>13</v>
      </c>
      <c r="H127" t="s">
        <v>124</v>
      </c>
      <c r="I127" s="12">
        <v>43356</v>
      </c>
    </row>
    <row r="128" spans="1:9" x14ac:dyDescent="0.25">
      <c r="A128" s="8">
        <v>6.8574900000000003</v>
      </c>
      <c r="B128" s="8">
        <v>6.8574900000000003</v>
      </c>
      <c r="C128" s="8">
        <v>6.8574900000000003</v>
      </c>
      <c r="D128" s="8">
        <v>6.8574900000000003</v>
      </c>
      <c r="E128" s="8">
        <v>6.8574900000000003</v>
      </c>
      <c r="F128" s="8">
        <v>6.8574900000000003</v>
      </c>
      <c r="G128" s="15" t="s">
        <v>13</v>
      </c>
      <c r="H128" t="s">
        <v>124</v>
      </c>
      <c r="I128" s="12">
        <v>43363</v>
      </c>
    </row>
    <row r="129" spans="1:9" x14ac:dyDescent="0.25">
      <c r="A129" s="8">
        <v>7.9798299999999998</v>
      </c>
      <c r="B129" s="8">
        <v>7.9798299999999998</v>
      </c>
      <c r="C129" s="8">
        <v>7.9798299999999998</v>
      </c>
      <c r="D129" s="8">
        <v>7.9798299999999998</v>
      </c>
      <c r="E129" s="8">
        <v>7.9798299999999998</v>
      </c>
      <c r="F129" s="8">
        <v>7.9798299999999998</v>
      </c>
      <c r="G129" s="15" t="s">
        <v>13</v>
      </c>
      <c r="H129" t="s">
        <v>124</v>
      </c>
      <c r="I129" s="12">
        <v>43370</v>
      </c>
    </row>
    <row r="130" spans="1:9" x14ac:dyDescent="0.25">
      <c r="A130" s="8">
        <v>10.59164</v>
      </c>
      <c r="B130" s="8">
        <v>10.59164</v>
      </c>
      <c r="C130" s="8">
        <v>10.59164</v>
      </c>
      <c r="D130" s="8">
        <v>10.59164</v>
      </c>
      <c r="E130" s="8">
        <v>10.59164</v>
      </c>
      <c r="F130" s="8">
        <v>10.59164</v>
      </c>
      <c r="G130" s="15" t="s">
        <v>13</v>
      </c>
      <c r="H130" t="s">
        <v>124</v>
      </c>
      <c r="I130" s="12">
        <v>43378</v>
      </c>
    </row>
    <row r="131" spans="1:9" x14ac:dyDescent="0.25">
      <c r="A131" s="8">
        <v>13.58508</v>
      </c>
      <c r="B131" s="8">
        <v>13.58508</v>
      </c>
      <c r="C131" s="8">
        <v>13.58508</v>
      </c>
      <c r="D131" s="8">
        <v>13.58508</v>
      </c>
      <c r="E131" s="8">
        <v>13.58508</v>
      </c>
      <c r="F131" s="8">
        <v>13.58508</v>
      </c>
      <c r="G131" s="15" t="s">
        <v>13</v>
      </c>
      <c r="H131" t="s">
        <v>124</v>
      </c>
      <c r="I131" s="12">
        <v>43384</v>
      </c>
    </row>
    <row r="132" spans="1:9" x14ac:dyDescent="0.25">
      <c r="A132" s="8">
        <v>13.61056</v>
      </c>
      <c r="B132" s="8">
        <v>13.61056</v>
      </c>
      <c r="C132" s="8">
        <v>13.61056</v>
      </c>
      <c r="D132" s="8">
        <v>13.61056</v>
      </c>
      <c r="E132" s="8">
        <v>13.61056</v>
      </c>
      <c r="F132" s="8">
        <v>13.61056</v>
      </c>
      <c r="G132" s="15" t="s">
        <v>13</v>
      </c>
      <c r="H132" t="s">
        <v>124</v>
      </c>
      <c r="I132" s="12">
        <v>43391</v>
      </c>
    </row>
    <row r="133" spans="1:9" x14ac:dyDescent="0.25">
      <c r="A133" s="8">
        <v>11.32479</v>
      </c>
      <c r="B133" s="8">
        <v>11.32479</v>
      </c>
      <c r="C133" s="8">
        <v>11.32479</v>
      </c>
      <c r="D133" s="8">
        <v>11.32479</v>
      </c>
      <c r="E133" s="8">
        <v>11.32479</v>
      </c>
      <c r="F133" s="8">
        <v>11.32479</v>
      </c>
      <c r="G133" s="15" t="s">
        <v>13</v>
      </c>
      <c r="H133" t="s">
        <v>124</v>
      </c>
      <c r="I133" s="12">
        <v>43398</v>
      </c>
    </row>
    <row r="134" spans="1:9" x14ac:dyDescent="0.25">
      <c r="A134" s="8">
        <v>14.81983</v>
      </c>
      <c r="B134" s="8">
        <v>14.81983</v>
      </c>
      <c r="C134" s="8">
        <v>14.81983</v>
      </c>
      <c r="D134" s="8">
        <v>14.81983</v>
      </c>
      <c r="E134" s="8">
        <v>14.81983</v>
      </c>
      <c r="F134" s="8">
        <v>14.81983</v>
      </c>
      <c r="G134" s="15" t="s">
        <v>13</v>
      </c>
      <c r="H134" t="s">
        <v>124</v>
      </c>
      <c r="I134" s="12">
        <v>43404</v>
      </c>
    </row>
    <row r="135" spans="1:9" x14ac:dyDescent="0.25">
      <c r="A135" s="4">
        <v>2</v>
      </c>
      <c r="B135" s="4">
        <v>2</v>
      </c>
      <c r="C135" s="4">
        <v>2</v>
      </c>
      <c r="D135" s="4">
        <v>2</v>
      </c>
      <c r="E135" s="4">
        <v>2</v>
      </c>
      <c r="F135" s="4">
        <v>2</v>
      </c>
      <c r="G135" s="15" t="s">
        <v>12</v>
      </c>
      <c r="H135" t="s">
        <v>123</v>
      </c>
      <c r="I135" s="12">
        <v>43140</v>
      </c>
    </row>
    <row r="136" spans="1:9" x14ac:dyDescent="0.25">
      <c r="A136" s="4">
        <v>7</v>
      </c>
      <c r="B136" s="4">
        <v>7</v>
      </c>
      <c r="C136" s="4">
        <v>7</v>
      </c>
      <c r="D136" s="4">
        <v>7</v>
      </c>
      <c r="E136" s="4">
        <v>7</v>
      </c>
      <c r="F136" s="4">
        <v>7</v>
      </c>
      <c r="G136" s="15" t="s">
        <v>12</v>
      </c>
      <c r="H136" t="s">
        <v>123</v>
      </c>
      <c r="I136" s="12">
        <v>43146</v>
      </c>
    </row>
    <row r="137" spans="1:9" x14ac:dyDescent="0.25">
      <c r="A137" s="4">
        <v>14</v>
      </c>
      <c r="B137" s="4">
        <v>14</v>
      </c>
      <c r="C137" s="4">
        <v>14</v>
      </c>
      <c r="D137" s="4">
        <v>14</v>
      </c>
      <c r="E137" s="4">
        <v>14</v>
      </c>
      <c r="F137" s="4">
        <v>14</v>
      </c>
      <c r="G137" s="15" t="s">
        <v>12</v>
      </c>
      <c r="H137" t="s">
        <v>123</v>
      </c>
      <c r="I137" s="12">
        <v>43153</v>
      </c>
    </row>
    <row r="138" spans="1:9" x14ac:dyDescent="0.25">
      <c r="A138" s="4">
        <v>20</v>
      </c>
      <c r="B138" s="4">
        <v>20</v>
      </c>
      <c r="C138" s="4">
        <v>20</v>
      </c>
      <c r="D138" s="4">
        <v>20</v>
      </c>
      <c r="E138" s="4">
        <v>20</v>
      </c>
      <c r="F138" s="4">
        <v>20</v>
      </c>
      <c r="G138" s="15" t="s">
        <v>12</v>
      </c>
      <c r="H138" t="s">
        <v>123</v>
      </c>
      <c r="I138" s="12">
        <v>43160</v>
      </c>
    </row>
    <row r="139" spans="1:9" x14ac:dyDescent="0.25">
      <c r="A139" s="4">
        <v>1.2</v>
      </c>
      <c r="B139" s="4">
        <v>1.2</v>
      </c>
      <c r="C139" s="4">
        <v>1.2</v>
      </c>
      <c r="D139" s="4">
        <v>1.2</v>
      </c>
      <c r="E139" s="4">
        <v>1.2</v>
      </c>
      <c r="F139" s="4">
        <v>1.2</v>
      </c>
      <c r="G139" s="15" t="s">
        <v>12</v>
      </c>
      <c r="H139" t="s">
        <v>123</v>
      </c>
      <c r="I139" s="12">
        <v>43167</v>
      </c>
    </row>
    <row r="140" spans="1:9" x14ac:dyDescent="0.25">
      <c r="A140" s="4">
        <v>7</v>
      </c>
      <c r="B140" s="4">
        <v>7</v>
      </c>
      <c r="C140" s="4">
        <v>7</v>
      </c>
      <c r="D140" s="4">
        <v>7</v>
      </c>
      <c r="E140" s="4">
        <v>7</v>
      </c>
      <c r="F140" s="4">
        <v>7</v>
      </c>
      <c r="G140" s="15" t="s">
        <v>12</v>
      </c>
      <c r="H140" t="s">
        <v>123</v>
      </c>
      <c r="I140" s="12">
        <v>43174</v>
      </c>
    </row>
    <row r="141" spans="1:9" x14ac:dyDescent="0.25">
      <c r="A141" s="4">
        <v>14</v>
      </c>
      <c r="B141" s="4">
        <v>14</v>
      </c>
      <c r="C141" s="4">
        <v>14</v>
      </c>
      <c r="D141" s="4">
        <v>14</v>
      </c>
      <c r="E141" s="4">
        <v>14</v>
      </c>
      <c r="F141" s="4">
        <v>14</v>
      </c>
      <c r="G141" s="15" t="s">
        <v>12</v>
      </c>
      <c r="H141" t="s">
        <v>123</v>
      </c>
      <c r="I141" s="12">
        <v>43181</v>
      </c>
    </row>
    <row r="142" spans="1:9" x14ac:dyDescent="0.25">
      <c r="A142" s="4">
        <v>21</v>
      </c>
      <c r="B142" s="4">
        <v>21</v>
      </c>
      <c r="C142" s="4">
        <v>21</v>
      </c>
      <c r="D142" s="4">
        <v>21</v>
      </c>
      <c r="E142" s="4">
        <v>21</v>
      </c>
      <c r="F142" s="4">
        <v>21</v>
      </c>
      <c r="G142" s="15" t="s">
        <v>12</v>
      </c>
      <c r="H142" t="s">
        <v>123</v>
      </c>
      <c r="I142" s="12">
        <v>43188</v>
      </c>
    </row>
    <row r="143" spans="1:9" x14ac:dyDescent="0.25">
      <c r="A143" s="4">
        <v>10.199999999999999</v>
      </c>
      <c r="B143" s="4">
        <v>10.199999999999999</v>
      </c>
      <c r="C143" s="4">
        <v>10.199999999999999</v>
      </c>
      <c r="D143" s="4">
        <v>10.199999999999999</v>
      </c>
      <c r="E143" s="4">
        <v>10.199999999999999</v>
      </c>
      <c r="F143" s="4">
        <v>10.199999999999999</v>
      </c>
      <c r="G143" t="s">
        <v>13</v>
      </c>
      <c r="H143" t="s">
        <v>123</v>
      </c>
      <c r="I143" s="12">
        <v>43195</v>
      </c>
    </row>
    <row r="144" spans="1:9" x14ac:dyDescent="0.25">
      <c r="A144" s="4">
        <v>3.5</v>
      </c>
      <c r="B144" s="4">
        <v>3.5</v>
      </c>
      <c r="C144" s="4">
        <v>3.5</v>
      </c>
      <c r="D144" s="4">
        <v>3.5</v>
      </c>
      <c r="E144" s="4">
        <v>3.5</v>
      </c>
      <c r="F144" s="4">
        <v>3.5</v>
      </c>
      <c r="G144" t="s">
        <v>13</v>
      </c>
      <c r="H144" t="s">
        <v>123</v>
      </c>
      <c r="I144" s="12">
        <v>43201</v>
      </c>
    </row>
    <row r="145" spans="1:9" x14ac:dyDescent="0.25">
      <c r="A145" s="4">
        <v>11</v>
      </c>
      <c r="B145" s="4">
        <v>11</v>
      </c>
      <c r="C145" s="4">
        <v>11</v>
      </c>
      <c r="D145" s="4">
        <v>11</v>
      </c>
      <c r="E145" s="4">
        <v>11</v>
      </c>
      <c r="F145" s="4">
        <v>11</v>
      </c>
      <c r="G145" t="s">
        <v>13</v>
      </c>
      <c r="H145" t="s">
        <v>123</v>
      </c>
      <c r="I145" s="12">
        <v>43209</v>
      </c>
    </row>
    <row r="146" spans="1:9" x14ac:dyDescent="0.25">
      <c r="A146" s="4">
        <v>18</v>
      </c>
      <c r="B146" s="4">
        <v>18</v>
      </c>
      <c r="C146" s="4">
        <v>18</v>
      </c>
      <c r="D146" s="4">
        <v>18</v>
      </c>
      <c r="E146" s="4">
        <v>18</v>
      </c>
      <c r="F146" s="4">
        <v>18</v>
      </c>
      <c r="G146" t="s">
        <v>13</v>
      </c>
      <c r="H146" t="s">
        <v>123</v>
      </c>
      <c r="I146" s="12">
        <v>43216</v>
      </c>
    </row>
    <row r="147" spans="1:9" x14ac:dyDescent="0.25">
      <c r="A147" s="4">
        <v>13.428571428571429</v>
      </c>
      <c r="B147" s="4">
        <v>13.428571428571429</v>
      </c>
      <c r="C147" s="4">
        <v>13.428571428571429</v>
      </c>
      <c r="D147" s="4">
        <v>13.428571428571429</v>
      </c>
      <c r="E147" s="4">
        <v>13.428571428571429</v>
      </c>
      <c r="F147" s="4">
        <v>13.428571428571429</v>
      </c>
      <c r="G147" t="s">
        <v>13</v>
      </c>
      <c r="H147" t="s">
        <v>123</v>
      </c>
      <c r="I147" s="12">
        <v>43223</v>
      </c>
    </row>
    <row r="148" spans="1:9" x14ac:dyDescent="0.25">
      <c r="A148" s="4">
        <v>3</v>
      </c>
      <c r="B148" s="4">
        <v>3</v>
      </c>
      <c r="C148" s="4">
        <v>3</v>
      </c>
      <c r="D148" s="4">
        <v>3</v>
      </c>
      <c r="E148" s="4">
        <v>3</v>
      </c>
      <c r="F148" s="4">
        <v>3</v>
      </c>
      <c r="G148" t="s">
        <v>13</v>
      </c>
      <c r="H148" t="s">
        <v>123</v>
      </c>
      <c r="I148" s="12">
        <v>43230</v>
      </c>
    </row>
    <row r="149" spans="1:9" x14ac:dyDescent="0.25">
      <c r="A149" s="4">
        <v>9</v>
      </c>
      <c r="B149" s="4">
        <v>9</v>
      </c>
      <c r="C149" s="4">
        <v>9</v>
      </c>
      <c r="D149" s="4">
        <v>9</v>
      </c>
      <c r="E149" s="4">
        <v>9</v>
      </c>
      <c r="F149" s="4">
        <v>9</v>
      </c>
      <c r="G149" t="s">
        <v>13</v>
      </c>
      <c r="H149" t="s">
        <v>123</v>
      </c>
      <c r="I149" s="12">
        <v>43237</v>
      </c>
    </row>
    <row r="150" spans="1:9" x14ac:dyDescent="0.25">
      <c r="A150" s="4">
        <v>16</v>
      </c>
      <c r="B150" s="4">
        <v>16</v>
      </c>
      <c r="C150" s="4">
        <v>16</v>
      </c>
      <c r="D150" s="4">
        <v>16</v>
      </c>
      <c r="E150" s="4">
        <v>16</v>
      </c>
      <c r="F150" s="4">
        <v>16</v>
      </c>
      <c r="G150" t="s">
        <v>13</v>
      </c>
      <c r="H150" t="s">
        <v>123</v>
      </c>
      <c r="I150" s="12">
        <v>43244</v>
      </c>
    </row>
    <row r="151" spans="1:9" x14ac:dyDescent="0.25">
      <c r="A151" s="4">
        <v>0.6</v>
      </c>
      <c r="B151" s="4">
        <v>0.6</v>
      </c>
      <c r="C151" s="4">
        <v>0.6</v>
      </c>
      <c r="D151" s="4">
        <v>0.6</v>
      </c>
      <c r="E151" s="4">
        <v>0.6</v>
      </c>
      <c r="F151" s="4">
        <v>0.6</v>
      </c>
      <c r="G151" t="s">
        <v>13</v>
      </c>
      <c r="H151" t="s">
        <v>123</v>
      </c>
      <c r="I151" s="12">
        <v>43258</v>
      </c>
    </row>
    <row r="152" spans="1:9" x14ac:dyDescent="0.25">
      <c r="A152" s="4">
        <v>6</v>
      </c>
      <c r="B152" s="4">
        <v>6</v>
      </c>
      <c r="C152" s="4">
        <v>6</v>
      </c>
      <c r="D152" s="4">
        <v>6</v>
      </c>
      <c r="E152" s="4">
        <v>6</v>
      </c>
      <c r="F152" s="4">
        <v>6</v>
      </c>
      <c r="G152" t="s">
        <v>13</v>
      </c>
      <c r="H152" t="s">
        <v>123</v>
      </c>
      <c r="I152" s="12">
        <v>43265</v>
      </c>
    </row>
    <row r="153" spans="1:9" x14ac:dyDescent="0.25">
      <c r="A153" s="4">
        <v>13</v>
      </c>
      <c r="B153" s="4">
        <v>13</v>
      </c>
      <c r="C153" s="4">
        <v>13</v>
      </c>
      <c r="D153" s="4">
        <v>13</v>
      </c>
      <c r="E153" s="4">
        <v>13</v>
      </c>
      <c r="F153" s="4">
        <v>13</v>
      </c>
      <c r="G153" t="s">
        <v>13</v>
      </c>
      <c r="H153" t="s">
        <v>123</v>
      </c>
      <c r="I153" s="12">
        <v>43272</v>
      </c>
    </row>
    <row r="154" spans="1:9" x14ac:dyDescent="0.25">
      <c r="A154" s="4">
        <v>20</v>
      </c>
      <c r="B154" s="4">
        <v>20</v>
      </c>
      <c r="C154" s="4">
        <v>20</v>
      </c>
      <c r="D154" s="4">
        <v>20</v>
      </c>
      <c r="E154" s="4">
        <v>20</v>
      </c>
      <c r="F154" s="4">
        <v>20</v>
      </c>
      <c r="G154" t="s">
        <v>13</v>
      </c>
      <c r="H154" t="s">
        <v>123</v>
      </c>
      <c r="I154" s="12">
        <v>43279</v>
      </c>
    </row>
    <row r="155" spans="1:9" x14ac:dyDescent="0.25">
      <c r="A155" s="4">
        <v>5.4</v>
      </c>
      <c r="B155" s="4">
        <v>5.4</v>
      </c>
      <c r="C155" s="4">
        <v>5.4</v>
      </c>
      <c r="D155" s="4">
        <v>5.4</v>
      </c>
      <c r="E155" s="4">
        <v>5.4</v>
      </c>
      <c r="F155" s="4">
        <v>5.4</v>
      </c>
      <c r="G155" t="s">
        <v>13</v>
      </c>
      <c r="H155" t="s">
        <v>123</v>
      </c>
      <c r="I155" s="12">
        <v>43349</v>
      </c>
    </row>
    <row r="156" spans="1:9" x14ac:dyDescent="0.25">
      <c r="A156" s="4">
        <v>5</v>
      </c>
      <c r="B156" s="4">
        <v>5</v>
      </c>
      <c r="C156" s="4">
        <v>5</v>
      </c>
      <c r="D156" s="4">
        <v>5</v>
      </c>
      <c r="E156" s="4">
        <v>5</v>
      </c>
      <c r="F156" s="4">
        <v>5</v>
      </c>
      <c r="G156" t="s">
        <v>13</v>
      </c>
      <c r="H156" t="s">
        <v>123</v>
      </c>
      <c r="I156" s="12">
        <v>43356</v>
      </c>
    </row>
    <row r="157" spans="1:9" x14ac:dyDescent="0.25">
      <c r="A157" s="4">
        <v>12</v>
      </c>
      <c r="B157" s="4">
        <v>12</v>
      </c>
      <c r="C157" s="4">
        <v>12</v>
      </c>
      <c r="D157" s="4">
        <v>12</v>
      </c>
      <c r="E157" s="4">
        <v>12</v>
      </c>
      <c r="F157" s="4">
        <v>12</v>
      </c>
      <c r="G157" t="s">
        <v>13</v>
      </c>
      <c r="H157" t="s">
        <v>123</v>
      </c>
      <c r="I157" s="12">
        <v>43363</v>
      </c>
    </row>
    <row r="158" spans="1:9" x14ac:dyDescent="0.25">
      <c r="A158" s="4">
        <v>19</v>
      </c>
      <c r="B158" s="4">
        <v>19</v>
      </c>
      <c r="C158" s="4">
        <v>19</v>
      </c>
      <c r="D158" s="4">
        <v>19</v>
      </c>
      <c r="E158" s="4">
        <v>19</v>
      </c>
      <c r="F158" s="4">
        <v>19</v>
      </c>
      <c r="G158" t="s">
        <v>13</v>
      </c>
      <c r="H158" t="s">
        <v>123</v>
      </c>
      <c r="I158" s="12">
        <v>43370</v>
      </c>
    </row>
    <row r="159" spans="1:9" x14ac:dyDescent="0.25">
      <c r="A159" s="4">
        <v>0.6</v>
      </c>
      <c r="B159" s="4">
        <v>0.6</v>
      </c>
      <c r="C159" s="4">
        <v>0.6</v>
      </c>
      <c r="D159" s="4">
        <v>0.6</v>
      </c>
      <c r="E159" s="4">
        <v>0.6</v>
      </c>
      <c r="F159" s="4">
        <v>0.6</v>
      </c>
      <c r="G159" s="15" t="s">
        <v>12</v>
      </c>
      <c r="H159" t="s">
        <v>123</v>
      </c>
      <c r="I159" s="12">
        <v>43378</v>
      </c>
    </row>
    <row r="160" spans="1:9" x14ac:dyDescent="0.25">
      <c r="A160" s="4">
        <v>3.5</v>
      </c>
      <c r="B160" s="4">
        <v>3.5</v>
      </c>
      <c r="C160" s="4">
        <v>3.5</v>
      </c>
      <c r="D160" s="4">
        <v>3.5</v>
      </c>
      <c r="E160" s="4">
        <v>3.5</v>
      </c>
      <c r="F160" s="4">
        <v>3.5</v>
      </c>
      <c r="G160" s="15" t="s">
        <v>12</v>
      </c>
      <c r="H160" t="s">
        <v>123</v>
      </c>
      <c r="I160" s="12">
        <v>43384</v>
      </c>
    </row>
    <row r="161" spans="1:9" x14ac:dyDescent="0.25">
      <c r="A161" s="4">
        <v>10</v>
      </c>
      <c r="B161" s="4">
        <v>10</v>
      </c>
      <c r="C161" s="4">
        <v>10</v>
      </c>
      <c r="D161" s="4">
        <v>10</v>
      </c>
      <c r="E161" s="4">
        <v>10</v>
      </c>
      <c r="F161" s="4">
        <v>10</v>
      </c>
      <c r="G161" s="15" t="s">
        <v>12</v>
      </c>
      <c r="H161" t="s">
        <v>123</v>
      </c>
      <c r="I161" s="12">
        <v>43391</v>
      </c>
    </row>
    <row r="162" spans="1:9" x14ac:dyDescent="0.25">
      <c r="A162" s="4">
        <v>17</v>
      </c>
      <c r="B162" s="4">
        <v>17</v>
      </c>
      <c r="C162" s="4">
        <v>17</v>
      </c>
      <c r="D162" s="4">
        <v>17</v>
      </c>
      <c r="E162" s="4">
        <v>17</v>
      </c>
      <c r="F162" s="4">
        <v>17</v>
      </c>
      <c r="G162" s="15" t="s">
        <v>12</v>
      </c>
      <c r="H162" t="s">
        <v>123</v>
      </c>
      <c r="I162" s="12">
        <v>43398</v>
      </c>
    </row>
    <row r="163" spans="1:9" x14ac:dyDescent="0.25">
      <c r="A163" s="4">
        <v>23</v>
      </c>
      <c r="B163" s="4">
        <v>23</v>
      </c>
      <c r="C163" s="4">
        <v>23</v>
      </c>
      <c r="D163" s="4">
        <v>23</v>
      </c>
      <c r="E163" s="4">
        <v>23</v>
      </c>
      <c r="F163" s="4">
        <v>23</v>
      </c>
      <c r="G163" s="15" t="s">
        <v>12</v>
      </c>
      <c r="H163" t="s">
        <v>123</v>
      </c>
      <c r="I163" s="12">
        <v>43404</v>
      </c>
    </row>
    <row r="164" spans="1:9" x14ac:dyDescent="0.25">
      <c r="A164" s="21">
        <v>0</v>
      </c>
      <c r="B164" s="14">
        <v>50.2244905243437</v>
      </c>
      <c r="C164" s="14">
        <v>56.147938832982526</v>
      </c>
      <c r="D164" s="14">
        <v>46.183916038605936</v>
      </c>
      <c r="E164" s="21">
        <v>0</v>
      </c>
      <c r="F164" s="14">
        <v>65.635512651158024</v>
      </c>
      <c r="G164" s="15" t="s">
        <v>12</v>
      </c>
      <c r="H164" t="s">
        <v>122</v>
      </c>
      <c r="I164" s="12">
        <v>43140</v>
      </c>
    </row>
    <row r="165" spans="1:9" x14ac:dyDescent="0.25">
      <c r="A165" s="21">
        <v>0</v>
      </c>
      <c r="B165" s="14">
        <v>48.471815607024539</v>
      </c>
      <c r="C165" s="14">
        <v>25.536233651785512</v>
      </c>
      <c r="D165" s="14">
        <v>54.977899495026492</v>
      </c>
      <c r="E165" s="14">
        <v>17.608784433205361</v>
      </c>
      <c r="F165" s="14">
        <v>62.358571708956589</v>
      </c>
      <c r="G165" s="15" t="s">
        <v>12</v>
      </c>
      <c r="H165" t="s">
        <v>122</v>
      </c>
      <c r="I165" s="12">
        <v>43146</v>
      </c>
    </row>
    <row r="166" spans="1:9" x14ac:dyDescent="0.25">
      <c r="A166" s="14">
        <v>51.99230970912437</v>
      </c>
      <c r="B166" s="14">
        <v>20.765624177368579</v>
      </c>
      <c r="C166" s="14">
        <v>31.939869519006997</v>
      </c>
      <c r="D166" s="14">
        <v>41.974044197364449</v>
      </c>
      <c r="E166" s="21">
        <v>0</v>
      </c>
      <c r="F166" s="21">
        <v>0</v>
      </c>
      <c r="G166" s="15" t="s">
        <v>12</v>
      </c>
      <c r="H166" t="s">
        <v>122</v>
      </c>
      <c r="I166" s="12">
        <v>43153</v>
      </c>
    </row>
    <row r="167" spans="1:9" x14ac:dyDescent="0.25">
      <c r="A167" s="14">
        <v>79.535318073362944</v>
      </c>
      <c r="B167" s="14">
        <v>92.069141285957713</v>
      </c>
      <c r="C167" s="14">
        <v>91.804656433521473</v>
      </c>
      <c r="D167" s="14">
        <v>96.922240316770853</v>
      </c>
      <c r="E167" s="14">
        <v>97.780038508373522</v>
      </c>
      <c r="F167" s="14">
        <v>95.168758305831631</v>
      </c>
      <c r="G167" s="15" t="s">
        <v>12</v>
      </c>
      <c r="H167" t="s">
        <v>122</v>
      </c>
      <c r="I167" s="12">
        <v>43160</v>
      </c>
    </row>
    <row r="168" spans="1:9" x14ac:dyDescent="0.25">
      <c r="A168" s="21">
        <v>0</v>
      </c>
      <c r="B168" s="14">
        <v>81.828274421246121</v>
      </c>
      <c r="C168" s="14">
        <v>26.031252797137483</v>
      </c>
      <c r="D168" s="14">
        <v>67.303962868433658</v>
      </c>
      <c r="E168" s="14">
        <v>36.343499439018849</v>
      </c>
      <c r="F168" s="14">
        <v>78.187732638631303</v>
      </c>
      <c r="G168" s="15" t="s">
        <v>12</v>
      </c>
      <c r="H168" t="s">
        <v>122</v>
      </c>
      <c r="I168" s="12">
        <v>43167</v>
      </c>
    </row>
    <row r="169" spans="1:9" x14ac:dyDescent="0.25">
      <c r="A169" s="21">
        <v>0</v>
      </c>
      <c r="B169" s="14">
        <v>41.37826110019531</v>
      </c>
      <c r="C169" s="21">
        <v>0</v>
      </c>
      <c r="D169" s="14">
        <v>49.550663318853061</v>
      </c>
      <c r="E169" s="14">
        <v>44.905171305563783</v>
      </c>
      <c r="F169" s="14">
        <v>74.893629166074234</v>
      </c>
      <c r="G169" s="15" t="s">
        <v>12</v>
      </c>
      <c r="H169" t="s">
        <v>122</v>
      </c>
      <c r="I169" s="12">
        <v>43174</v>
      </c>
    </row>
    <row r="170" spans="1:9" x14ac:dyDescent="0.25">
      <c r="A170" s="14">
        <v>49.275098288427507</v>
      </c>
      <c r="B170" s="14">
        <v>94.460631172579284</v>
      </c>
      <c r="C170" s="14">
        <v>23.402499588851658</v>
      </c>
      <c r="D170" s="14">
        <v>96.462844627530757</v>
      </c>
      <c r="E170" s="14">
        <v>54.43771332849947</v>
      </c>
      <c r="F170" s="14">
        <v>92.773218399520431</v>
      </c>
      <c r="G170" s="15" t="s">
        <v>12</v>
      </c>
      <c r="H170" t="s">
        <v>122</v>
      </c>
      <c r="I170" s="12">
        <v>43181</v>
      </c>
    </row>
    <row r="171" spans="1:9" x14ac:dyDescent="0.25">
      <c r="A171" s="21">
        <v>0</v>
      </c>
      <c r="B171" s="21">
        <v>0</v>
      </c>
      <c r="C171" s="21">
        <v>0</v>
      </c>
      <c r="D171" s="21">
        <v>0</v>
      </c>
      <c r="E171" s="21">
        <v>0</v>
      </c>
      <c r="F171" s="21">
        <v>0</v>
      </c>
      <c r="G171" s="15" t="s">
        <v>12</v>
      </c>
      <c r="H171" t="s">
        <v>122</v>
      </c>
      <c r="I171" s="12">
        <v>43188</v>
      </c>
    </row>
    <row r="172" spans="1:9" x14ac:dyDescent="0.25">
      <c r="A172" s="4">
        <v>36.560333255499785</v>
      </c>
      <c r="B172" s="4">
        <v>52.37807721729709</v>
      </c>
      <c r="C172" s="9">
        <v>0</v>
      </c>
      <c r="D172" s="9">
        <v>0</v>
      </c>
      <c r="E172" s="9">
        <v>0</v>
      </c>
      <c r="F172" s="9">
        <v>0</v>
      </c>
      <c r="G172" t="s">
        <v>13</v>
      </c>
      <c r="H172" t="s">
        <v>122</v>
      </c>
      <c r="I172" s="12">
        <v>43195</v>
      </c>
    </row>
    <row r="173" spans="1:9" x14ac:dyDescent="0.25">
      <c r="A173" s="9">
        <v>0</v>
      </c>
      <c r="B173" s="9">
        <v>0</v>
      </c>
      <c r="C173" s="9">
        <v>0</v>
      </c>
      <c r="D173" s="9">
        <v>0</v>
      </c>
      <c r="E173" s="9">
        <v>0</v>
      </c>
      <c r="F173" s="9">
        <v>0</v>
      </c>
      <c r="G173" t="s">
        <v>13</v>
      </c>
      <c r="H173" t="s">
        <v>122</v>
      </c>
      <c r="I173" s="12">
        <v>43201</v>
      </c>
    </row>
    <row r="174" spans="1:9" x14ac:dyDescent="0.25">
      <c r="A174" s="4">
        <v>7.7271330481621963</v>
      </c>
      <c r="B174" s="4">
        <v>83.651801479080476</v>
      </c>
      <c r="C174" s="9">
        <v>0</v>
      </c>
      <c r="D174" s="4">
        <v>78.487458875665013</v>
      </c>
      <c r="E174" s="4">
        <v>53.878865440896362</v>
      </c>
      <c r="F174" s="4">
        <v>85.54762816839964</v>
      </c>
      <c r="G174" t="s">
        <v>13</v>
      </c>
      <c r="H174" t="s">
        <v>122</v>
      </c>
      <c r="I174" s="12">
        <v>43209</v>
      </c>
    </row>
    <row r="175" spans="1:9" x14ac:dyDescent="0.25">
      <c r="A175" s="4">
        <v>45.511524229816168</v>
      </c>
      <c r="B175" s="4">
        <v>98.365508205079351</v>
      </c>
      <c r="C175" s="4">
        <v>22.324938795695417</v>
      </c>
      <c r="D175" s="4">
        <v>86.303273083910057</v>
      </c>
      <c r="E175" s="4">
        <v>49.799454412838493</v>
      </c>
      <c r="F175" s="4">
        <v>90.107919449490609</v>
      </c>
      <c r="G175" t="s">
        <v>13</v>
      </c>
      <c r="H175" t="s">
        <v>122</v>
      </c>
      <c r="I175" s="12">
        <v>43216</v>
      </c>
    </row>
    <row r="176" spans="1:9" x14ac:dyDescent="0.25">
      <c r="A176" s="4">
        <v>19.529945771366815</v>
      </c>
      <c r="B176" s="4">
        <v>50.097613227060087</v>
      </c>
      <c r="C176" s="4">
        <v>53.627426376719868</v>
      </c>
      <c r="D176" s="4">
        <v>5.4988617633215142</v>
      </c>
      <c r="E176" s="4">
        <v>72.208082474709343</v>
      </c>
      <c r="F176" s="4">
        <v>66.956527677377622</v>
      </c>
      <c r="G176" t="s">
        <v>13</v>
      </c>
      <c r="H176" t="s">
        <v>122</v>
      </c>
      <c r="I176" s="12">
        <v>43223</v>
      </c>
    </row>
    <row r="177" spans="1:9" x14ac:dyDescent="0.25">
      <c r="A177" s="4">
        <v>14.913923503565526</v>
      </c>
      <c r="B177" s="4">
        <v>80.107488817492438</v>
      </c>
      <c r="C177" s="4">
        <v>44.994859638668601</v>
      </c>
      <c r="D177" s="4">
        <v>64.623135793240422</v>
      </c>
      <c r="E177" s="4">
        <v>41.681296966299229</v>
      </c>
      <c r="F177" s="4">
        <v>68.577866548061095</v>
      </c>
      <c r="G177" t="s">
        <v>13</v>
      </c>
      <c r="H177" t="s">
        <v>122</v>
      </c>
      <c r="I177" s="12">
        <v>43230</v>
      </c>
    </row>
    <row r="178" spans="1:9" x14ac:dyDescent="0.25">
      <c r="A178" s="9">
        <v>0</v>
      </c>
      <c r="B178" s="4">
        <v>75.362824859082195</v>
      </c>
      <c r="C178" s="4">
        <v>47.064058442566662</v>
      </c>
      <c r="D178" s="4">
        <v>73.93176217664039</v>
      </c>
      <c r="E178" s="4">
        <v>51.585392580012382</v>
      </c>
      <c r="F178" s="4">
        <v>63.134815138406054</v>
      </c>
      <c r="G178" t="s">
        <v>13</v>
      </c>
      <c r="H178" t="s">
        <v>122</v>
      </c>
      <c r="I178" s="12">
        <v>43237</v>
      </c>
    </row>
    <row r="179" spans="1:9" x14ac:dyDescent="0.25">
      <c r="A179" s="9">
        <v>0</v>
      </c>
      <c r="B179" s="4">
        <v>85.970014272704475</v>
      </c>
      <c r="C179" s="9">
        <v>0</v>
      </c>
      <c r="D179" s="4">
        <v>94.895901249747311</v>
      </c>
      <c r="E179" s="9">
        <v>0</v>
      </c>
      <c r="F179" s="9">
        <v>0</v>
      </c>
      <c r="G179" t="s">
        <v>13</v>
      </c>
      <c r="H179" t="s">
        <v>122</v>
      </c>
      <c r="I179" s="12">
        <v>43244</v>
      </c>
    </row>
    <row r="180" spans="1:9" x14ac:dyDescent="0.25">
      <c r="A180" s="4">
        <v>37.887430888550711</v>
      </c>
      <c r="B180" s="4">
        <v>96.401595777336524</v>
      </c>
      <c r="C180" s="4">
        <v>71.976870288525049</v>
      </c>
      <c r="D180" s="4">
        <v>93.801230221185477</v>
      </c>
      <c r="E180" s="4">
        <v>57.93159677635834</v>
      </c>
      <c r="F180" s="4">
        <v>73.127513419742527</v>
      </c>
      <c r="G180" t="s">
        <v>13</v>
      </c>
      <c r="H180" t="s">
        <v>122</v>
      </c>
      <c r="I180" s="12">
        <v>43258</v>
      </c>
    </row>
    <row r="181" spans="1:9" x14ac:dyDescent="0.25">
      <c r="A181" s="9">
        <v>0</v>
      </c>
      <c r="B181" s="9">
        <v>0</v>
      </c>
      <c r="C181" s="9">
        <v>0</v>
      </c>
      <c r="D181" s="9">
        <v>0</v>
      </c>
      <c r="E181" s="9">
        <v>0</v>
      </c>
      <c r="F181" s="9">
        <v>0</v>
      </c>
      <c r="G181" t="s">
        <v>13</v>
      </c>
      <c r="H181" t="s">
        <v>122</v>
      </c>
      <c r="I181" s="12">
        <v>43265</v>
      </c>
    </row>
    <row r="182" spans="1:9" x14ac:dyDescent="0.25">
      <c r="A182" s="9">
        <v>0</v>
      </c>
      <c r="B182" s="9">
        <v>0</v>
      </c>
      <c r="C182" s="4">
        <v>40.968096585070967</v>
      </c>
      <c r="D182" s="9">
        <v>0</v>
      </c>
      <c r="E182" s="9">
        <v>0</v>
      </c>
      <c r="F182" s="9">
        <v>0</v>
      </c>
      <c r="G182" t="s">
        <v>13</v>
      </c>
      <c r="H182" t="s">
        <v>122</v>
      </c>
      <c r="I182" s="12">
        <v>43272</v>
      </c>
    </row>
    <row r="183" spans="1:9" x14ac:dyDescent="0.25">
      <c r="A183" s="9">
        <v>0</v>
      </c>
      <c r="B183" s="9">
        <v>0</v>
      </c>
      <c r="C183" s="9">
        <v>0</v>
      </c>
      <c r="D183" s="9">
        <v>0</v>
      </c>
      <c r="E183" s="9">
        <v>0</v>
      </c>
      <c r="F183" s="9">
        <v>0</v>
      </c>
      <c r="G183" t="s">
        <v>13</v>
      </c>
      <c r="H183" t="s">
        <v>122</v>
      </c>
      <c r="I183" s="12">
        <v>43279</v>
      </c>
    </row>
    <row r="184" spans="1:9" x14ac:dyDescent="0.25">
      <c r="A184" s="9">
        <v>0</v>
      </c>
      <c r="B184" s="9">
        <v>0</v>
      </c>
      <c r="C184" s="4">
        <v>30.100619715518366</v>
      </c>
      <c r="D184" s="4">
        <v>25.304559292786109</v>
      </c>
      <c r="E184" s="4">
        <v>43.135123132767283</v>
      </c>
      <c r="F184" s="4">
        <v>38.409022574753472</v>
      </c>
      <c r="G184" t="s">
        <v>13</v>
      </c>
      <c r="H184" t="s">
        <v>122</v>
      </c>
      <c r="I184" s="12">
        <v>43349</v>
      </c>
    </row>
    <row r="185" spans="1:9" x14ac:dyDescent="0.25">
      <c r="A185" s="4">
        <v>90.177730951613498</v>
      </c>
      <c r="B185" s="4">
        <v>100</v>
      </c>
      <c r="C185" s="4">
        <v>93.214466584909971</v>
      </c>
      <c r="D185" s="4">
        <v>89.717541850415188</v>
      </c>
      <c r="E185" s="4">
        <v>100</v>
      </c>
      <c r="F185" s="4">
        <v>96.952533725389571</v>
      </c>
      <c r="G185" t="s">
        <v>13</v>
      </c>
      <c r="H185" t="s">
        <v>122</v>
      </c>
      <c r="I185" s="12">
        <v>43356</v>
      </c>
    </row>
    <row r="186" spans="1:9" x14ac:dyDescent="0.25">
      <c r="A186" s="4">
        <v>69.899092081364913</v>
      </c>
      <c r="B186" s="9">
        <v>0</v>
      </c>
      <c r="C186" s="4">
        <v>63.489738220013379</v>
      </c>
      <c r="D186" s="4">
        <v>60.462457642054126</v>
      </c>
      <c r="E186" s="4">
        <v>54.051127654094387</v>
      </c>
      <c r="F186" s="4">
        <v>51.089333376161775</v>
      </c>
      <c r="G186" t="s">
        <v>13</v>
      </c>
      <c r="H186" t="s">
        <v>122</v>
      </c>
      <c r="I186" s="12">
        <v>43363</v>
      </c>
    </row>
    <row r="187" spans="1:9" x14ac:dyDescent="0.25">
      <c r="A187" s="4">
        <v>67.827925360786821</v>
      </c>
      <c r="B187" s="4">
        <v>70.782574142870288</v>
      </c>
      <c r="C187" s="4">
        <v>60.167907589545599</v>
      </c>
      <c r="D187" s="4">
        <v>58.920798688052678</v>
      </c>
      <c r="E187" s="4">
        <v>58.599714974960769</v>
      </c>
      <c r="F187" s="4">
        <v>64.795396713130586</v>
      </c>
      <c r="G187" t="s">
        <v>13</v>
      </c>
      <c r="H187" t="s">
        <v>122</v>
      </c>
      <c r="I187" s="12">
        <v>43370</v>
      </c>
    </row>
    <row r="188" spans="1:9" x14ac:dyDescent="0.25">
      <c r="A188" s="14">
        <v>39.201823888329571</v>
      </c>
      <c r="B188" s="14">
        <v>32.116374519081049</v>
      </c>
      <c r="C188" s="14">
        <v>39.908661164970752</v>
      </c>
      <c r="D188" s="14">
        <v>33.772996253729062</v>
      </c>
      <c r="E188" s="14">
        <v>61.24096285753771</v>
      </c>
      <c r="F188" s="14">
        <v>36.281594880481762</v>
      </c>
      <c r="G188" s="15" t="s">
        <v>12</v>
      </c>
      <c r="H188" t="s">
        <v>122</v>
      </c>
      <c r="I188" s="12">
        <v>43378</v>
      </c>
    </row>
    <row r="189" spans="1:9" x14ac:dyDescent="0.25">
      <c r="A189" s="14">
        <v>29.661310632808007</v>
      </c>
      <c r="B189" s="21">
        <v>0</v>
      </c>
      <c r="C189" s="14">
        <v>51.106033000854353</v>
      </c>
      <c r="D189" s="14">
        <v>43.710335043196103</v>
      </c>
      <c r="E189" s="14">
        <v>51.106033000854353</v>
      </c>
      <c r="F189" s="14">
        <v>43.710335043196103</v>
      </c>
      <c r="G189" s="15" t="s">
        <v>12</v>
      </c>
      <c r="H189" t="s">
        <v>122</v>
      </c>
      <c r="I189" s="12">
        <v>43384</v>
      </c>
    </row>
    <row r="190" spans="1:9" x14ac:dyDescent="0.25">
      <c r="A190" s="14">
        <v>35.274513517119303</v>
      </c>
      <c r="B190" s="14">
        <v>92.900815847949787</v>
      </c>
      <c r="C190" s="14">
        <v>78.85250680873753</v>
      </c>
      <c r="D190" s="14">
        <v>100</v>
      </c>
      <c r="E190" s="14">
        <v>100</v>
      </c>
      <c r="F190" s="14">
        <v>100</v>
      </c>
      <c r="G190" s="15" t="s">
        <v>12</v>
      </c>
      <c r="H190" t="s">
        <v>122</v>
      </c>
      <c r="I190" s="12">
        <v>43391</v>
      </c>
    </row>
    <row r="191" spans="1:9" x14ac:dyDescent="0.25">
      <c r="A191" s="21">
        <v>0</v>
      </c>
      <c r="B191" s="14">
        <v>100</v>
      </c>
      <c r="C191" s="14">
        <v>89.2219699364815</v>
      </c>
      <c r="D191" s="14">
        <v>100</v>
      </c>
      <c r="E191" s="14">
        <v>100</v>
      </c>
      <c r="F191" s="14">
        <v>100</v>
      </c>
      <c r="G191" s="15" t="s">
        <v>12</v>
      </c>
      <c r="H191" t="s">
        <v>122</v>
      </c>
      <c r="I191" s="12">
        <v>43398</v>
      </c>
    </row>
    <row r="192" spans="1:9" x14ac:dyDescent="0.25">
      <c r="A192" s="14">
        <v>95.714611709894939</v>
      </c>
      <c r="B192" s="14">
        <v>100</v>
      </c>
      <c r="C192" s="14">
        <v>100</v>
      </c>
      <c r="D192" s="14">
        <v>100</v>
      </c>
      <c r="E192" s="14">
        <v>100</v>
      </c>
      <c r="F192" s="14">
        <v>100</v>
      </c>
      <c r="G192" s="15" t="s">
        <v>12</v>
      </c>
      <c r="H192" t="s">
        <v>122</v>
      </c>
      <c r="I192" s="12">
        <v>43404</v>
      </c>
    </row>
    <row r="193" spans="1:9" x14ac:dyDescent="0.25">
      <c r="A193" s="14">
        <v>0</v>
      </c>
      <c r="B193" s="14">
        <v>46.153846153846153</v>
      </c>
      <c r="C193" s="14">
        <v>71.982758620689651</v>
      </c>
      <c r="D193" s="14">
        <v>63.934426229508205</v>
      </c>
      <c r="E193" s="14">
        <v>61.674008810572687</v>
      </c>
      <c r="F193" s="14">
        <v>61.233480176211451</v>
      </c>
      <c r="G193" s="15" t="s">
        <v>12</v>
      </c>
      <c r="H193" t="s">
        <v>125</v>
      </c>
      <c r="I193" s="12">
        <v>43140</v>
      </c>
    </row>
    <row r="194" spans="1:9" x14ac:dyDescent="0.25">
      <c r="A194" s="14">
        <v>0</v>
      </c>
      <c r="B194" s="14">
        <v>0</v>
      </c>
      <c r="C194" s="14">
        <v>40.119760479041915</v>
      </c>
      <c r="D194" s="14">
        <v>3.9473684210526354</v>
      </c>
      <c r="E194" s="14">
        <v>20.118343195266274</v>
      </c>
      <c r="F194" s="14">
        <v>61.881188118811878</v>
      </c>
      <c r="G194" s="15" t="s">
        <v>12</v>
      </c>
      <c r="H194" t="s">
        <v>125</v>
      </c>
      <c r="I194" s="12">
        <v>43146</v>
      </c>
    </row>
    <row r="195" spans="1:9" x14ac:dyDescent="0.25">
      <c r="A195" s="14">
        <v>81.533477321814246</v>
      </c>
      <c r="B195" s="14">
        <v>92.317708333333343</v>
      </c>
      <c r="C195" s="14">
        <v>87.953288260602335</v>
      </c>
      <c r="D195" s="14">
        <v>89.902807775377966</v>
      </c>
      <c r="E195" s="14">
        <v>93.808235647730683</v>
      </c>
      <c r="F195" s="14">
        <v>86.58034137728076</v>
      </c>
      <c r="G195" s="15" t="s">
        <v>12</v>
      </c>
      <c r="H195" t="s">
        <v>125</v>
      </c>
      <c r="I195" s="12">
        <v>43153</v>
      </c>
    </row>
    <row r="196" spans="1:9" x14ac:dyDescent="0.25">
      <c r="A196" s="14">
        <v>82.91746641074856</v>
      </c>
      <c r="B196" s="14">
        <v>90.524379024839007</v>
      </c>
      <c r="C196" s="14">
        <v>84.258416742493168</v>
      </c>
      <c r="D196" s="14">
        <v>96.583143507972665</v>
      </c>
      <c r="E196" s="14">
        <v>92.844876931883221</v>
      </c>
      <c r="F196" s="14">
        <v>93.95017793594306</v>
      </c>
      <c r="G196" s="15" t="s">
        <v>12</v>
      </c>
      <c r="H196" t="s">
        <v>125</v>
      </c>
      <c r="I196" s="12">
        <v>43160</v>
      </c>
    </row>
    <row r="197" spans="1:9" x14ac:dyDescent="0.25">
      <c r="A197" s="14">
        <v>34.412955465587039</v>
      </c>
      <c r="B197" s="14">
        <v>51.785714285714292</v>
      </c>
      <c r="C197" s="14">
        <v>37.751004016064257</v>
      </c>
      <c r="D197" s="14">
        <v>75.378787878787875</v>
      </c>
      <c r="E197" s="14">
        <v>33.760683760683762</v>
      </c>
      <c r="F197" s="14">
        <v>75.206611570247944</v>
      </c>
      <c r="G197" s="15" t="s">
        <v>12</v>
      </c>
      <c r="H197" t="s">
        <v>125</v>
      </c>
      <c r="I197" s="12">
        <v>43167</v>
      </c>
    </row>
    <row r="198" spans="1:9" x14ac:dyDescent="0.25">
      <c r="A198" s="14">
        <v>83.027965284474448</v>
      </c>
      <c r="B198" s="14">
        <v>98.486377396569125</v>
      </c>
      <c r="C198" s="14">
        <v>96.91417550626808</v>
      </c>
      <c r="D198" s="14">
        <v>100</v>
      </c>
      <c r="E198" s="14">
        <v>94.021215043394406</v>
      </c>
      <c r="F198" s="14">
        <v>100</v>
      </c>
      <c r="G198" s="15" t="s">
        <v>12</v>
      </c>
      <c r="H198" t="s">
        <v>125</v>
      </c>
      <c r="I198" s="12">
        <v>43174</v>
      </c>
    </row>
    <row r="199" spans="1:9" x14ac:dyDescent="0.25">
      <c r="A199" s="14">
        <v>57.939914163090137</v>
      </c>
      <c r="B199" s="14">
        <v>85.512367491166074</v>
      </c>
      <c r="C199" s="14">
        <v>63.058186738836262</v>
      </c>
      <c r="D199" s="14">
        <v>92.369477911646584</v>
      </c>
      <c r="E199" s="14">
        <v>79.245283018867923</v>
      </c>
      <c r="F199" s="14">
        <v>94.942196531791893</v>
      </c>
      <c r="G199" s="15" t="s">
        <v>12</v>
      </c>
      <c r="H199" t="s">
        <v>125</v>
      </c>
      <c r="I199" s="12">
        <v>43181</v>
      </c>
    </row>
    <row r="200" spans="1:9" x14ac:dyDescent="0.25">
      <c r="A200" s="14">
        <v>13.636363636363638</v>
      </c>
      <c r="B200" s="14">
        <v>54.838709677419359</v>
      </c>
      <c r="C200" s="14">
        <v>25.43103448275863</v>
      </c>
      <c r="D200" s="14">
        <v>90.476190476190482</v>
      </c>
      <c r="E200" s="14">
        <v>56.410256410256409</v>
      </c>
      <c r="F200" s="14">
        <v>77.973568281938327</v>
      </c>
      <c r="G200" s="15" t="s">
        <v>12</v>
      </c>
      <c r="H200" t="s">
        <v>125</v>
      </c>
      <c r="I200" s="12">
        <v>43188</v>
      </c>
    </row>
    <row r="201" spans="1:9" x14ac:dyDescent="0.25">
      <c r="A201" s="4">
        <v>54.323308270676698</v>
      </c>
      <c r="B201" s="4">
        <v>88.330341113105931</v>
      </c>
      <c r="C201" s="4">
        <v>62.7677100494234</v>
      </c>
      <c r="D201" s="4">
        <v>98.006644518272438</v>
      </c>
      <c r="E201" s="4">
        <v>86.197564276048723</v>
      </c>
      <c r="F201" s="4">
        <v>95.083579154375613</v>
      </c>
      <c r="G201" t="s">
        <v>13</v>
      </c>
      <c r="H201" t="s">
        <v>125</v>
      </c>
      <c r="I201" s="12">
        <v>43195</v>
      </c>
    </row>
    <row r="202" spans="1:9" x14ac:dyDescent="0.25">
      <c r="A202" s="4">
        <v>75.362318840579718</v>
      </c>
      <c r="B202" s="4">
        <v>87.610619469026545</v>
      </c>
      <c r="C202" s="4">
        <v>15.873015873015875</v>
      </c>
      <c r="D202" s="4">
        <v>100</v>
      </c>
      <c r="E202" s="4">
        <v>80.645161290322591</v>
      </c>
      <c r="F202" s="4">
        <v>98.412698412698404</v>
      </c>
      <c r="G202" t="s">
        <v>13</v>
      </c>
      <c r="H202" t="s">
        <v>125</v>
      </c>
      <c r="I202" s="12">
        <v>43201</v>
      </c>
    </row>
    <row r="203" spans="1:9" x14ac:dyDescent="0.25">
      <c r="A203" s="4">
        <v>64.516129032258064</v>
      </c>
      <c r="B203" s="4">
        <v>97.134238310708909</v>
      </c>
      <c r="C203" s="4">
        <v>57.822158820732298</v>
      </c>
      <c r="D203" s="4">
        <v>96.306818181818173</v>
      </c>
      <c r="E203" s="4">
        <v>74.049217002237128</v>
      </c>
      <c r="F203" s="4">
        <v>92.330040674026719</v>
      </c>
      <c r="G203" t="s">
        <v>13</v>
      </c>
      <c r="H203" t="s">
        <v>125</v>
      </c>
      <c r="I203" s="12">
        <v>43209</v>
      </c>
    </row>
    <row r="204" spans="1:9" x14ac:dyDescent="0.25">
      <c r="A204" s="4">
        <v>54.734111543450069</v>
      </c>
      <c r="B204" s="4">
        <v>92.790570175438603</v>
      </c>
      <c r="C204" s="4">
        <v>61.118224498506194</v>
      </c>
      <c r="D204" s="4">
        <v>99.56470785200068</v>
      </c>
      <c r="E204" s="4">
        <v>88.318777292576414</v>
      </c>
      <c r="F204" s="4">
        <v>99.885844748858446</v>
      </c>
      <c r="G204" t="s">
        <v>13</v>
      </c>
      <c r="H204" t="s">
        <v>125</v>
      </c>
      <c r="I204" s="12">
        <v>43216</v>
      </c>
    </row>
    <row r="205" spans="1:9" x14ac:dyDescent="0.25">
      <c r="A205" s="4">
        <v>0</v>
      </c>
      <c r="B205" s="4">
        <v>60.958904109589042</v>
      </c>
      <c r="C205" s="4">
        <v>0</v>
      </c>
      <c r="D205" s="4">
        <v>81.347150259067362</v>
      </c>
      <c r="E205" s="4">
        <v>0.91324200913242093</v>
      </c>
      <c r="F205" s="4">
        <v>75.886524822695051</v>
      </c>
      <c r="G205" t="s">
        <v>13</v>
      </c>
      <c r="H205" t="s">
        <v>125</v>
      </c>
      <c r="I205" s="12">
        <v>43223</v>
      </c>
    </row>
    <row r="206" spans="1:9" x14ac:dyDescent="0.25">
      <c r="A206" s="4">
        <v>58.574007220216608</v>
      </c>
      <c r="B206" s="4">
        <v>90.435458786936223</v>
      </c>
      <c r="C206" s="4">
        <v>77.226027397260268</v>
      </c>
      <c r="D206" s="4">
        <v>96.051720157007608</v>
      </c>
      <c r="E206" s="4">
        <v>72.92594091460947</v>
      </c>
      <c r="F206" s="4">
        <v>91.841841841841841</v>
      </c>
      <c r="G206" t="s">
        <v>13</v>
      </c>
      <c r="H206" t="s">
        <v>125</v>
      </c>
      <c r="I206" s="12">
        <v>43230</v>
      </c>
    </row>
    <row r="207" spans="1:9" x14ac:dyDescent="0.25">
      <c r="A207" s="4">
        <v>77.851204434022605</v>
      </c>
      <c r="B207" s="4">
        <v>90.086846007201856</v>
      </c>
      <c r="C207" s="4">
        <v>86.107608238755773</v>
      </c>
      <c r="D207" s="4">
        <v>90.272292662648098</v>
      </c>
      <c r="E207" s="4">
        <v>84.445337620578769</v>
      </c>
      <c r="F207" s="4">
        <v>96.17520049352251</v>
      </c>
      <c r="G207" t="s">
        <v>13</v>
      </c>
      <c r="H207" t="s">
        <v>125</v>
      </c>
      <c r="I207" s="12">
        <v>43237</v>
      </c>
    </row>
    <row r="208" spans="1:9" x14ac:dyDescent="0.25">
      <c r="A208" s="4">
        <v>79.776816214985203</v>
      </c>
      <c r="B208" s="4">
        <v>80.869766365949573</v>
      </c>
      <c r="C208" s="4">
        <v>87.263226649248864</v>
      </c>
      <c r="D208" s="4">
        <v>96.202531645569607</v>
      </c>
      <c r="E208" s="4">
        <v>91.645470553707696</v>
      </c>
      <c r="F208" s="4">
        <v>98.487501990128962</v>
      </c>
      <c r="G208" t="s">
        <v>13</v>
      </c>
      <c r="H208" t="s">
        <v>125</v>
      </c>
      <c r="I208" s="12">
        <v>43244</v>
      </c>
    </row>
    <row r="209" spans="1:9" x14ac:dyDescent="0.25">
      <c r="A209" s="4">
        <v>92.143915914297253</v>
      </c>
      <c r="B209" s="4">
        <v>99.249933029734791</v>
      </c>
      <c r="C209" s="4">
        <v>90.23124814705011</v>
      </c>
      <c r="D209" s="4">
        <v>97.441023590563773</v>
      </c>
      <c r="E209" s="4">
        <v>95.214969290101408</v>
      </c>
      <c r="F209" s="4">
        <v>99.552603036876349</v>
      </c>
      <c r="G209" t="s">
        <v>13</v>
      </c>
      <c r="H209" t="s">
        <v>125</v>
      </c>
      <c r="I209" s="12">
        <v>43258</v>
      </c>
    </row>
    <row r="210" spans="1:9" x14ac:dyDescent="0.25">
      <c r="A210" s="4">
        <v>12.008281573498964</v>
      </c>
      <c r="B210" s="4">
        <v>85.084033613445371</v>
      </c>
      <c r="C210" s="4">
        <v>0</v>
      </c>
      <c r="D210" s="4">
        <v>82.730923694779122</v>
      </c>
      <c r="E210" s="4">
        <v>25.661914460285136</v>
      </c>
      <c r="F210" s="4">
        <v>93.843283582089541</v>
      </c>
      <c r="G210" t="s">
        <v>13</v>
      </c>
      <c r="H210" t="s">
        <v>125</v>
      </c>
      <c r="I210" s="12">
        <v>43265</v>
      </c>
    </row>
    <row r="211" spans="1:9" x14ac:dyDescent="0.25">
      <c r="A211" s="4">
        <v>48.167539267015705</v>
      </c>
      <c r="B211" s="4">
        <v>38.811188811188806</v>
      </c>
      <c r="C211" s="4">
        <v>6.6350710900473997</v>
      </c>
      <c r="D211" s="4">
        <v>52.912621359223301</v>
      </c>
      <c r="E211" s="4">
        <v>59.934138309549944</v>
      </c>
      <c r="F211" s="4">
        <v>82.373472949389182</v>
      </c>
      <c r="G211" t="s">
        <v>13</v>
      </c>
      <c r="H211" t="s">
        <v>125</v>
      </c>
      <c r="I211" s="12">
        <v>43272</v>
      </c>
    </row>
    <row r="212" spans="1:9" x14ac:dyDescent="0.25">
      <c r="A212" s="4">
        <v>68.959731543624159</v>
      </c>
      <c r="B212" s="4">
        <v>18.289085545722713</v>
      </c>
      <c r="C212" s="4">
        <v>28.355704697986578</v>
      </c>
      <c r="D212" s="4">
        <v>78.988941548183249</v>
      </c>
      <c r="E212" s="4">
        <v>42.473118279569903</v>
      </c>
      <c r="F212" s="4">
        <v>35.865724381625434</v>
      </c>
      <c r="G212" t="s">
        <v>13</v>
      </c>
      <c r="H212" t="s">
        <v>125</v>
      </c>
      <c r="I212" s="12">
        <v>43279</v>
      </c>
    </row>
    <row r="213" spans="1:9" x14ac:dyDescent="0.25">
      <c r="A213" s="4">
        <v>7.8431372549019676</v>
      </c>
      <c r="B213" s="4">
        <v>63.966942148760332</v>
      </c>
      <c r="C213" s="4">
        <v>0</v>
      </c>
      <c r="D213" s="4">
        <v>74.275362318840578</v>
      </c>
      <c r="E213" s="4">
        <v>0</v>
      </c>
      <c r="F213" s="4">
        <v>81.657848324514987</v>
      </c>
      <c r="G213" t="s">
        <v>13</v>
      </c>
      <c r="H213" t="s">
        <v>125</v>
      </c>
      <c r="I213" s="12">
        <v>43349</v>
      </c>
    </row>
    <row r="214" spans="1:9" x14ac:dyDescent="0.25">
      <c r="A214" s="4">
        <v>49.865771812080538</v>
      </c>
      <c r="B214" s="4">
        <v>100</v>
      </c>
      <c r="C214" s="4">
        <v>55.06849315068493</v>
      </c>
      <c r="D214" s="4">
        <v>60.069930069930066</v>
      </c>
      <c r="E214" s="4">
        <v>100</v>
      </c>
      <c r="F214" s="4">
        <v>92.406779661016941</v>
      </c>
      <c r="G214" t="s">
        <v>13</v>
      </c>
      <c r="H214" t="s">
        <v>125</v>
      </c>
      <c r="I214" s="12">
        <v>43356</v>
      </c>
    </row>
    <row r="215" spans="1:9" x14ac:dyDescent="0.25">
      <c r="A215" s="4">
        <v>0.22099447513812173</v>
      </c>
      <c r="B215" s="4">
        <v>66.179775280898866</v>
      </c>
      <c r="C215" s="4">
        <v>37.720207253886009</v>
      </c>
      <c r="D215" s="4">
        <v>82.971428571428575</v>
      </c>
      <c r="E215" s="4">
        <v>37.326203208556159</v>
      </c>
      <c r="F215" s="4">
        <v>88.86986301369862</v>
      </c>
      <c r="G215" t="s">
        <v>13</v>
      </c>
      <c r="H215" t="s">
        <v>125</v>
      </c>
      <c r="I215" s="12">
        <v>43363</v>
      </c>
    </row>
    <row r="216" spans="1:9" x14ac:dyDescent="0.25">
      <c r="A216" s="4">
        <v>63.116883116883116</v>
      </c>
      <c r="B216" s="4">
        <v>90.648648648648646</v>
      </c>
      <c r="C216" s="4">
        <v>61.818181818181827</v>
      </c>
      <c r="D216" s="4">
        <v>97.904483430799218</v>
      </c>
      <c r="E216" s="4">
        <v>76.270456503014643</v>
      </c>
      <c r="F216" s="4">
        <v>96.993166287015953</v>
      </c>
      <c r="G216" t="s">
        <v>13</v>
      </c>
      <c r="H216" t="s">
        <v>125</v>
      </c>
      <c r="I216" s="12">
        <v>43370</v>
      </c>
    </row>
    <row r="217" spans="1:9" x14ac:dyDescent="0.25">
      <c r="A217" s="14">
        <v>65.309446254071659</v>
      </c>
      <c r="B217" s="14">
        <v>87.153652392947095</v>
      </c>
      <c r="C217" s="14">
        <v>74.054054054054049</v>
      </c>
      <c r="D217" s="14">
        <v>86.700913242009122</v>
      </c>
      <c r="E217" s="14">
        <v>63.328033916269213</v>
      </c>
      <c r="F217" s="14">
        <v>91.534090909090907</v>
      </c>
      <c r="G217" s="15" t="s">
        <v>12</v>
      </c>
      <c r="H217" t="s">
        <v>125</v>
      </c>
      <c r="I217" s="12">
        <v>43378</v>
      </c>
    </row>
    <row r="218" spans="1:9" x14ac:dyDescent="0.25">
      <c r="A218" s="14">
        <v>0</v>
      </c>
      <c r="B218" s="14">
        <v>48.520710059171599</v>
      </c>
      <c r="C218" s="14">
        <v>38.206278026905835</v>
      </c>
      <c r="D218" s="14">
        <v>0</v>
      </c>
      <c r="E218" s="14">
        <v>34.740545294635005</v>
      </c>
      <c r="F218" s="14">
        <v>71.739130434782609</v>
      </c>
      <c r="G218" s="15" t="s">
        <v>12</v>
      </c>
      <c r="H218" t="s">
        <v>125</v>
      </c>
      <c r="I218" s="12">
        <v>43384</v>
      </c>
    </row>
    <row r="219" spans="1:9" x14ac:dyDescent="0.25">
      <c r="A219" s="14">
        <v>28.39506172839506</v>
      </c>
      <c r="B219" s="14">
        <v>83.78378378378379</v>
      </c>
      <c r="C219" s="14">
        <v>66.559485530546624</v>
      </c>
      <c r="D219" s="14">
        <v>100</v>
      </c>
      <c r="E219" s="14">
        <v>100</v>
      </c>
      <c r="F219" s="14">
        <v>100</v>
      </c>
      <c r="G219" s="15" t="s">
        <v>12</v>
      </c>
      <c r="H219" t="s">
        <v>125</v>
      </c>
      <c r="I219" s="12">
        <v>43391</v>
      </c>
    </row>
    <row r="220" spans="1:9" x14ac:dyDescent="0.25">
      <c r="A220" s="14">
        <v>59.640102827763499</v>
      </c>
      <c r="B220" s="14">
        <v>100</v>
      </c>
      <c r="C220" s="14">
        <v>44.281524926686224</v>
      </c>
      <c r="D220" s="14">
        <v>100</v>
      </c>
      <c r="E220" s="14">
        <v>100</v>
      </c>
      <c r="F220" s="14">
        <v>100</v>
      </c>
      <c r="G220" s="15" t="s">
        <v>12</v>
      </c>
      <c r="H220" t="s">
        <v>125</v>
      </c>
      <c r="I220" s="12">
        <v>43398</v>
      </c>
    </row>
    <row r="221" spans="1:9" x14ac:dyDescent="0.25">
      <c r="A221" s="14">
        <v>10.194174757281548</v>
      </c>
      <c r="B221" s="14">
        <v>100</v>
      </c>
      <c r="C221" s="14">
        <v>100</v>
      </c>
      <c r="D221" s="14">
        <v>100</v>
      </c>
      <c r="E221" s="14">
        <v>100</v>
      </c>
      <c r="F221" s="14">
        <v>100</v>
      </c>
      <c r="G221" s="15" t="s">
        <v>12</v>
      </c>
      <c r="H221" t="s">
        <v>125</v>
      </c>
      <c r="I221" s="12">
        <v>43404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C4698-ED30-44C5-B18B-437C9C83E051}">
  <dimension ref="A1:F15"/>
  <sheetViews>
    <sheetView workbookViewId="0">
      <selection activeCell="F14" sqref="F14"/>
    </sheetView>
  </sheetViews>
  <sheetFormatPr defaultRowHeight="15" x14ac:dyDescent="0.25"/>
  <cols>
    <col min="1" max="1" width="10.7109375" bestFit="1" customWidth="1"/>
    <col min="2" max="2" width="15.28515625" bestFit="1" customWidth="1"/>
    <col min="3" max="3" width="19" bestFit="1" customWidth="1"/>
    <col min="4" max="4" width="12.42578125" bestFit="1" customWidth="1"/>
    <col min="5" max="5" width="15.7109375" bestFit="1" customWidth="1"/>
    <col min="6" max="6" width="16.42578125" bestFit="1" customWidth="1"/>
  </cols>
  <sheetData>
    <row r="1" spans="1:6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</row>
    <row r="2" spans="1:6" x14ac:dyDescent="0.25">
      <c r="B2" t="s">
        <v>77</v>
      </c>
      <c r="D2" t="s">
        <v>78</v>
      </c>
      <c r="E2" t="s">
        <v>79</v>
      </c>
      <c r="F2" t="s">
        <v>79</v>
      </c>
    </row>
    <row r="4" spans="1:6" x14ac:dyDescent="0.25">
      <c r="A4" t="s">
        <v>80</v>
      </c>
      <c r="B4">
        <v>13.04</v>
      </c>
      <c r="C4">
        <v>159.11000000000001</v>
      </c>
      <c r="D4">
        <v>10.79</v>
      </c>
      <c r="E4">
        <v>29.28</v>
      </c>
      <c r="F4">
        <v>39.770000000000003</v>
      </c>
    </row>
    <row r="5" spans="1:6" x14ac:dyDescent="0.25">
      <c r="A5" t="s">
        <v>81</v>
      </c>
      <c r="B5">
        <v>13.04</v>
      </c>
      <c r="C5">
        <v>159.38999999999999</v>
      </c>
      <c r="D5">
        <v>10.79</v>
      </c>
      <c r="E5">
        <v>58.02</v>
      </c>
      <c r="F5">
        <v>72.239999999999995</v>
      </c>
    </row>
    <row r="6" spans="1:6" x14ac:dyDescent="0.25">
      <c r="A6" t="s">
        <v>82</v>
      </c>
      <c r="B6">
        <v>13.04</v>
      </c>
      <c r="C6">
        <v>148.11000000000001</v>
      </c>
      <c r="D6">
        <v>10.79</v>
      </c>
      <c r="E6">
        <v>47.23</v>
      </c>
      <c r="F6">
        <v>63.89</v>
      </c>
    </row>
    <row r="7" spans="1:6" x14ac:dyDescent="0.25">
      <c r="A7" t="s">
        <v>83</v>
      </c>
      <c r="B7">
        <v>13.04</v>
      </c>
      <c r="C7">
        <v>172.33</v>
      </c>
      <c r="D7">
        <v>10.79</v>
      </c>
      <c r="E7">
        <v>63.91</v>
      </c>
      <c r="F7">
        <v>76.87</v>
      </c>
    </row>
    <row r="8" spans="1:6" x14ac:dyDescent="0.25">
      <c r="A8" t="s">
        <v>84</v>
      </c>
      <c r="B8">
        <v>13.04</v>
      </c>
      <c r="C8">
        <v>133.97</v>
      </c>
      <c r="D8">
        <v>10.79</v>
      </c>
      <c r="E8">
        <v>51.03</v>
      </c>
      <c r="F8">
        <v>71.53</v>
      </c>
    </row>
    <row r="9" spans="1:6" x14ac:dyDescent="0.25">
      <c r="A9" t="s">
        <v>85</v>
      </c>
      <c r="B9">
        <v>13.04</v>
      </c>
      <c r="C9">
        <v>162.08000000000001</v>
      </c>
      <c r="D9">
        <v>10.79</v>
      </c>
      <c r="E9">
        <v>65.31</v>
      </c>
      <c r="F9">
        <v>85.77</v>
      </c>
    </row>
    <row r="10" spans="1:6" x14ac:dyDescent="0.25">
      <c r="A10" t="s">
        <v>86</v>
      </c>
    </row>
    <row r="11" spans="1:6" x14ac:dyDescent="0.25">
      <c r="A11" t="s">
        <v>87</v>
      </c>
    </row>
    <row r="12" spans="1:6" x14ac:dyDescent="0.25">
      <c r="A12" t="s">
        <v>88</v>
      </c>
    </row>
    <row r="13" spans="1:6" x14ac:dyDescent="0.25">
      <c r="A13" t="s">
        <v>89</v>
      </c>
    </row>
    <row r="14" spans="1:6" x14ac:dyDescent="0.25">
      <c r="A14" t="s">
        <v>90</v>
      </c>
    </row>
    <row r="15" spans="1:6" x14ac:dyDescent="0.25">
      <c r="A15" t="s">
        <v>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2386-80A1-41FA-852C-152E5819CFFE}">
  <dimension ref="A3:D69"/>
  <sheetViews>
    <sheetView tabSelected="1" workbookViewId="0">
      <selection activeCell="B6" sqref="B6"/>
    </sheetView>
  </sheetViews>
  <sheetFormatPr defaultRowHeight="15" x14ac:dyDescent="0.25"/>
  <cols>
    <col min="1" max="1" width="19" bestFit="1" customWidth="1"/>
    <col min="2" max="2" width="16.28515625" bestFit="1" customWidth="1"/>
    <col min="3" max="4" width="12" bestFit="1" customWidth="1"/>
  </cols>
  <sheetData>
    <row r="3" spans="1:4" x14ac:dyDescent="0.25">
      <c r="A3" s="77" t="s">
        <v>134</v>
      </c>
      <c r="B3" s="77" t="s">
        <v>133</v>
      </c>
    </row>
    <row r="4" spans="1:4" x14ac:dyDescent="0.25">
      <c r="A4" s="77" t="s">
        <v>131</v>
      </c>
      <c r="B4" t="s">
        <v>13</v>
      </c>
      <c r="C4" t="s">
        <v>12</v>
      </c>
      <c r="D4" t="s">
        <v>132</v>
      </c>
    </row>
    <row r="5" spans="1:4" x14ac:dyDescent="0.25">
      <c r="A5" s="78" t="s">
        <v>120</v>
      </c>
      <c r="B5" s="80">
        <v>707.35411808664753</v>
      </c>
      <c r="C5" s="80">
        <v>561.76286929773835</v>
      </c>
      <c r="D5" s="80">
        <v>1269.116987384386</v>
      </c>
    </row>
    <row r="6" spans="1:4" x14ac:dyDescent="0.25">
      <c r="A6" s="79" t="s">
        <v>135</v>
      </c>
      <c r="B6" s="80"/>
      <c r="C6" s="80">
        <v>167.0505644438218</v>
      </c>
      <c r="D6" s="80">
        <v>167.0505644438218</v>
      </c>
    </row>
    <row r="7" spans="1:4" x14ac:dyDescent="0.25">
      <c r="A7" s="79" t="s">
        <v>136</v>
      </c>
      <c r="B7" s="80"/>
      <c r="C7" s="80">
        <v>299.13962572949532</v>
      </c>
      <c r="D7" s="80">
        <v>299.13962572949532</v>
      </c>
    </row>
    <row r="8" spans="1:4" x14ac:dyDescent="0.25">
      <c r="A8" s="79" t="s">
        <v>137</v>
      </c>
      <c r="B8" s="80">
        <v>365.31139122852494</v>
      </c>
      <c r="C8" s="80"/>
      <c r="D8" s="80">
        <v>365.31139122852494</v>
      </c>
    </row>
    <row r="9" spans="1:4" x14ac:dyDescent="0.25">
      <c r="A9" s="79" t="s">
        <v>138</v>
      </c>
      <c r="B9" s="80">
        <v>236.78812348856599</v>
      </c>
      <c r="C9" s="80"/>
      <c r="D9" s="80">
        <v>236.78812348856599</v>
      </c>
    </row>
    <row r="10" spans="1:4" x14ac:dyDescent="0.25">
      <c r="A10" s="79" t="s">
        <v>139</v>
      </c>
      <c r="B10" s="80">
        <v>96.578132781321386</v>
      </c>
      <c r="C10" s="80"/>
      <c r="D10" s="80">
        <v>96.578132781321386</v>
      </c>
    </row>
    <row r="11" spans="1:4" x14ac:dyDescent="0.25">
      <c r="A11" s="79" t="s">
        <v>140</v>
      </c>
      <c r="B11" s="80">
        <v>8.6764705882352917</v>
      </c>
      <c r="C11" s="80"/>
      <c r="D11" s="80">
        <v>8.6764705882352917</v>
      </c>
    </row>
    <row r="12" spans="1:4" x14ac:dyDescent="0.25">
      <c r="A12" s="79" t="s">
        <v>141</v>
      </c>
      <c r="B12" s="80"/>
      <c r="C12" s="80">
        <v>95.572679124421214</v>
      </c>
      <c r="D12" s="80">
        <v>95.572679124421214</v>
      </c>
    </row>
    <row r="13" spans="1:4" x14ac:dyDescent="0.25">
      <c r="A13" s="78" t="s">
        <v>126</v>
      </c>
      <c r="B13" s="80">
        <v>229.60320453454915</v>
      </c>
      <c r="C13" s="80">
        <v>296.61645723230367</v>
      </c>
      <c r="D13" s="80">
        <v>526.21966176685282</v>
      </c>
    </row>
    <row r="14" spans="1:4" x14ac:dyDescent="0.25">
      <c r="A14" s="79" t="s">
        <v>135</v>
      </c>
      <c r="B14" s="80"/>
      <c r="C14" s="80">
        <v>17.45927139450967</v>
      </c>
      <c r="D14" s="80">
        <v>17.45927139450967</v>
      </c>
    </row>
    <row r="15" spans="1:4" x14ac:dyDescent="0.25">
      <c r="A15" s="79" t="s">
        <v>136</v>
      </c>
      <c r="B15" s="80"/>
      <c r="C15" s="80">
        <v>0</v>
      </c>
      <c r="D15" s="80">
        <v>0</v>
      </c>
    </row>
    <row r="16" spans="1:4" x14ac:dyDescent="0.25">
      <c r="A16" s="79" t="s">
        <v>137</v>
      </c>
      <c r="B16" s="80">
        <v>134.99887998434818</v>
      </c>
      <c r="C16" s="80"/>
      <c r="D16" s="80">
        <v>134.99887998434818</v>
      </c>
    </row>
    <row r="17" spans="1:4" x14ac:dyDescent="0.25">
      <c r="A17" s="79" t="s">
        <v>138</v>
      </c>
      <c r="B17" s="80">
        <v>42.998534081153089</v>
      </c>
      <c r="C17" s="80"/>
      <c r="D17" s="80">
        <v>42.998534081153089</v>
      </c>
    </row>
    <row r="18" spans="1:4" x14ac:dyDescent="0.25">
      <c r="A18" s="79" t="s">
        <v>139</v>
      </c>
      <c r="B18" s="80">
        <v>0</v>
      </c>
      <c r="C18" s="80"/>
      <c r="D18" s="80">
        <v>0</v>
      </c>
    </row>
    <row r="19" spans="1:4" x14ac:dyDescent="0.25">
      <c r="A19" s="79" t="s">
        <v>140</v>
      </c>
      <c r="B19" s="80">
        <v>51.605790469047882</v>
      </c>
      <c r="C19" s="80"/>
      <c r="D19" s="80">
        <v>51.605790469047882</v>
      </c>
    </row>
    <row r="20" spans="1:4" x14ac:dyDescent="0.25">
      <c r="A20" s="79" t="s">
        <v>141</v>
      </c>
      <c r="B20" s="80"/>
      <c r="C20" s="80">
        <v>279.15718583779403</v>
      </c>
      <c r="D20" s="80">
        <v>279.15718583779403</v>
      </c>
    </row>
    <row r="21" spans="1:4" x14ac:dyDescent="0.25">
      <c r="A21" s="78" t="s">
        <v>121</v>
      </c>
      <c r="B21" s="80">
        <v>538.69020996484142</v>
      </c>
      <c r="C21" s="80">
        <v>585.02787628008389</v>
      </c>
      <c r="D21" s="80">
        <v>1123.7180862449254</v>
      </c>
    </row>
    <row r="22" spans="1:4" x14ac:dyDescent="0.25">
      <c r="A22" s="79" t="s">
        <v>135</v>
      </c>
      <c r="B22" s="80"/>
      <c r="C22" s="80">
        <v>41.666666666666728</v>
      </c>
      <c r="D22" s="80">
        <v>41.666666666666728</v>
      </c>
    </row>
    <row r="23" spans="1:4" x14ac:dyDescent="0.25">
      <c r="A23" s="79" t="s">
        <v>136</v>
      </c>
      <c r="B23" s="80"/>
      <c r="C23" s="80">
        <v>315.45530492898951</v>
      </c>
      <c r="D23" s="80">
        <v>315.45530492898951</v>
      </c>
    </row>
    <row r="24" spans="1:4" x14ac:dyDescent="0.25">
      <c r="A24" s="79" t="s">
        <v>137</v>
      </c>
      <c r="B24" s="80">
        <v>104.82954545454562</v>
      </c>
      <c r="C24" s="80"/>
      <c r="D24" s="80">
        <v>104.82954545454562</v>
      </c>
    </row>
    <row r="25" spans="1:4" x14ac:dyDescent="0.25">
      <c r="A25" s="79" t="s">
        <v>138</v>
      </c>
      <c r="B25" s="80">
        <v>201.33565621370531</v>
      </c>
      <c r="C25" s="80"/>
      <c r="D25" s="80">
        <v>201.33565621370531</v>
      </c>
    </row>
    <row r="26" spans="1:4" x14ac:dyDescent="0.25">
      <c r="A26" s="79" t="s">
        <v>139</v>
      </c>
      <c r="B26" s="80">
        <v>45.454545454545162</v>
      </c>
      <c r="C26" s="80"/>
      <c r="D26" s="80">
        <v>45.454545454545162</v>
      </c>
    </row>
    <row r="27" spans="1:4" x14ac:dyDescent="0.25">
      <c r="A27" s="79" t="s">
        <v>140</v>
      </c>
      <c r="B27" s="80">
        <v>187.0704628420454</v>
      </c>
      <c r="C27" s="80"/>
      <c r="D27" s="80">
        <v>187.0704628420454</v>
      </c>
    </row>
    <row r="28" spans="1:4" x14ac:dyDescent="0.25">
      <c r="A28" s="79" t="s">
        <v>141</v>
      </c>
      <c r="B28" s="80"/>
      <c r="C28" s="80">
        <v>227.90590468442761</v>
      </c>
      <c r="D28" s="80">
        <v>227.90590468442761</v>
      </c>
    </row>
    <row r="29" spans="1:4" x14ac:dyDescent="0.25">
      <c r="A29" s="78" t="s">
        <v>122</v>
      </c>
      <c r="B29" s="80">
        <v>582.87065441293657</v>
      </c>
      <c r="C29" s="80">
        <v>663.42220287305304</v>
      </c>
      <c r="D29" s="80">
        <v>1246.2928572859896</v>
      </c>
    </row>
    <row r="30" spans="1:4" x14ac:dyDescent="0.25">
      <c r="A30" s="79" t="s">
        <v>135</v>
      </c>
      <c r="B30" s="80"/>
      <c r="C30" s="80">
        <v>17.608784433205361</v>
      </c>
      <c r="D30" s="80">
        <v>17.608784433205361</v>
      </c>
    </row>
    <row r="31" spans="1:4" x14ac:dyDescent="0.25">
      <c r="A31" s="79" t="s">
        <v>136</v>
      </c>
      <c r="B31" s="80"/>
      <c r="C31" s="80">
        <v>233.46642258145562</v>
      </c>
      <c r="D31" s="80">
        <v>233.46642258145562</v>
      </c>
    </row>
    <row r="32" spans="1:4" x14ac:dyDescent="0.25">
      <c r="A32" s="79" t="s">
        <v>137</v>
      </c>
      <c r="B32" s="80">
        <v>103.67831985373485</v>
      </c>
      <c r="C32" s="80"/>
      <c r="D32" s="80">
        <v>103.67831985373485</v>
      </c>
    </row>
    <row r="33" spans="1:4" x14ac:dyDescent="0.25">
      <c r="A33" s="79" t="s">
        <v>138</v>
      </c>
      <c r="B33" s="80">
        <v>165.47477202102095</v>
      </c>
      <c r="C33" s="80"/>
      <c r="D33" s="80">
        <v>165.47477202102095</v>
      </c>
    </row>
    <row r="34" spans="1:4" x14ac:dyDescent="0.25">
      <c r="A34" s="79" t="s">
        <v>139</v>
      </c>
      <c r="B34" s="80">
        <v>57.93159677635834</v>
      </c>
      <c r="C34" s="80"/>
      <c r="D34" s="80">
        <v>57.93159677635834</v>
      </c>
    </row>
    <row r="35" spans="1:4" x14ac:dyDescent="0.25">
      <c r="A35" s="79" t="s">
        <v>140</v>
      </c>
      <c r="B35" s="80">
        <v>255.78596576182244</v>
      </c>
      <c r="C35" s="80"/>
      <c r="D35" s="80">
        <v>255.78596576182244</v>
      </c>
    </row>
    <row r="36" spans="1:4" x14ac:dyDescent="0.25">
      <c r="A36" s="79" t="s">
        <v>141</v>
      </c>
      <c r="B36" s="80"/>
      <c r="C36" s="80">
        <v>412.34699585839206</v>
      </c>
      <c r="D36" s="80">
        <v>412.34699585839206</v>
      </c>
    </row>
    <row r="37" spans="1:4" x14ac:dyDescent="0.25">
      <c r="A37" s="78" t="s">
        <v>123</v>
      </c>
      <c r="B37" s="80">
        <v>165.12857142857143</v>
      </c>
      <c r="C37" s="80">
        <v>140.30000000000001</v>
      </c>
      <c r="D37" s="80">
        <v>305.42857142857144</v>
      </c>
    </row>
    <row r="38" spans="1:4" x14ac:dyDescent="0.25">
      <c r="A38" s="79" t="s">
        <v>135</v>
      </c>
      <c r="B38" s="80"/>
      <c r="C38" s="80">
        <v>23</v>
      </c>
      <c r="D38" s="80">
        <v>23</v>
      </c>
    </row>
    <row r="39" spans="1:4" x14ac:dyDescent="0.25">
      <c r="A39" s="79" t="s">
        <v>136</v>
      </c>
      <c r="B39" s="80"/>
      <c r="C39" s="80">
        <v>63.2</v>
      </c>
      <c r="D39" s="80">
        <v>63.2</v>
      </c>
    </row>
    <row r="40" spans="1:4" x14ac:dyDescent="0.25">
      <c r="A40" s="79" t="s">
        <v>137</v>
      </c>
      <c r="B40" s="80">
        <v>42.7</v>
      </c>
      <c r="C40" s="80"/>
      <c r="D40" s="80">
        <v>42.7</v>
      </c>
    </row>
    <row r="41" spans="1:4" x14ac:dyDescent="0.25">
      <c r="A41" s="79" t="s">
        <v>138</v>
      </c>
      <c r="B41" s="80">
        <v>41.428571428571431</v>
      </c>
      <c r="C41" s="80"/>
      <c r="D41" s="80">
        <v>41.428571428571431</v>
      </c>
    </row>
    <row r="42" spans="1:4" x14ac:dyDescent="0.25">
      <c r="A42" s="79" t="s">
        <v>139</v>
      </c>
      <c r="B42" s="80">
        <v>39.6</v>
      </c>
      <c r="C42" s="80"/>
      <c r="D42" s="80">
        <v>39.6</v>
      </c>
    </row>
    <row r="43" spans="1:4" x14ac:dyDescent="0.25">
      <c r="A43" s="79" t="s">
        <v>140</v>
      </c>
      <c r="B43" s="80">
        <v>41.4</v>
      </c>
      <c r="C43" s="80"/>
      <c r="D43" s="80">
        <v>41.4</v>
      </c>
    </row>
    <row r="44" spans="1:4" x14ac:dyDescent="0.25">
      <c r="A44" s="79" t="s">
        <v>141</v>
      </c>
      <c r="B44" s="80"/>
      <c r="C44" s="80">
        <v>54.1</v>
      </c>
      <c r="D44" s="80">
        <v>54.1</v>
      </c>
    </row>
    <row r="45" spans="1:4" x14ac:dyDescent="0.25">
      <c r="A45" s="78" t="s">
        <v>125</v>
      </c>
      <c r="B45" s="80">
        <v>1016.0215110102904</v>
      </c>
      <c r="C45" s="80">
        <v>929.95148202955954</v>
      </c>
      <c r="D45" s="80">
        <v>1945.9729930398498</v>
      </c>
    </row>
    <row r="46" spans="1:4" x14ac:dyDescent="0.25">
      <c r="A46" s="79" t="s">
        <v>135</v>
      </c>
      <c r="B46" s="80"/>
      <c r="C46" s="80">
        <v>175.60058765356965</v>
      </c>
      <c r="D46" s="80">
        <v>175.60058765356965</v>
      </c>
    </row>
    <row r="47" spans="1:4" x14ac:dyDescent="0.25">
      <c r="A47" s="79" t="s">
        <v>136</v>
      </c>
      <c r="B47" s="80"/>
      <c r="C47" s="80">
        <v>356.28231516508572</v>
      </c>
      <c r="D47" s="80">
        <v>356.28231516508572</v>
      </c>
    </row>
    <row r="48" spans="1:4" x14ac:dyDescent="0.25">
      <c r="A48" s="79" t="s">
        <v>137</v>
      </c>
      <c r="B48" s="80">
        <v>329.21071986118488</v>
      </c>
      <c r="C48" s="80"/>
      <c r="D48" s="80">
        <v>329.21071986118488</v>
      </c>
    </row>
    <row r="49" spans="1:4" x14ac:dyDescent="0.25">
      <c r="A49" s="79" t="s">
        <v>138</v>
      </c>
      <c r="B49" s="80">
        <v>249.92999109802835</v>
      </c>
      <c r="C49" s="80"/>
      <c r="D49" s="80">
        <v>249.92999109802835</v>
      </c>
    </row>
    <row r="50" spans="1:4" x14ac:dyDescent="0.25">
      <c r="A50" s="79" t="s">
        <v>139</v>
      </c>
      <c r="B50" s="80">
        <v>223.28414033950639</v>
      </c>
      <c r="C50" s="80"/>
      <c r="D50" s="80">
        <v>223.28414033950639</v>
      </c>
    </row>
    <row r="51" spans="1:4" x14ac:dyDescent="0.25">
      <c r="A51" s="79" t="s">
        <v>140</v>
      </c>
      <c r="B51" s="80">
        <v>213.59665971157079</v>
      </c>
      <c r="C51" s="80"/>
      <c r="D51" s="80">
        <v>213.59665971157079</v>
      </c>
    </row>
    <row r="52" spans="1:4" x14ac:dyDescent="0.25">
      <c r="A52" s="79" t="s">
        <v>141</v>
      </c>
      <c r="B52" s="80"/>
      <c r="C52" s="80">
        <v>398.0685792109042</v>
      </c>
      <c r="D52" s="80">
        <v>398.0685792109042</v>
      </c>
    </row>
    <row r="53" spans="1:4" x14ac:dyDescent="0.25">
      <c r="A53" s="78" t="s">
        <v>124</v>
      </c>
      <c r="B53" s="80">
        <v>180.75461000000001</v>
      </c>
      <c r="C53" s="80">
        <v>169.52847</v>
      </c>
      <c r="D53" s="80">
        <v>350.28307999999998</v>
      </c>
    </row>
    <row r="54" spans="1:4" x14ac:dyDescent="0.25">
      <c r="A54" s="79" t="s">
        <v>135</v>
      </c>
      <c r="B54" s="80"/>
      <c r="C54" s="80">
        <v>42.026580000000003</v>
      </c>
      <c r="D54" s="80">
        <v>42.026580000000003</v>
      </c>
    </row>
    <row r="55" spans="1:4" x14ac:dyDescent="0.25">
      <c r="A55" s="79" t="s">
        <v>136</v>
      </c>
      <c r="B55" s="80"/>
      <c r="C55" s="80">
        <v>69.552249999999987</v>
      </c>
      <c r="D55" s="80">
        <v>69.552249999999987</v>
      </c>
    </row>
    <row r="56" spans="1:4" x14ac:dyDescent="0.25">
      <c r="A56" s="79" t="s">
        <v>137</v>
      </c>
      <c r="B56" s="80"/>
      <c r="C56" s="80">
        <v>43.873759999999997</v>
      </c>
      <c r="D56" s="80">
        <v>43.873759999999997</v>
      </c>
    </row>
    <row r="57" spans="1:4" x14ac:dyDescent="0.25">
      <c r="A57" s="79" t="s">
        <v>138</v>
      </c>
      <c r="B57" s="80">
        <v>38.579509999999999</v>
      </c>
      <c r="C57" s="80">
        <v>14.07588</v>
      </c>
      <c r="D57" s="80">
        <v>52.655389999999997</v>
      </c>
    </row>
    <row r="58" spans="1:4" x14ac:dyDescent="0.25">
      <c r="A58" s="79" t="s">
        <v>139</v>
      </c>
      <c r="B58" s="80">
        <v>47.572829999999996</v>
      </c>
      <c r="C58" s="80"/>
      <c r="D58" s="80">
        <v>47.572829999999996</v>
      </c>
    </row>
    <row r="59" spans="1:4" x14ac:dyDescent="0.25">
      <c r="A59" s="79" t="s">
        <v>140</v>
      </c>
      <c r="B59" s="80">
        <v>30.670369999999998</v>
      </c>
      <c r="C59" s="80"/>
      <c r="D59" s="80">
        <v>30.670369999999998</v>
      </c>
    </row>
    <row r="60" spans="1:4" x14ac:dyDescent="0.25">
      <c r="A60" s="79" t="s">
        <v>141</v>
      </c>
      <c r="B60" s="80">
        <v>63.931899999999999</v>
      </c>
      <c r="C60" s="80"/>
      <c r="D60" s="80">
        <v>63.931899999999999</v>
      </c>
    </row>
    <row r="61" spans="1:4" x14ac:dyDescent="0.25">
      <c r="A61" s="78" t="s">
        <v>119</v>
      </c>
      <c r="B61" s="80">
        <v>853.35337180200372</v>
      </c>
      <c r="C61" s="80">
        <v>629.4876204622841</v>
      </c>
      <c r="D61" s="80">
        <v>1482.8409922642879</v>
      </c>
    </row>
    <row r="62" spans="1:4" x14ac:dyDescent="0.25">
      <c r="A62" s="79" t="s">
        <v>135</v>
      </c>
      <c r="B62" s="80"/>
      <c r="C62" s="80">
        <v>219.32278049682799</v>
      </c>
      <c r="D62" s="80">
        <v>219.32278049682799</v>
      </c>
    </row>
    <row r="63" spans="1:4" x14ac:dyDescent="0.25">
      <c r="A63" s="79" t="s">
        <v>136</v>
      </c>
      <c r="B63" s="80"/>
      <c r="C63" s="80">
        <v>339.85348078288126</v>
      </c>
      <c r="D63" s="80">
        <v>339.85348078288126</v>
      </c>
    </row>
    <row r="64" spans="1:4" x14ac:dyDescent="0.25">
      <c r="A64" s="79" t="s">
        <v>137</v>
      </c>
      <c r="B64" s="80">
        <v>326.33630862596635</v>
      </c>
      <c r="C64" s="80"/>
      <c r="D64" s="80">
        <v>326.33630862596635</v>
      </c>
    </row>
    <row r="65" spans="1:4" x14ac:dyDescent="0.25">
      <c r="A65" s="79" t="s">
        <v>138</v>
      </c>
      <c r="B65" s="80">
        <v>258.42698962402494</v>
      </c>
      <c r="C65" s="80"/>
      <c r="D65" s="80">
        <v>258.42698962402494</v>
      </c>
    </row>
    <row r="66" spans="1:4" x14ac:dyDescent="0.25">
      <c r="A66" s="79" t="s">
        <v>139</v>
      </c>
      <c r="B66" s="80">
        <v>268.59007355201248</v>
      </c>
      <c r="C66" s="80"/>
      <c r="D66" s="80">
        <v>268.59007355201248</v>
      </c>
    </row>
    <row r="67" spans="1:4" x14ac:dyDescent="0.25">
      <c r="A67" s="79" t="s">
        <v>140</v>
      </c>
      <c r="B67" s="80">
        <v>0</v>
      </c>
      <c r="C67" s="80"/>
      <c r="D67" s="80">
        <v>0</v>
      </c>
    </row>
    <row r="68" spans="1:4" x14ac:dyDescent="0.25">
      <c r="A68" s="79" t="s">
        <v>141</v>
      </c>
      <c r="B68" s="80"/>
      <c r="C68" s="80">
        <v>70.31135918257489</v>
      </c>
      <c r="D68" s="80">
        <v>70.31135918257489</v>
      </c>
    </row>
    <row r="69" spans="1:4" x14ac:dyDescent="0.25">
      <c r="A69" s="78" t="s">
        <v>132</v>
      </c>
      <c r="B69" s="80">
        <v>4273.7762512398403</v>
      </c>
      <c r="C69" s="80">
        <v>3976.0969781750227</v>
      </c>
      <c r="D69" s="80">
        <v>8249.8732294148613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C7455-DD5C-4D20-A5BA-1A2D48D531D3}">
  <dimension ref="A1:AC45"/>
  <sheetViews>
    <sheetView workbookViewId="0">
      <selection activeCell="B4" sqref="B4"/>
    </sheetView>
  </sheetViews>
  <sheetFormatPr defaultRowHeight="15" x14ac:dyDescent="0.25"/>
  <cols>
    <col min="14" max="14" width="11.140625" bestFit="1" customWidth="1"/>
  </cols>
  <sheetData>
    <row r="1" spans="1:29" x14ac:dyDescent="0.25">
      <c r="O1" s="62" t="s">
        <v>20</v>
      </c>
      <c r="P1" s="62"/>
      <c r="Q1" s="62"/>
      <c r="R1" s="62"/>
      <c r="S1" s="62"/>
      <c r="T1" s="62"/>
      <c r="U1" s="63" t="s">
        <v>22</v>
      </c>
      <c r="V1" s="63"/>
      <c r="W1" s="63"/>
    </row>
    <row r="2" spans="1:2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10" t="s">
        <v>15</v>
      </c>
      <c r="V2" s="10" t="s">
        <v>17</v>
      </c>
      <c r="W2" s="10" t="s">
        <v>19</v>
      </c>
      <c r="Z2" s="62" t="s">
        <v>21</v>
      </c>
      <c r="AA2" s="62"/>
      <c r="AB2" s="62"/>
      <c r="AC2" s="62"/>
    </row>
    <row r="5" spans="1:29" x14ac:dyDescent="0.25">
      <c r="A5">
        <v>1</v>
      </c>
      <c r="B5">
        <v>0.27400000000000002</v>
      </c>
      <c r="C5">
        <v>0.23400000000000001</v>
      </c>
      <c r="D5">
        <v>0.37</v>
      </c>
      <c r="E5">
        <v>0.126</v>
      </c>
      <c r="F5">
        <v>0.23200000000000001</v>
      </c>
      <c r="G5">
        <v>0.24399999999999999</v>
      </c>
      <c r="H5">
        <v>6.5000000000000002E-2</v>
      </c>
      <c r="I5">
        <v>8.7999999999999995E-2</v>
      </c>
      <c r="J5">
        <v>0.22700000000000001</v>
      </c>
      <c r="K5">
        <v>0.22700000000000001</v>
      </c>
      <c r="L5">
        <v>8.6999999999999994E-2</v>
      </c>
      <c r="M5">
        <v>8.7999999999999995E-2</v>
      </c>
      <c r="O5" s="14">
        <v>0</v>
      </c>
      <c r="P5" s="14">
        <f t="shared" ref="P5" si="0">((C5-E5)/C5)*100</f>
        <v>46.153846153846153</v>
      </c>
      <c r="Q5" s="14">
        <f>((F5-H5)/F5)*100</f>
        <v>71.982758620689651</v>
      </c>
      <c r="R5" s="14">
        <f>((G5-I5)/G5)*100</f>
        <v>63.934426229508205</v>
      </c>
      <c r="S5" s="14">
        <f>((J5-L5)/J5)*100</f>
        <v>61.674008810572687</v>
      </c>
      <c r="T5" s="14">
        <f>((K5-M5)/K5)*100</f>
        <v>61.233480176211451</v>
      </c>
      <c r="U5" s="14">
        <f>P5-O5</f>
        <v>46.153846153846153</v>
      </c>
      <c r="V5" s="14">
        <v>0</v>
      </c>
      <c r="W5" s="14">
        <v>0</v>
      </c>
      <c r="X5" s="15" t="s">
        <v>12</v>
      </c>
      <c r="Z5">
        <v>21.071429999999999</v>
      </c>
      <c r="AA5" t="s">
        <v>12</v>
      </c>
      <c r="AB5">
        <v>21.814879999999999</v>
      </c>
      <c r="AC5" t="s">
        <v>13</v>
      </c>
    </row>
    <row r="6" spans="1:29" x14ac:dyDescent="0.25">
      <c r="A6">
        <v>2</v>
      </c>
      <c r="B6">
        <v>0.17899999999999999</v>
      </c>
      <c r="C6">
        <v>0.159</v>
      </c>
      <c r="D6">
        <v>0.36599999999999999</v>
      </c>
      <c r="E6">
        <v>0.376</v>
      </c>
      <c r="F6">
        <v>0.16700000000000001</v>
      </c>
      <c r="G6">
        <v>0.152</v>
      </c>
      <c r="H6">
        <v>0.1</v>
      </c>
      <c r="I6">
        <v>0.14599999999999999</v>
      </c>
      <c r="J6">
        <v>0.16900000000000001</v>
      </c>
      <c r="K6">
        <v>0.20200000000000001</v>
      </c>
      <c r="L6">
        <v>0.13500000000000001</v>
      </c>
      <c r="M6">
        <v>7.6999999999999999E-2</v>
      </c>
      <c r="O6" s="14">
        <v>0</v>
      </c>
      <c r="P6" s="14">
        <v>0</v>
      </c>
      <c r="Q6" s="14">
        <f t="shared" ref="Q6:Q33" si="1">((F6-H6)/F6)*100</f>
        <v>40.119760479041915</v>
      </c>
      <c r="R6" s="14">
        <f t="shared" ref="R6:R33" si="2">((G6-I6)/G6)*100</f>
        <v>3.9473684210526354</v>
      </c>
      <c r="S6" s="14">
        <f t="shared" ref="S6:S33" si="3">((J6-L6)/J6)*100</f>
        <v>20.118343195266274</v>
      </c>
      <c r="T6" s="14">
        <f t="shared" ref="T6:T33" si="4">((K6-M6)/K6)*100</f>
        <v>61.881188118811878</v>
      </c>
      <c r="U6" s="14">
        <f t="shared" ref="U6:U33" si="5">P6-O6</f>
        <v>0</v>
      </c>
      <c r="V6" s="14">
        <v>0</v>
      </c>
      <c r="W6" s="14">
        <f t="shared" ref="W6:W33" si="6">T6-S6</f>
        <v>41.7628449235456</v>
      </c>
      <c r="X6" s="15" t="s">
        <v>12</v>
      </c>
      <c r="Z6">
        <v>22.18036</v>
      </c>
      <c r="AA6" t="s">
        <v>12</v>
      </c>
      <c r="AB6">
        <v>21.18214</v>
      </c>
      <c r="AC6" t="s">
        <v>13</v>
      </c>
    </row>
    <row r="7" spans="1:29" x14ac:dyDescent="0.25">
      <c r="A7">
        <v>3</v>
      </c>
      <c r="B7">
        <v>1.8520000000000001</v>
      </c>
      <c r="C7">
        <v>3.0720000000000001</v>
      </c>
      <c r="D7">
        <v>0.34200000000000003</v>
      </c>
      <c r="E7">
        <v>0.23599999999999999</v>
      </c>
      <c r="F7">
        <v>1.627</v>
      </c>
      <c r="G7">
        <v>1.8520000000000001</v>
      </c>
      <c r="H7">
        <v>0.19600000000000001</v>
      </c>
      <c r="I7">
        <v>0.187</v>
      </c>
      <c r="J7">
        <v>3.327</v>
      </c>
      <c r="K7">
        <v>1.6990000000000001</v>
      </c>
      <c r="L7">
        <v>0.20599999999999999</v>
      </c>
      <c r="M7">
        <v>0.22800000000000001</v>
      </c>
      <c r="O7" s="14">
        <f t="shared" ref="O7:O32" si="7">((B7-D7)/B7)*100</f>
        <v>81.533477321814246</v>
      </c>
      <c r="P7" s="14">
        <f t="shared" ref="P7:P33" si="8">((C7-E7)/C7)*100</f>
        <v>92.317708333333343</v>
      </c>
      <c r="Q7" s="14">
        <f t="shared" si="1"/>
        <v>87.953288260602335</v>
      </c>
      <c r="R7" s="14">
        <f t="shared" si="2"/>
        <v>89.902807775377966</v>
      </c>
      <c r="S7" s="14">
        <f t="shared" si="3"/>
        <v>93.808235647730683</v>
      </c>
      <c r="T7" s="14">
        <f t="shared" si="4"/>
        <v>86.58034137728076</v>
      </c>
      <c r="U7" s="14">
        <f t="shared" si="5"/>
        <v>10.784231011519097</v>
      </c>
      <c r="V7" s="14">
        <f t="shared" ref="V7:V33" si="9">R7-Q7</f>
        <v>1.9495195147756306</v>
      </c>
      <c r="W7" s="14">
        <v>0</v>
      </c>
      <c r="X7" s="15" t="s">
        <v>12</v>
      </c>
      <c r="Z7">
        <v>21.91488</v>
      </c>
      <c r="AA7" t="s">
        <v>12</v>
      </c>
      <c r="AB7">
        <v>19.051189999999998</v>
      </c>
      <c r="AC7" t="s">
        <v>13</v>
      </c>
    </row>
    <row r="8" spans="1:29" x14ac:dyDescent="0.25">
      <c r="A8">
        <v>4</v>
      </c>
      <c r="B8">
        <v>1.042</v>
      </c>
      <c r="C8">
        <v>1.087</v>
      </c>
      <c r="D8">
        <v>0.17799999999999999</v>
      </c>
      <c r="E8">
        <v>0.10299999999999999</v>
      </c>
      <c r="F8">
        <v>1.099</v>
      </c>
      <c r="G8">
        <v>1.3169999999999999</v>
      </c>
      <c r="H8">
        <v>0.17299999999999999</v>
      </c>
      <c r="I8">
        <v>4.4999999999999998E-2</v>
      </c>
      <c r="J8">
        <v>1.7470000000000001</v>
      </c>
      <c r="K8">
        <v>1.1240000000000001</v>
      </c>
      <c r="L8">
        <v>0.125</v>
      </c>
      <c r="M8">
        <v>6.8000000000000005E-2</v>
      </c>
      <c r="O8" s="14">
        <f t="shared" si="7"/>
        <v>82.91746641074856</v>
      </c>
      <c r="P8" s="14">
        <f t="shared" si="8"/>
        <v>90.524379024839007</v>
      </c>
      <c r="Q8" s="14">
        <f t="shared" si="1"/>
        <v>84.258416742493168</v>
      </c>
      <c r="R8" s="14">
        <f t="shared" si="2"/>
        <v>96.583143507972665</v>
      </c>
      <c r="S8" s="14">
        <f t="shared" si="3"/>
        <v>92.844876931883221</v>
      </c>
      <c r="T8" s="14">
        <f t="shared" si="4"/>
        <v>93.95017793594306</v>
      </c>
      <c r="U8" s="14">
        <f t="shared" si="5"/>
        <v>7.6069126140904473</v>
      </c>
      <c r="V8" s="14">
        <f t="shared" si="9"/>
        <v>12.324726765479497</v>
      </c>
      <c r="W8" s="14">
        <f t="shared" si="6"/>
        <v>1.1053010040598394</v>
      </c>
      <c r="X8" s="15" t="s">
        <v>12</v>
      </c>
      <c r="Z8">
        <v>21.821429999999999</v>
      </c>
      <c r="AA8" t="s">
        <v>12</v>
      </c>
      <c r="AB8">
        <v>19.124400000000001</v>
      </c>
      <c r="AC8" t="s">
        <v>13</v>
      </c>
    </row>
    <row r="9" spans="1:29" x14ac:dyDescent="0.25">
      <c r="A9">
        <v>5</v>
      </c>
      <c r="B9">
        <v>0.247</v>
      </c>
      <c r="C9">
        <v>0.224</v>
      </c>
      <c r="D9">
        <v>0.16200000000000001</v>
      </c>
      <c r="E9">
        <v>0.108</v>
      </c>
      <c r="F9">
        <v>0.249</v>
      </c>
      <c r="G9">
        <v>0.26400000000000001</v>
      </c>
      <c r="H9">
        <v>0.155</v>
      </c>
      <c r="I9">
        <v>6.5000000000000002E-2</v>
      </c>
      <c r="J9">
        <v>0.23400000000000001</v>
      </c>
      <c r="K9">
        <v>0.24199999999999999</v>
      </c>
      <c r="L9">
        <v>0.155</v>
      </c>
      <c r="M9">
        <v>0.06</v>
      </c>
      <c r="O9" s="14">
        <f t="shared" si="7"/>
        <v>34.412955465587039</v>
      </c>
      <c r="P9" s="14">
        <f t="shared" si="8"/>
        <v>51.785714285714292</v>
      </c>
      <c r="Q9" s="14">
        <f t="shared" si="1"/>
        <v>37.751004016064257</v>
      </c>
      <c r="R9" s="14">
        <f t="shared" si="2"/>
        <v>75.378787878787875</v>
      </c>
      <c r="S9" s="14">
        <f t="shared" si="3"/>
        <v>33.760683760683762</v>
      </c>
      <c r="T9" s="14">
        <f t="shared" si="4"/>
        <v>75.206611570247944</v>
      </c>
      <c r="U9" s="14">
        <f t="shared" si="5"/>
        <v>17.372758820127252</v>
      </c>
      <c r="V9" s="14">
        <f t="shared" si="9"/>
        <v>37.627783862723618</v>
      </c>
      <c r="W9" s="14">
        <f t="shared" si="6"/>
        <v>41.445927809564182</v>
      </c>
      <c r="X9" s="15" t="s">
        <v>12</v>
      </c>
      <c r="Z9">
        <v>22.507739999999998</v>
      </c>
      <c r="AA9" t="s">
        <v>12</v>
      </c>
      <c r="AB9">
        <v>21.103570000000001</v>
      </c>
      <c r="AC9" t="s">
        <v>13</v>
      </c>
    </row>
    <row r="10" spans="1:29" x14ac:dyDescent="0.25">
      <c r="A10">
        <v>6</v>
      </c>
      <c r="B10">
        <v>1.0369999999999999</v>
      </c>
      <c r="C10">
        <v>1.982</v>
      </c>
      <c r="D10">
        <v>0.17599999999999999</v>
      </c>
      <c r="E10">
        <v>0.03</v>
      </c>
      <c r="F10">
        <v>1.0369999999999999</v>
      </c>
      <c r="G10">
        <v>1.982</v>
      </c>
      <c r="H10">
        <v>3.2000000000000001E-2</v>
      </c>
      <c r="I10">
        <v>0</v>
      </c>
      <c r="J10">
        <v>1.0369999999999999</v>
      </c>
      <c r="K10">
        <v>1.982</v>
      </c>
      <c r="L10">
        <v>6.2E-2</v>
      </c>
      <c r="M10">
        <v>0</v>
      </c>
      <c r="O10" s="14">
        <f t="shared" si="7"/>
        <v>83.027965284474448</v>
      </c>
      <c r="P10" s="14">
        <f t="shared" si="8"/>
        <v>98.486377396569125</v>
      </c>
      <c r="Q10" s="14">
        <f t="shared" si="1"/>
        <v>96.91417550626808</v>
      </c>
      <c r="R10" s="14">
        <f t="shared" si="2"/>
        <v>100</v>
      </c>
      <c r="S10" s="14">
        <f t="shared" si="3"/>
        <v>94.021215043394406</v>
      </c>
      <c r="T10" s="14">
        <f t="shared" si="4"/>
        <v>100</v>
      </c>
      <c r="U10" s="14">
        <f t="shared" si="5"/>
        <v>15.458412112094678</v>
      </c>
      <c r="V10" s="14">
        <f t="shared" si="9"/>
        <v>3.0858244937319199</v>
      </c>
      <c r="W10" s="14">
        <f t="shared" si="6"/>
        <v>5.9787849566055939</v>
      </c>
      <c r="X10" s="15" t="s">
        <v>12</v>
      </c>
      <c r="Z10">
        <v>23.430949999999999</v>
      </c>
      <c r="AA10" t="s">
        <v>12</v>
      </c>
      <c r="AB10">
        <v>19.887499999999999</v>
      </c>
      <c r="AC10" t="s">
        <v>13</v>
      </c>
    </row>
    <row r="11" spans="1:29" x14ac:dyDescent="0.25">
      <c r="A11">
        <v>7</v>
      </c>
      <c r="B11">
        <v>0.69899999999999995</v>
      </c>
      <c r="C11">
        <v>0.84899999999999998</v>
      </c>
      <c r="D11">
        <v>0.29399999999999998</v>
      </c>
      <c r="E11">
        <v>0.123</v>
      </c>
      <c r="F11">
        <v>0.73899999999999999</v>
      </c>
      <c r="G11">
        <v>0.747</v>
      </c>
      <c r="H11">
        <v>0.27300000000000002</v>
      </c>
      <c r="I11">
        <v>5.7000000000000002E-2</v>
      </c>
      <c r="J11">
        <v>0.68899999999999995</v>
      </c>
      <c r="K11">
        <v>0.69199999999999995</v>
      </c>
      <c r="L11">
        <v>0.14299999999999999</v>
      </c>
      <c r="M11">
        <v>3.5000000000000003E-2</v>
      </c>
      <c r="O11" s="14">
        <f t="shared" si="7"/>
        <v>57.939914163090137</v>
      </c>
      <c r="P11" s="14">
        <f t="shared" si="8"/>
        <v>85.512367491166074</v>
      </c>
      <c r="Q11" s="14">
        <f t="shared" si="1"/>
        <v>63.058186738836262</v>
      </c>
      <c r="R11" s="14">
        <f t="shared" si="2"/>
        <v>92.369477911646584</v>
      </c>
      <c r="S11" s="14">
        <f t="shared" si="3"/>
        <v>79.245283018867923</v>
      </c>
      <c r="T11" s="14">
        <f t="shared" si="4"/>
        <v>94.942196531791893</v>
      </c>
      <c r="U11" s="14">
        <f t="shared" si="5"/>
        <v>27.572453328075937</v>
      </c>
      <c r="V11" s="14">
        <f t="shared" si="9"/>
        <v>29.311291172810321</v>
      </c>
      <c r="W11" s="14">
        <f t="shared" si="6"/>
        <v>15.69691351292397</v>
      </c>
      <c r="X11" s="15" t="s">
        <v>12</v>
      </c>
      <c r="Z11">
        <v>22.906549999999999</v>
      </c>
      <c r="AA11" t="s">
        <v>12</v>
      </c>
      <c r="AB11">
        <v>19.139289999999999</v>
      </c>
      <c r="AC11" t="s">
        <v>13</v>
      </c>
    </row>
    <row r="12" spans="1:29" x14ac:dyDescent="0.25">
      <c r="A12">
        <v>8</v>
      </c>
      <c r="B12">
        <v>0.26400000000000001</v>
      </c>
      <c r="C12">
        <v>0.27900000000000003</v>
      </c>
      <c r="D12">
        <v>0.22800000000000001</v>
      </c>
      <c r="E12">
        <v>0.126</v>
      </c>
      <c r="F12">
        <v>0.23200000000000001</v>
      </c>
      <c r="G12">
        <v>0.252</v>
      </c>
      <c r="H12">
        <v>0.17299999999999999</v>
      </c>
      <c r="I12">
        <v>2.4E-2</v>
      </c>
      <c r="J12">
        <v>0.23400000000000001</v>
      </c>
      <c r="K12">
        <v>0.22700000000000001</v>
      </c>
      <c r="L12">
        <v>0.10199999999999999</v>
      </c>
      <c r="M12">
        <v>0.05</v>
      </c>
      <c r="O12" s="14">
        <f t="shared" si="7"/>
        <v>13.636363636363638</v>
      </c>
      <c r="P12" s="14">
        <f t="shared" si="8"/>
        <v>54.838709677419359</v>
      </c>
      <c r="Q12" s="14">
        <f t="shared" si="1"/>
        <v>25.43103448275863</v>
      </c>
      <c r="R12" s="14">
        <f t="shared" si="2"/>
        <v>90.476190476190482</v>
      </c>
      <c r="S12" s="14">
        <f t="shared" si="3"/>
        <v>56.410256410256409</v>
      </c>
      <c r="T12" s="14">
        <f t="shared" si="4"/>
        <v>77.973568281938327</v>
      </c>
      <c r="U12" s="14">
        <f t="shared" si="5"/>
        <v>41.202346041055719</v>
      </c>
      <c r="V12" s="14">
        <f t="shared" si="9"/>
        <v>65.045155993431848</v>
      </c>
      <c r="W12" s="14">
        <f t="shared" si="6"/>
        <v>21.563311871681918</v>
      </c>
      <c r="X12" s="15" t="s">
        <v>12</v>
      </c>
      <c r="Z12">
        <v>22.658930000000002</v>
      </c>
      <c r="AA12" t="s">
        <v>12</v>
      </c>
      <c r="AB12">
        <v>16.010120000000001</v>
      </c>
      <c r="AC12" t="s">
        <v>13</v>
      </c>
    </row>
    <row r="13" spans="1:29" x14ac:dyDescent="0.25">
      <c r="A13">
        <v>9</v>
      </c>
      <c r="B13">
        <v>0.53200000000000003</v>
      </c>
      <c r="C13">
        <v>0.55700000000000005</v>
      </c>
      <c r="D13">
        <v>0.24299999999999999</v>
      </c>
      <c r="E13">
        <v>6.5000000000000002E-2</v>
      </c>
      <c r="F13">
        <v>0.60699999999999998</v>
      </c>
      <c r="G13">
        <v>2.1070000000000002</v>
      </c>
      <c r="H13">
        <v>0.22600000000000001</v>
      </c>
      <c r="I13">
        <v>4.2000000000000003E-2</v>
      </c>
      <c r="J13">
        <v>0.73899999999999999</v>
      </c>
      <c r="K13">
        <v>1.0169999999999999</v>
      </c>
      <c r="L13">
        <v>0.10199999999999999</v>
      </c>
      <c r="M13">
        <v>0.05</v>
      </c>
      <c r="O13" s="4">
        <f t="shared" si="7"/>
        <v>54.323308270676698</v>
      </c>
      <c r="P13" s="4">
        <f t="shared" si="8"/>
        <v>88.330341113105931</v>
      </c>
      <c r="Q13" s="4">
        <f t="shared" si="1"/>
        <v>62.7677100494234</v>
      </c>
      <c r="R13" s="4">
        <f t="shared" si="2"/>
        <v>98.006644518272438</v>
      </c>
      <c r="S13" s="4">
        <f t="shared" si="3"/>
        <v>86.197564276048723</v>
      </c>
      <c r="T13" s="4">
        <f t="shared" si="4"/>
        <v>95.083579154375613</v>
      </c>
      <c r="U13" s="4">
        <f t="shared" si="5"/>
        <v>34.007032842429233</v>
      </c>
      <c r="V13" s="4">
        <f>R13-Q13</f>
        <v>35.238934468849038</v>
      </c>
      <c r="W13" s="4">
        <f t="shared" si="6"/>
        <v>8.8860148783268897</v>
      </c>
      <c r="X13" t="s">
        <v>13</v>
      </c>
      <c r="Z13">
        <v>20.258929999999999</v>
      </c>
      <c r="AA13" t="s">
        <v>12</v>
      </c>
      <c r="AB13">
        <v>16.885120000000001</v>
      </c>
      <c r="AC13" t="s">
        <v>13</v>
      </c>
    </row>
    <row r="14" spans="1:29" x14ac:dyDescent="0.25">
      <c r="A14">
        <v>10</v>
      </c>
      <c r="B14">
        <v>6.9000000000000006E-2</v>
      </c>
      <c r="C14">
        <v>0.113</v>
      </c>
      <c r="D14">
        <v>1.7000000000000001E-2</v>
      </c>
      <c r="E14">
        <v>1.4E-2</v>
      </c>
      <c r="F14">
        <v>6.3E-2</v>
      </c>
      <c r="G14">
        <v>6.6000000000000003E-2</v>
      </c>
      <c r="H14">
        <v>5.2999999999999999E-2</v>
      </c>
      <c r="I14" s="1">
        <v>0</v>
      </c>
      <c r="J14">
        <v>6.2E-2</v>
      </c>
      <c r="K14">
        <v>6.3E-2</v>
      </c>
      <c r="L14">
        <v>1.2E-2</v>
      </c>
      <c r="M14" s="1">
        <v>1E-3</v>
      </c>
      <c r="O14" s="4">
        <f t="shared" si="7"/>
        <v>75.362318840579718</v>
      </c>
      <c r="P14" s="4">
        <f t="shared" si="8"/>
        <v>87.610619469026545</v>
      </c>
      <c r="Q14" s="4">
        <f t="shared" si="1"/>
        <v>15.873015873015875</v>
      </c>
      <c r="R14" s="4">
        <f t="shared" si="2"/>
        <v>100</v>
      </c>
      <c r="S14" s="4">
        <f t="shared" si="3"/>
        <v>80.645161290322591</v>
      </c>
      <c r="T14" s="4">
        <f t="shared" si="4"/>
        <v>98.412698412698404</v>
      </c>
      <c r="U14" s="4">
        <f t="shared" si="5"/>
        <v>12.248300628446827</v>
      </c>
      <c r="V14" s="4">
        <f>R14-Q14</f>
        <v>84.126984126984127</v>
      </c>
      <c r="W14" s="4">
        <f t="shared" si="6"/>
        <v>17.767537122375813</v>
      </c>
      <c r="X14" t="s">
        <v>13</v>
      </c>
      <c r="Z14">
        <v>18.535119999999999</v>
      </c>
      <c r="AA14" t="s">
        <v>12</v>
      </c>
      <c r="AB14">
        <v>18.069050000000001</v>
      </c>
      <c r="AC14" t="s">
        <v>13</v>
      </c>
    </row>
    <row r="15" spans="1:29" x14ac:dyDescent="0.25">
      <c r="A15">
        <v>11</v>
      </c>
      <c r="B15">
        <v>2.883</v>
      </c>
      <c r="C15">
        <v>13.923</v>
      </c>
      <c r="D15">
        <v>1.0229999999999999</v>
      </c>
      <c r="E15">
        <v>0.39900000000000002</v>
      </c>
      <c r="F15">
        <v>2.1030000000000002</v>
      </c>
      <c r="G15">
        <v>3.1680000000000001</v>
      </c>
      <c r="H15">
        <v>0.88700000000000001</v>
      </c>
      <c r="I15">
        <v>0.11700000000000001</v>
      </c>
      <c r="J15">
        <v>1.788</v>
      </c>
      <c r="K15">
        <v>1.7210000000000001</v>
      </c>
      <c r="L15">
        <v>0.46400000000000002</v>
      </c>
      <c r="M15">
        <v>0.13200000000000001</v>
      </c>
      <c r="O15" s="4">
        <f t="shared" si="7"/>
        <v>64.516129032258064</v>
      </c>
      <c r="P15" s="4">
        <f t="shared" si="8"/>
        <v>97.134238310708909</v>
      </c>
      <c r="Q15" s="4">
        <f t="shared" si="1"/>
        <v>57.822158820732298</v>
      </c>
      <c r="R15" s="4">
        <f t="shared" si="2"/>
        <v>96.306818181818173</v>
      </c>
      <c r="S15" s="4">
        <f t="shared" si="3"/>
        <v>74.049217002237128</v>
      </c>
      <c r="T15" s="4">
        <f t="shared" si="4"/>
        <v>92.330040674026719</v>
      </c>
      <c r="U15" s="4">
        <f t="shared" si="5"/>
        <v>32.618109278450845</v>
      </c>
      <c r="V15" s="4">
        <f>R15-Q15</f>
        <v>38.484659361085875</v>
      </c>
      <c r="W15" s="4">
        <f t="shared" si="6"/>
        <v>18.280823671789591</v>
      </c>
      <c r="X15" t="s">
        <v>13</v>
      </c>
      <c r="Z15">
        <v>20.339289999999998</v>
      </c>
      <c r="AA15" t="s">
        <v>12</v>
      </c>
      <c r="AB15">
        <v>16.00714</v>
      </c>
      <c r="AC15" t="s">
        <v>13</v>
      </c>
    </row>
    <row r="16" spans="1:29" x14ac:dyDescent="0.25">
      <c r="A16">
        <v>12</v>
      </c>
      <c r="B16">
        <v>2.3130000000000002</v>
      </c>
      <c r="C16">
        <v>3.6480000000000001</v>
      </c>
      <c r="D16">
        <v>1.0469999999999999</v>
      </c>
      <c r="E16">
        <v>0.26300000000000001</v>
      </c>
      <c r="F16">
        <v>2.343</v>
      </c>
      <c r="G16">
        <v>5.9729999999999999</v>
      </c>
      <c r="H16">
        <v>0.91100000000000003</v>
      </c>
      <c r="I16">
        <v>2.5999999999999999E-2</v>
      </c>
      <c r="J16">
        <v>2.7480000000000002</v>
      </c>
      <c r="K16">
        <v>2.6280000000000001</v>
      </c>
      <c r="L16">
        <v>0.32100000000000001</v>
      </c>
      <c r="M16">
        <v>3.0000000000000001E-3</v>
      </c>
      <c r="O16" s="4">
        <f t="shared" si="7"/>
        <v>54.734111543450069</v>
      </c>
      <c r="P16" s="4">
        <f t="shared" si="8"/>
        <v>92.790570175438603</v>
      </c>
      <c r="Q16" s="4">
        <f t="shared" si="1"/>
        <v>61.118224498506194</v>
      </c>
      <c r="R16" s="4">
        <f t="shared" si="2"/>
        <v>99.56470785200068</v>
      </c>
      <c r="S16" s="4">
        <f t="shared" si="3"/>
        <v>88.318777292576414</v>
      </c>
      <c r="T16" s="4">
        <f t="shared" si="4"/>
        <v>99.885844748858446</v>
      </c>
      <c r="U16" s="4">
        <f t="shared" si="5"/>
        <v>38.056458631988534</v>
      </c>
      <c r="V16" s="4">
        <f>R16-Q16</f>
        <v>38.446483353494486</v>
      </c>
      <c r="W16" s="4">
        <f t="shared" si="6"/>
        <v>11.567067456282032</v>
      </c>
      <c r="X16" t="s">
        <v>13</v>
      </c>
      <c r="Z16">
        <v>17.802980000000002</v>
      </c>
      <c r="AA16" t="s">
        <v>12</v>
      </c>
      <c r="AB16">
        <v>18.222619999999999</v>
      </c>
      <c r="AC16" t="s">
        <v>13</v>
      </c>
    </row>
    <row r="17" spans="1:29" x14ac:dyDescent="0.25">
      <c r="A17">
        <v>13</v>
      </c>
      <c r="B17">
        <v>0.42299999999999999</v>
      </c>
      <c r="C17">
        <v>0.438</v>
      </c>
      <c r="D17">
        <v>1.4259999999999999</v>
      </c>
      <c r="E17">
        <v>0.17100000000000001</v>
      </c>
      <c r="F17">
        <v>0.46100000000000002</v>
      </c>
      <c r="G17">
        <v>0.38600000000000001</v>
      </c>
      <c r="H17">
        <v>0.92700000000000005</v>
      </c>
      <c r="I17">
        <v>7.1999999999999995E-2</v>
      </c>
      <c r="J17">
        <v>0.438</v>
      </c>
      <c r="K17">
        <v>0.42299999999999999</v>
      </c>
      <c r="L17">
        <v>0.434</v>
      </c>
      <c r="M17">
        <v>0.10199999999999999</v>
      </c>
      <c r="O17" s="4">
        <v>0</v>
      </c>
      <c r="P17" s="4">
        <f t="shared" si="8"/>
        <v>60.958904109589042</v>
      </c>
      <c r="Q17" s="4">
        <v>0</v>
      </c>
      <c r="R17" s="4">
        <f t="shared" si="2"/>
        <v>81.347150259067362</v>
      </c>
      <c r="S17" s="4">
        <f t="shared" si="3"/>
        <v>0.91324200913242093</v>
      </c>
      <c r="T17" s="4">
        <f t="shared" si="4"/>
        <v>75.886524822695051</v>
      </c>
      <c r="U17" s="4">
        <f t="shared" si="5"/>
        <v>60.958904109589042</v>
      </c>
      <c r="V17" s="4">
        <f>R17-Q17</f>
        <v>81.347150259067362</v>
      </c>
      <c r="W17" s="4">
        <f t="shared" si="6"/>
        <v>74.973282813562633</v>
      </c>
      <c r="X17" t="s">
        <v>13</v>
      </c>
      <c r="Z17">
        <v>18.854759999999999</v>
      </c>
      <c r="AA17" t="s">
        <v>12</v>
      </c>
      <c r="AB17">
        <v>16.56071</v>
      </c>
      <c r="AC17" t="s">
        <v>13</v>
      </c>
    </row>
    <row r="18" spans="1:29" x14ac:dyDescent="0.25">
      <c r="A18">
        <v>14</v>
      </c>
      <c r="B18">
        <v>2.2160000000000002</v>
      </c>
      <c r="C18">
        <v>3.8580000000000001</v>
      </c>
      <c r="D18">
        <v>0.91800000000000004</v>
      </c>
      <c r="E18">
        <v>0.36899999999999999</v>
      </c>
      <c r="F18">
        <v>2.3359999999999999</v>
      </c>
      <c r="G18">
        <v>4.3310000000000004</v>
      </c>
      <c r="H18">
        <v>0.53200000000000003</v>
      </c>
      <c r="I18">
        <v>0.17100000000000001</v>
      </c>
      <c r="J18">
        <v>2.4710000000000001</v>
      </c>
      <c r="K18">
        <v>1.998</v>
      </c>
      <c r="L18">
        <v>0.66900000000000004</v>
      </c>
      <c r="M18">
        <v>0.16300000000000001</v>
      </c>
      <c r="O18" s="4">
        <f t="shared" si="7"/>
        <v>58.574007220216608</v>
      </c>
      <c r="P18" s="4">
        <f t="shared" si="8"/>
        <v>90.435458786936223</v>
      </c>
      <c r="Q18" s="4">
        <f t="shared" si="1"/>
        <v>77.226027397260268</v>
      </c>
      <c r="R18" s="4">
        <f t="shared" si="2"/>
        <v>96.051720157007608</v>
      </c>
      <c r="S18" s="4">
        <f t="shared" si="3"/>
        <v>72.92594091460947</v>
      </c>
      <c r="T18" s="4">
        <f t="shared" si="4"/>
        <v>91.841841841841841</v>
      </c>
      <c r="U18" s="4">
        <f t="shared" si="5"/>
        <v>31.861451566719616</v>
      </c>
      <c r="V18" s="4">
        <f t="shared" si="9"/>
        <v>18.825692759747341</v>
      </c>
      <c r="W18" s="4">
        <f t="shared" si="6"/>
        <v>18.915900927232371</v>
      </c>
      <c r="X18" t="s">
        <v>13</v>
      </c>
      <c r="Z18" s="20">
        <f>AVERAGE(Z5:Z17)</f>
        <v>21.098719230769234</v>
      </c>
      <c r="AB18">
        <v>16.724399999999999</v>
      </c>
      <c r="AC18" t="s">
        <v>13</v>
      </c>
    </row>
    <row r="19" spans="1:29" x14ac:dyDescent="0.25">
      <c r="A19">
        <v>15</v>
      </c>
      <c r="B19">
        <v>4.6909999999999998</v>
      </c>
      <c r="C19">
        <v>4.7210000000000001</v>
      </c>
      <c r="D19">
        <v>1.0389999999999999</v>
      </c>
      <c r="E19">
        <v>0.46800000000000003</v>
      </c>
      <c r="F19">
        <v>4.758</v>
      </c>
      <c r="G19">
        <v>4.8109999999999999</v>
      </c>
      <c r="H19">
        <v>0.66100000000000003</v>
      </c>
      <c r="I19">
        <v>0.46800000000000003</v>
      </c>
      <c r="J19">
        <v>4.976</v>
      </c>
      <c r="K19">
        <v>4.8630000000000004</v>
      </c>
      <c r="L19">
        <v>0.77400000000000002</v>
      </c>
      <c r="M19">
        <v>0.186</v>
      </c>
      <c r="O19" s="4">
        <f t="shared" si="7"/>
        <v>77.851204434022605</v>
      </c>
      <c r="P19" s="4">
        <f t="shared" si="8"/>
        <v>90.086846007201856</v>
      </c>
      <c r="Q19" s="4">
        <f t="shared" si="1"/>
        <v>86.107608238755773</v>
      </c>
      <c r="R19" s="4">
        <f t="shared" si="2"/>
        <v>90.272292662648098</v>
      </c>
      <c r="S19" s="4">
        <f t="shared" si="3"/>
        <v>84.445337620578769</v>
      </c>
      <c r="T19" s="4">
        <f t="shared" si="4"/>
        <v>96.17520049352251</v>
      </c>
      <c r="U19" s="4">
        <f t="shared" si="5"/>
        <v>12.235641573179251</v>
      </c>
      <c r="V19" s="4">
        <f t="shared" si="9"/>
        <v>4.1646844238923251</v>
      </c>
      <c r="W19" s="4">
        <f t="shared" si="6"/>
        <v>11.729862872943741</v>
      </c>
      <c r="X19" t="s">
        <v>13</v>
      </c>
      <c r="AB19">
        <v>18.59881</v>
      </c>
      <c r="AC19" t="s">
        <v>13</v>
      </c>
    </row>
    <row r="20" spans="1:29" x14ac:dyDescent="0.25">
      <c r="A20">
        <v>16</v>
      </c>
      <c r="B20">
        <v>4.391</v>
      </c>
      <c r="C20">
        <v>4.3230000000000004</v>
      </c>
      <c r="D20">
        <v>0.88800000000000001</v>
      </c>
      <c r="E20">
        <v>0.82699999999999996</v>
      </c>
      <c r="F20">
        <v>4.593</v>
      </c>
      <c r="G20">
        <v>4.5030000000000001</v>
      </c>
      <c r="H20">
        <v>0.58499999999999996</v>
      </c>
      <c r="I20">
        <v>0.17100000000000001</v>
      </c>
      <c r="J20">
        <v>5.1109999999999998</v>
      </c>
      <c r="K20">
        <v>6.2809999999999997</v>
      </c>
      <c r="L20">
        <v>0.42699999999999999</v>
      </c>
      <c r="M20">
        <v>9.5000000000000001E-2</v>
      </c>
      <c r="O20" s="4">
        <f t="shared" si="7"/>
        <v>79.776816214985203</v>
      </c>
      <c r="P20" s="4">
        <f t="shared" si="8"/>
        <v>80.869766365949573</v>
      </c>
      <c r="Q20" s="4">
        <f t="shared" si="1"/>
        <v>87.263226649248864</v>
      </c>
      <c r="R20" s="4">
        <f t="shared" si="2"/>
        <v>96.202531645569607</v>
      </c>
      <c r="S20" s="4">
        <f t="shared" si="3"/>
        <v>91.645470553707696</v>
      </c>
      <c r="T20" s="4">
        <f t="shared" si="4"/>
        <v>98.487501990128962</v>
      </c>
      <c r="U20" s="4">
        <f t="shared" si="5"/>
        <v>1.09295015096437</v>
      </c>
      <c r="V20" s="4">
        <f t="shared" si="9"/>
        <v>8.9393049963207432</v>
      </c>
      <c r="W20" s="4">
        <f t="shared" si="6"/>
        <v>6.8420314364212658</v>
      </c>
      <c r="X20" t="s">
        <v>13</v>
      </c>
      <c r="AB20">
        <v>20.526430000000001</v>
      </c>
      <c r="AC20" t="s">
        <v>13</v>
      </c>
    </row>
    <row r="21" spans="1:29" x14ac:dyDescent="0.25">
      <c r="A21">
        <v>17</v>
      </c>
      <c r="B21">
        <v>7.4210000000000003</v>
      </c>
      <c r="C21">
        <v>7.4660000000000002</v>
      </c>
      <c r="D21">
        <v>0.58299999999999996</v>
      </c>
      <c r="E21">
        <v>5.6000000000000001E-2</v>
      </c>
      <c r="F21">
        <v>6.7460000000000004</v>
      </c>
      <c r="G21">
        <v>7.5030000000000001</v>
      </c>
      <c r="H21">
        <v>0.65900000000000003</v>
      </c>
      <c r="I21">
        <v>0.192</v>
      </c>
      <c r="J21">
        <v>7.0010000000000003</v>
      </c>
      <c r="K21">
        <v>7.3760000000000003</v>
      </c>
      <c r="L21">
        <v>0.33500000000000002</v>
      </c>
      <c r="M21">
        <v>3.3000000000000002E-2</v>
      </c>
      <c r="O21" s="4">
        <f t="shared" si="7"/>
        <v>92.143915914297253</v>
      </c>
      <c r="P21" s="4">
        <f t="shared" si="8"/>
        <v>99.249933029734791</v>
      </c>
      <c r="Q21" s="4">
        <f t="shared" si="1"/>
        <v>90.23124814705011</v>
      </c>
      <c r="R21" s="4">
        <f t="shared" si="2"/>
        <v>97.441023590563773</v>
      </c>
      <c r="S21" s="4">
        <f t="shared" si="3"/>
        <v>95.214969290101408</v>
      </c>
      <c r="T21" s="4">
        <f t="shared" si="4"/>
        <v>99.552603036876349</v>
      </c>
      <c r="U21" s="4">
        <f t="shared" si="5"/>
        <v>7.1060171154375382</v>
      </c>
      <c r="V21" s="4">
        <f t="shared" si="9"/>
        <v>7.2097754435136636</v>
      </c>
      <c r="W21" s="4">
        <f t="shared" si="6"/>
        <v>4.3376337467749408</v>
      </c>
      <c r="X21" t="s">
        <v>13</v>
      </c>
      <c r="AB21" s="20">
        <f>AVERAGE(AB5:AB20)</f>
        <v>18.681710625000001</v>
      </c>
    </row>
    <row r="22" spans="1:29" x14ac:dyDescent="0.25">
      <c r="A22">
        <v>18</v>
      </c>
      <c r="B22">
        <v>0.48299999999999998</v>
      </c>
      <c r="C22">
        <v>0.47599999999999998</v>
      </c>
      <c r="D22">
        <v>0.42499999999999999</v>
      </c>
      <c r="E22">
        <v>7.0999999999999994E-2</v>
      </c>
      <c r="F22">
        <v>0.55100000000000005</v>
      </c>
      <c r="G22">
        <v>0.498</v>
      </c>
      <c r="H22">
        <v>0.629</v>
      </c>
      <c r="I22">
        <v>8.5999999999999993E-2</v>
      </c>
      <c r="J22">
        <v>0.49099999999999999</v>
      </c>
      <c r="K22">
        <v>0.53600000000000003</v>
      </c>
      <c r="L22">
        <v>0.36499999999999999</v>
      </c>
      <c r="M22">
        <v>3.3000000000000002E-2</v>
      </c>
      <c r="O22" s="4">
        <f t="shared" si="7"/>
        <v>12.008281573498964</v>
      </c>
      <c r="P22" s="4">
        <f t="shared" si="8"/>
        <v>85.084033613445371</v>
      </c>
      <c r="Q22" s="4">
        <v>0</v>
      </c>
      <c r="R22" s="4">
        <f t="shared" si="2"/>
        <v>82.730923694779122</v>
      </c>
      <c r="S22" s="4">
        <f t="shared" si="3"/>
        <v>25.661914460285136</v>
      </c>
      <c r="T22" s="4">
        <f t="shared" si="4"/>
        <v>93.843283582089541</v>
      </c>
      <c r="U22" s="4">
        <f t="shared" si="5"/>
        <v>73.075752039946408</v>
      </c>
      <c r="V22" s="4">
        <f t="shared" si="9"/>
        <v>82.730923694779122</v>
      </c>
      <c r="W22" s="4">
        <f t="shared" si="6"/>
        <v>68.181369121804408</v>
      </c>
      <c r="X22" t="s">
        <v>13</v>
      </c>
    </row>
    <row r="23" spans="1:29" x14ac:dyDescent="0.25">
      <c r="A23">
        <v>19</v>
      </c>
      <c r="B23">
        <v>0.57299999999999995</v>
      </c>
      <c r="C23">
        <v>0.85799999999999998</v>
      </c>
      <c r="D23">
        <v>0.29699999999999999</v>
      </c>
      <c r="E23">
        <v>0.52500000000000002</v>
      </c>
      <c r="F23">
        <v>0.63300000000000001</v>
      </c>
      <c r="G23">
        <v>0.61799999999999999</v>
      </c>
      <c r="H23">
        <v>0.59099999999999997</v>
      </c>
      <c r="I23">
        <v>0.29099999999999998</v>
      </c>
      <c r="J23">
        <v>0.91100000000000003</v>
      </c>
      <c r="K23">
        <v>0.57299999999999995</v>
      </c>
      <c r="L23">
        <v>0.36499999999999999</v>
      </c>
      <c r="M23">
        <v>0.10100000000000001</v>
      </c>
      <c r="O23" s="4">
        <f t="shared" si="7"/>
        <v>48.167539267015705</v>
      </c>
      <c r="P23" s="4">
        <f t="shared" si="8"/>
        <v>38.811188811188806</v>
      </c>
      <c r="Q23" s="4">
        <f t="shared" si="1"/>
        <v>6.6350710900473997</v>
      </c>
      <c r="R23" s="4">
        <f t="shared" si="2"/>
        <v>52.912621359223301</v>
      </c>
      <c r="S23" s="4">
        <f t="shared" si="3"/>
        <v>59.934138309549944</v>
      </c>
      <c r="T23" s="4">
        <f t="shared" si="4"/>
        <v>82.373472949389182</v>
      </c>
      <c r="U23" s="4">
        <v>0</v>
      </c>
      <c r="V23" s="4">
        <f t="shared" si="9"/>
        <v>46.277550269175904</v>
      </c>
      <c r="W23" s="4">
        <f t="shared" si="6"/>
        <v>22.439334639839238</v>
      </c>
      <c r="X23" t="s">
        <v>13</v>
      </c>
    </row>
    <row r="24" spans="1:29" x14ac:dyDescent="0.25">
      <c r="A24">
        <v>20</v>
      </c>
      <c r="B24">
        <v>0.59599999999999997</v>
      </c>
      <c r="C24">
        <v>0.67800000000000005</v>
      </c>
      <c r="D24">
        <v>0.185</v>
      </c>
      <c r="E24">
        <v>0.55400000000000005</v>
      </c>
      <c r="F24">
        <v>0.59599999999999997</v>
      </c>
      <c r="G24">
        <v>0.63300000000000001</v>
      </c>
      <c r="H24">
        <v>0.42699999999999999</v>
      </c>
      <c r="I24">
        <v>0.13300000000000001</v>
      </c>
      <c r="J24">
        <v>0.55800000000000005</v>
      </c>
      <c r="K24">
        <v>0.56599999999999995</v>
      </c>
      <c r="L24">
        <v>0.32100000000000001</v>
      </c>
      <c r="M24">
        <v>0.36299999999999999</v>
      </c>
      <c r="O24" s="4">
        <f t="shared" si="7"/>
        <v>68.959731543624159</v>
      </c>
      <c r="P24" s="4">
        <f t="shared" si="8"/>
        <v>18.289085545722713</v>
      </c>
      <c r="Q24" s="4">
        <f t="shared" si="1"/>
        <v>28.355704697986578</v>
      </c>
      <c r="R24" s="4">
        <f t="shared" si="2"/>
        <v>78.988941548183249</v>
      </c>
      <c r="S24" s="4">
        <f t="shared" si="3"/>
        <v>42.473118279569903</v>
      </c>
      <c r="T24" s="4">
        <f t="shared" si="4"/>
        <v>35.865724381625434</v>
      </c>
      <c r="U24" s="4">
        <v>0</v>
      </c>
      <c r="V24" s="4">
        <f t="shared" si="9"/>
        <v>50.633236850196667</v>
      </c>
      <c r="W24" s="4">
        <v>0</v>
      </c>
      <c r="X24" t="s">
        <v>13</v>
      </c>
    </row>
    <row r="25" spans="1:29" x14ac:dyDescent="0.25">
      <c r="A25">
        <v>21</v>
      </c>
      <c r="B25">
        <v>0.61199999999999999</v>
      </c>
      <c r="C25">
        <v>0.60499999999999998</v>
      </c>
      <c r="D25">
        <v>0.56399999999999995</v>
      </c>
      <c r="E25">
        <v>0.218</v>
      </c>
      <c r="F25">
        <v>0.55200000000000005</v>
      </c>
      <c r="G25">
        <v>0.55200000000000005</v>
      </c>
      <c r="H25">
        <v>0.76900000000000002</v>
      </c>
      <c r="I25">
        <v>0.14199999999999999</v>
      </c>
      <c r="J25">
        <v>0.53700000000000003</v>
      </c>
      <c r="K25">
        <v>0.56699999999999995</v>
      </c>
      <c r="L25">
        <v>0.98799999999999999</v>
      </c>
      <c r="M25">
        <v>0.104</v>
      </c>
      <c r="O25" s="4">
        <f t="shared" si="7"/>
        <v>7.8431372549019676</v>
      </c>
      <c r="P25" s="4">
        <f t="shared" si="8"/>
        <v>63.966942148760332</v>
      </c>
      <c r="Q25" s="4">
        <v>0</v>
      </c>
      <c r="R25" s="4">
        <f t="shared" si="2"/>
        <v>74.275362318840578</v>
      </c>
      <c r="S25" s="4">
        <v>0</v>
      </c>
      <c r="T25" s="4">
        <f t="shared" si="4"/>
        <v>81.657848324514987</v>
      </c>
      <c r="U25" s="4">
        <f t="shared" si="5"/>
        <v>56.123804893858363</v>
      </c>
      <c r="V25" s="4">
        <f t="shared" si="9"/>
        <v>74.275362318840578</v>
      </c>
      <c r="W25" s="4">
        <f t="shared" si="6"/>
        <v>81.657848324514987</v>
      </c>
      <c r="X25" t="s">
        <v>13</v>
      </c>
    </row>
    <row r="26" spans="1:29" x14ac:dyDescent="0.25">
      <c r="A26">
        <v>22</v>
      </c>
      <c r="B26">
        <v>1.49</v>
      </c>
      <c r="C26">
        <v>1.385</v>
      </c>
      <c r="D26">
        <v>0.747</v>
      </c>
      <c r="E26">
        <v>0</v>
      </c>
      <c r="F26">
        <v>1.46</v>
      </c>
      <c r="G26">
        <v>1.43</v>
      </c>
      <c r="H26">
        <v>0.65600000000000003</v>
      </c>
      <c r="I26">
        <v>0.57099999999999995</v>
      </c>
      <c r="J26">
        <v>1.46</v>
      </c>
      <c r="K26">
        <v>1.4750000000000001</v>
      </c>
      <c r="L26">
        <v>0</v>
      </c>
      <c r="M26">
        <v>0.112</v>
      </c>
      <c r="O26" s="4">
        <f t="shared" si="7"/>
        <v>49.865771812080538</v>
      </c>
      <c r="P26" s="4">
        <f t="shared" si="8"/>
        <v>100</v>
      </c>
      <c r="Q26" s="4">
        <f t="shared" si="1"/>
        <v>55.06849315068493</v>
      </c>
      <c r="R26" s="4">
        <f t="shared" si="2"/>
        <v>60.069930069930066</v>
      </c>
      <c r="S26" s="4">
        <f t="shared" si="3"/>
        <v>100</v>
      </c>
      <c r="T26" s="4">
        <f t="shared" si="4"/>
        <v>92.406779661016941</v>
      </c>
      <c r="U26" s="4">
        <f t="shared" si="5"/>
        <v>50.134228187919462</v>
      </c>
      <c r="V26" s="4">
        <f t="shared" si="9"/>
        <v>5.0014369192451369</v>
      </c>
      <c r="W26" s="4">
        <v>0</v>
      </c>
      <c r="X26" t="s">
        <v>13</v>
      </c>
    </row>
    <row r="27" spans="1:29" x14ac:dyDescent="0.25">
      <c r="A27">
        <v>23</v>
      </c>
      <c r="B27">
        <v>0.90500000000000003</v>
      </c>
      <c r="C27">
        <v>0.89</v>
      </c>
      <c r="D27">
        <v>0.90300000000000002</v>
      </c>
      <c r="E27">
        <v>0.30099999999999999</v>
      </c>
      <c r="F27">
        <v>0.96499999999999997</v>
      </c>
      <c r="G27">
        <v>0.875</v>
      </c>
      <c r="H27">
        <v>0.60099999999999998</v>
      </c>
      <c r="I27">
        <v>0.14899999999999999</v>
      </c>
      <c r="J27">
        <v>0.93500000000000005</v>
      </c>
      <c r="K27">
        <v>1.752</v>
      </c>
      <c r="L27">
        <v>0.58599999999999997</v>
      </c>
      <c r="M27">
        <v>0.19500000000000001</v>
      </c>
      <c r="O27" s="4">
        <f t="shared" si="7"/>
        <v>0.22099447513812173</v>
      </c>
      <c r="P27" s="4">
        <f t="shared" si="8"/>
        <v>66.179775280898866</v>
      </c>
      <c r="Q27" s="4">
        <f t="shared" si="1"/>
        <v>37.720207253886009</v>
      </c>
      <c r="R27" s="4">
        <f t="shared" si="2"/>
        <v>82.971428571428575</v>
      </c>
      <c r="S27" s="4">
        <f t="shared" si="3"/>
        <v>37.326203208556159</v>
      </c>
      <c r="T27" s="4">
        <f t="shared" si="4"/>
        <v>88.86986301369862</v>
      </c>
      <c r="U27" s="4">
        <f t="shared" si="5"/>
        <v>65.958780805760739</v>
      </c>
      <c r="V27" s="4">
        <f t="shared" si="9"/>
        <v>45.251221317542566</v>
      </c>
      <c r="W27" s="4">
        <f t="shared" si="6"/>
        <v>51.543659805142461</v>
      </c>
      <c r="X27" t="s">
        <v>13</v>
      </c>
    </row>
    <row r="28" spans="1:29" x14ac:dyDescent="0.25">
      <c r="A28">
        <v>24</v>
      </c>
      <c r="B28">
        <v>1.925</v>
      </c>
      <c r="C28">
        <v>1.85</v>
      </c>
      <c r="D28">
        <v>0.71</v>
      </c>
      <c r="E28">
        <v>0.17299999999999999</v>
      </c>
      <c r="F28">
        <v>1.76</v>
      </c>
      <c r="G28">
        <v>2.052</v>
      </c>
      <c r="H28">
        <v>0.67200000000000004</v>
      </c>
      <c r="I28">
        <v>4.2999999999999997E-2</v>
      </c>
      <c r="J28">
        <v>2.3220000000000001</v>
      </c>
      <c r="K28">
        <v>2.1949999999999998</v>
      </c>
      <c r="L28">
        <v>0.55100000000000005</v>
      </c>
      <c r="M28">
        <v>6.6000000000000003E-2</v>
      </c>
      <c r="O28" s="4">
        <f t="shared" si="7"/>
        <v>63.116883116883116</v>
      </c>
      <c r="P28" s="4">
        <f t="shared" si="8"/>
        <v>90.648648648648646</v>
      </c>
      <c r="Q28" s="4">
        <f t="shared" si="1"/>
        <v>61.818181818181827</v>
      </c>
      <c r="R28" s="4">
        <f t="shared" si="2"/>
        <v>97.904483430799218</v>
      </c>
      <c r="S28" s="4">
        <f t="shared" si="3"/>
        <v>76.270456503014643</v>
      </c>
      <c r="T28" s="4">
        <f t="shared" si="4"/>
        <v>96.993166287015953</v>
      </c>
      <c r="U28" s="4">
        <f t="shared" si="5"/>
        <v>27.531765531765529</v>
      </c>
      <c r="V28" s="4">
        <f t="shared" si="9"/>
        <v>36.08630161261739</v>
      </c>
      <c r="W28" s="4">
        <f t="shared" si="6"/>
        <v>20.72270978400131</v>
      </c>
      <c r="X28" t="s">
        <v>13</v>
      </c>
    </row>
    <row r="29" spans="1:29" x14ac:dyDescent="0.25">
      <c r="A29">
        <v>25</v>
      </c>
      <c r="B29">
        <v>1.8420000000000001</v>
      </c>
      <c r="C29">
        <v>1.9850000000000001</v>
      </c>
      <c r="D29">
        <v>0.63900000000000001</v>
      </c>
      <c r="E29">
        <v>0.255</v>
      </c>
      <c r="F29">
        <v>1.85</v>
      </c>
      <c r="G29">
        <v>1.752</v>
      </c>
      <c r="H29">
        <v>0.48</v>
      </c>
      <c r="I29">
        <v>0.23300000000000001</v>
      </c>
      <c r="J29">
        <v>1.887</v>
      </c>
      <c r="K29">
        <v>1.76</v>
      </c>
      <c r="L29">
        <v>0.69199999999999995</v>
      </c>
      <c r="M29">
        <v>0.14899999999999999</v>
      </c>
      <c r="O29" s="14">
        <f t="shared" si="7"/>
        <v>65.309446254071659</v>
      </c>
      <c r="P29" s="14">
        <f t="shared" si="8"/>
        <v>87.153652392947095</v>
      </c>
      <c r="Q29" s="14">
        <f t="shared" si="1"/>
        <v>74.054054054054049</v>
      </c>
      <c r="R29" s="14">
        <f t="shared" si="2"/>
        <v>86.700913242009122</v>
      </c>
      <c r="S29" s="14">
        <f t="shared" si="3"/>
        <v>63.328033916269213</v>
      </c>
      <c r="T29" s="14">
        <f t="shared" si="4"/>
        <v>91.534090909090907</v>
      </c>
      <c r="U29" s="14">
        <f t="shared" si="5"/>
        <v>21.844206138875435</v>
      </c>
      <c r="V29" s="14">
        <f t="shared" si="9"/>
        <v>12.646859187955073</v>
      </c>
      <c r="W29" s="14">
        <f t="shared" si="6"/>
        <v>28.206056992821694</v>
      </c>
      <c r="X29" s="15" t="s">
        <v>12</v>
      </c>
    </row>
    <row r="30" spans="1:29" x14ac:dyDescent="0.25">
      <c r="A30">
        <v>26</v>
      </c>
      <c r="B30">
        <v>0.56000000000000005</v>
      </c>
      <c r="C30">
        <v>0.50700000000000001</v>
      </c>
      <c r="D30">
        <v>0.878</v>
      </c>
      <c r="E30">
        <v>0.26100000000000001</v>
      </c>
      <c r="F30">
        <v>1.115</v>
      </c>
      <c r="G30">
        <v>0.13200000000000001</v>
      </c>
      <c r="H30">
        <v>0.68899999999999995</v>
      </c>
      <c r="I30">
        <v>0.54100000000000004</v>
      </c>
      <c r="J30">
        <v>1.137</v>
      </c>
      <c r="K30">
        <v>0.55200000000000005</v>
      </c>
      <c r="L30">
        <v>0.74199999999999999</v>
      </c>
      <c r="M30">
        <v>0.156</v>
      </c>
      <c r="O30" s="14">
        <v>0</v>
      </c>
      <c r="P30" s="14">
        <f t="shared" si="8"/>
        <v>48.520710059171599</v>
      </c>
      <c r="Q30" s="14">
        <f t="shared" si="1"/>
        <v>38.206278026905835</v>
      </c>
      <c r="R30" s="14">
        <v>0</v>
      </c>
      <c r="S30" s="14">
        <f t="shared" si="3"/>
        <v>34.740545294635005</v>
      </c>
      <c r="T30" s="14">
        <f t="shared" si="4"/>
        <v>71.739130434782609</v>
      </c>
      <c r="U30" s="14">
        <f t="shared" si="5"/>
        <v>48.520710059171599</v>
      </c>
      <c r="V30" s="14">
        <v>0</v>
      </c>
      <c r="W30" s="14">
        <f t="shared" si="6"/>
        <v>36.998585140147604</v>
      </c>
      <c r="X30" s="15" t="s">
        <v>12</v>
      </c>
    </row>
    <row r="31" spans="1:29" x14ac:dyDescent="0.25">
      <c r="A31">
        <v>27</v>
      </c>
      <c r="B31">
        <v>0.32400000000000001</v>
      </c>
      <c r="C31">
        <v>0.44400000000000001</v>
      </c>
      <c r="D31">
        <v>0.23200000000000001</v>
      </c>
      <c r="E31">
        <v>7.1999999999999995E-2</v>
      </c>
      <c r="F31">
        <v>0.311</v>
      </c>
      <c r="G31">
        <v>0.32400000000000001</v>
      </c>
      <c r="H31">
        <v>0.104</v>
      </c>
      <c r="I31">
        <v>0</v>
      </c>
      <c r="J31">
        <v>0.32900000000000001</v>
      </c>
      <c r="K31">
        <v>0.63900000000000001</v>
      </c>
      <c r="L31">
        <v>0</v>
      </c>
      <c r="M31">
        <v>0</v>
      </c>
      <c r="O31" s="14">
        <f t="shared" si="7"/>
        <v>28.39506172839506</v>
      </c>
      <c r="P31" s="14">
        <f t="shared" si="8"/>
        <v>83.78378378378379</v>
      </c>
      <c r="Q31" s="14">
        <f t="shared" si="1"/>
        <v>66.559485530546624</v>
      </c>
      <c r="R31" s="14">
        <f t="shared" si="2"/>
        <v>100</v>
      </c>
      <c r="S31" s="14">
        <f t="shared" si="3"/>
        <v>100</v>
      </c>
      <c r="T31" s="14">
        <f t="shared" si="4"/>
        <v>100</v>
      </c>
      <c r="U31" s="14">
        <f t="shared" si="5"/>
        <v>55.388722055388726</v>
      </c>
      <c r="V31" s="14">
        <f t="shared" si="9"/>
        <v>33.440514469453376</v>
      </c>
      <c r="W31" s="14">
        <f t="shared" si="6"/>
        <v>0</v>
      </c>
      <c r="X31" s="15" t="s">
        <v>12</v>
      </c>
    </row>
    <row r="32" spans="1:29" x14ac:dyDescent="0.25">
      <c r="A32">
        <v>28</v>
      </c>
      <c r="B32">
        <v>0.38900000000000001</v>
      </c>
      <c r="C32">
        <v>0.499</v>
      </c>
      <c r="D32">
        <v>0.157</v>
      </c>
      <c r="E32">
        <v>0</v>
      </c>
      <c r="F32">
        <v>0.34100000000000003</v>
      </c>
      <c r="G32">
        <v>0.53600000000000003</v>
      </c>
      <c r="H32">
        <v>0.19</v>
      </c>
      <c r="I32">
        <v>0</v>
      </c>
      <c r="J32">
        <v>0.38600000000000001</v>
      </c>
      <c r="K32">
        <v>0.42099999999999999</v>
      </c>
      <c r="L32">
        <v>0</v>
      </c>
      <c r="M32">
        <v>0</v>
      </c>
      <c r="O32" s="14">
        <f t="shared" si="7"/>
        <v>59.640102827763499</v>
      </c>
      <c r="P32" s="14">
        <f t="shared" si="8"/>
        <v>100</v>
      </c>
      <c r="Q32" s="14">
        <f t="shared" si="1"/>
        <v>44.281524926686224</v>
      </c>
      <c r="R32" s="14">
        <f t="shared" si="2"/>
        <v>100</v>
      </c>
      <c r="S32" s="14">
        <f t="shared" si="3"/>
        <v>100</v>
      </c>
      <c r="T32" s="14">
        <f t="shared" si="4"/>
        <v>100</v>
      </c>
      <c r="U32" s="14">
        <f t="shared" si="5"/>
        <v>40.359897172236501</v>
      </c>
      <c r="V32" s="14">
        <f t="shared" si="9"/>
        <v>55.718475073313776</v>
      </c>
      <c r="W32" s="14">
        <f t="shared" si="6"/>
        <v>0</v>
      </c>
      <c r="X32" s="15" t="s">
        <v>12</v>
      </c>
    </row>
    <row r="33" spans="1:24" x14ac:dyDescent="0.25">
      <c r="A33">
        <v>29</v>
      </c>
      <c r="B33">
        <v>0.20599999999999999</v>
      </c>
      <c r="C33">
        <v>0.20399999999999999</v>
      </c>
      <c r="D33">
        <v>0.185</v>
      </c>
      <c r="E33">
        <v>0</v>
      </c>
      <c r="F33">
        <v>0.214</v>
      </c>
      <c r="G33">
        <v>0.214</v>
      </c>
      <c r="H33">
        <v>0</v>
      </c>
      <c r="I33">
        <v>0</v>
      </c>
      <c r="J33">
        <v>0.21099999999999999</v>
      </c>
      <c r="K33">
        <v>0.216</v>
      </c>
      <c r="L33">
        <v>0</v>
      </c>
      <c r="M33">
        <v>0</v>
      </c>
      <c r="O33" s="14">
        <f>((B33-D33)/B33)*100</f>
        <v>10.194174757281548</v>
      </c>
      <c r="P33" s="14">
        <f t="shared" si="8"/>
        <v>100</v>
      </c>
      <c r="Q33" s="14">
        <f t="shared" si="1"/>
        <v>100</v>
      </c>
      <c r="R33" s="14">
        <f t="shared" si="2"/>
        <v>100</v>
      </c>
      <c r="S33" s="14">
        <f t="shared" si="3"/>
        <v>100</v>
      </c>
      <c r="T33" s="14">
        <f t="shared" si="4"/>
        <v>100</v>
      </c>
      <c r="U33" s="14">
        <f t="shared" si="5"/>
        <v>89.805825242718456</v>
      </c>
      <c r="V33" s="14">
        <f t="shared" si="9"/>
        <v>0</v>
      </c>
      <c r="W33" s="14">
        <f t="shared" si="6"/>
        <v>0</v>
      </c>
      <c r="X33" s="15" t="s">
        <v>12</v>
      </c>
    </row>
    <row r="34" spans="1:24" x14ac:dyDescent="0.25">
      <c r="N34" s="20" t="s">
        <v>40</v>
      </c>
      <c r="O34" s="6">
        <f>AVERAGE(O5:O33)</f>
        <v>45.671416495283395</v>
      </c>
      <c r="P34" s="6">
        <f t="shared" ref="P34:T34" si="10">AVERAGE(P5:P33)</f>
        <v>75.500813793625738</v>
      </c>
      <c r="Q34" s="6">
        <f t="shared" si="10"/>
        <v>53.744029140335392</v>
      </c>
      <c r="R34" s="6">
        <f t="shared" si="10"/>
        <v>82.218610182850952</v>
      </c>
      <c r="S34" s="6">
        <f t="shared" si="10"/>
        <v>67.102517001374139</v>
      </c>
      <c r="T34" s="6">
        <f t="shared" si="10"/>
        <v>87.40368133484391</v>
      </c>
      <c r="U34" s="11">
        <f>AVERAGE(U5:U33)</f>
        <v>31.899293727781235</v>
      </c>
      <c r="V34" s="11">
        <f t="shared" ref="V34:W34" si="11">AVERAGE(V5:V33)</f>
        <v>31.316891472725086</v>
      </c>
      <c r="W34" s="11">
        <f t="shared" si="11"/>
        <v>21.055269062495242</v>
      </c>
    </row>
    <row r="35" spans="1:24" x14ac:dyDescent="0.25">
      <c r="N35" s="19" t="s">
        <v>12</v>
      </c>
      <c r="O35" s="16">
        <f>AVERAGE(O5:O12,O29:O33)</f>
        <v>39.769763680737668</v>
      </c>
      <c r="P35" s="16">
        <f t="shared" ref="P35:W35" si="12">AVERAGE(P5:P12,P29:P33)</f>
        <v>72.236711430676138</v>
      </c>
      <c r="Q35" s="16">
        <f t="shared" si="12"/>
        <v>63.889997491149764</v>
      </c>
      <c r="R35" s="16">
        <f t="shared" si="12"/>
        <v>76.868701187888121</v>
      </c>
      <c r="S35" s="16">
        <f t="shared" si="12"/>
        <v>71.534729386889197</v>
      </c>
      <c r="T35" s="16">
        <f t="shared" si="12"/>
        <v>85.772368102776838</v>
      </c>
      <c r="U35" s="5">
        <f>AVERAGE(U5:U12,U29:U33)</f>
        <v>32.466947749938463</v>
      </c>
      <c r="V35" s="5">
        <f t="shared" si="12"/>
        <v>19.319242348744236</v>
      </c>
      <c r="W35" s="5">
        <f t="shared" si="12"/>
        <v>14.827517400873109</v>
      </c>
    </row>
    <row r="36" spans="1:24" x14ac:dyDescent="0.25">
      <c r="N36" s="18" t="s">
        <v>13</v>
      </c>
      <c r="O36" s="17">
        <f>AVERAGE(O13:O28)</f>
        <v>50.466509407101796</v>
      </c>
      <c r="P36" s="17">
        <f t="shared" ref="P36:W36" si="13">AVERAGE(P13:P28)</f>
        <v>78.152896963522267</v>
      </c>
      <c r="Q36" s="17">
        <f t="shared" si="13"/>
        <v>45.500429855298719</v>
      </c>
      <c r="R36" s="17">
        <f t="shared" si="13"/>
        <v>86.565411241258232</v>
      </c>
      <c r="S36" s="17">
        <f t="shared" si="13"/>
        <v>63.501344438143157</v>
      </c>
      <c r="T36" s="17">
        <f t="shared" si="13"/>
        <v>88.729123335898421</v>
      </c>
      <c r="U36" s="5">
        <f>AVERAGE(U13:U28)</f>
        <v>31.438074834778487</v>
      </c>
      <c r="V36" s="5">
        <f>AVERAGE(V13:V28)</f>
        <v>41.06498138595952</v>
      </c>
      <c r="W36" s="5">
        <f t="shared" si="13"/>
        <v>26.115317287563233</v>
      </c>
    </row>
    <row r="37" spans="1:24" x14ac:dyDescent="0.25">
      <c r="U37" s="3"/>
      <c r="V37" s="3"/>
    </row>
    <row r="38" spans="1:24" x14ac:dyDescent="0.25">
      <c r="U38" s="3"/>
      <c r="V38" s="3"/>
    </row>
    <row r="39" spans="1:24" x14ac:dyDescent="0.25">
      <c r="U39" s="3"/>
      <c r="V39" s="3"/>
    </row>
    <row r="40" spans="1:24" x14ac:dyDescent="0.25">
      <c r="O40" s="4"/>
      <c r="P40" s="4"/>
      <c r="Q40" s="4"/>
      <c r="U40" s="3"/>
    </row>
    <row r="41" spans="1:24" x14ac:dyDescent="0.25">
      <c r="O41" s="4"/>
      <c r="P41" s="4"/>
      <c r="Q41" s="4"/>
      <c r="U41" s="3"/>
    </row>
    <row r="42" spans="1:24" x14ac:dyDescent="0.25">
      <c r="O42" s="4"/>
      <c r="P42" s="4"/>
      <c r="Q42" s="4"/>
      <c r="U42" s="3"/>
    </row>
    <row r="43" spans="1:24" x14ac:dyDescent="0.25">
      <c r="O43" s="4"/>
      <c r="P43" s="4"/>
      <c r="Q43" s="4"/>
    </row>
    <row r="44" spans="1:24" x14ac:dyDescent="0.25">
      <c r="O44" s="4"/>
      <c r="P44" s="4"/>
      <c r="Q44" s="4"/>
    </row>
    <row r="45" spans="1:24" x14ac:dyDescent="0.25">
      <c r="O45" s="4"/>
      <c r="P45" s="4"/>
      <c r="Q45" s="4"/>
    </row>
  </sheetData>
  <mergeCells count="3">
    <mergeCell ref="O1:T1"/>
    <mergeCell ref="U1:W1"/>
    <mergeCell ref="Z2:A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730C-3242-40DC-8A58-3CDF9851EE34}">
  <dimension ref="B2:J21"/>
  <sheetViews>
    <sheetView workbookViewId="0">
      <selection activeCell="L15" sqref="L15"/>
    </sheetView>
  </sheetViews>
  <sheetFormatPr defaultRowHeight="15" x14ac:dyDescent="0.25"/>
  <cols>
    <col min="2" max="2" width="16" bestFit="1" customWidth="1"/>
    <col min="4" max="4" width="10" bestFit="1" customWidth="1"/>
    <col min="6" max="6" width="10" bestFit="1" customWidth="1"/>
  </cols>
  <sheetData>
    <row r="2" spans="2:10" x14ac:dyDescent="0.25">
      <c r="B2" t="s">
        <v>46</v>
      </c>
    </row>
    <row r="3" spans="2:10" x14ac:dyDescent="0.25">
      <c r="B3" t="s">
        <v>41</v>
      </c>
      <c r="C3" t="s">
        <v>15</v>
      </c>
      <c r="D3" t="s">
        <v>17</v>
      </c>
      <c r="E3" t="s">
        <v>19</v>
      </c>
      <c r="F3" s="22" t="s">
        <v>57</v>
      </c>
      <c r="G3" s="22" t="s">
        <v>58</v>
      </c>
      <c r="H3" s="22" t="s">
        <v>59</v>
      </c>
    </row>
    <row r="4" spans="2:10" x14ac:dyDescent="0.25">
      <c r="B4" t="s">
        <v>42</v>
      </c>
      <c r="C4" s="4">
        <v>16.136899999999997</v>
      </c>
      <c r="D4" s="4">
        <v>10.180300000000001</v>
      </c>
      <c r="E4" s="4">
        <v>6.1333999999999991</v>
      </c>
      <c r="F4" s="4">
        <v>4.891983084598718</v>
      </c>
      <c r="G4" s="4">
        <v>2.3516220274525406</v>
      </c>
      <c r="H4" s="4">
        <v>1.6384250242229581</v>
      </c>
    </row>
    <row r="5" spans="2:10" x14ac:dyDescent="0.25">
      <c r="B5" t="s">
        <v>43</v>
      </c>
      <c r="C5" s="4">
        <v>12.577500000000001</v>
      </c>
      <c r="D5" s="4">
        <v>7.6726000000000001</v>
      </c>
      <c r="E5" s="4">
        <v>7.471099999999999</v>
      </c>
      <c r="F5" s="4">
        <v>3.5284936134276914</v>
      </c>
      <c r="G5" s="4">
        <v>2.2408825181164671</v>
      </c>
      <c r="H5" s="4">
        <v>4.5453640668267701</v>
      </c>
    </row>
    <row r="6" spans="2:10" x14ac:dyDescent="0.25">
      <c r="C6" s="4"/>
      <c r="D6" s="4"/>
      <c r="E6" s="4"/>
    </row>
    <row r="7" spans="2:10" x14ac:dyDescent="0.25">
      <c r="B7" t="s">
        <v>47</v>
      </c>
      <c r="C7" s="4"/>
      <c r="D7" s="4"/>
      <c r="E7" s="4"/>
    </row>
    <row r="8" spans="2:10" x14ac:dyDescent="0.25">
      <c r="B8" t="s">
        <v>41</v>
      </c>
      <c r="C8" s="4" t="s">
        <v>15</v>
      </c>
      <c r="D8" s="4" t="s">
        <v>17</v>
      </c>
      <c r="E8" s="4" t="s">
        <v>19</v>
      </c>
      <c r="F8" s="22" t="s">
        <v>57</v>
      </c>
      <c r="G8" s="22" t="s">
        <v>58</v>
      </c>
      <c r="H8" s="22" t="s">
        <v>59</v>
      </c>
    </row>
    <row r="9" spans="2:10" x14ac:dyDescent="0.25">
      <c r="B9" t="s">
        <v>44</v>
      </c>
      <c r="C9" s="4">
        <v>21.217114285714299</v>
      </c>
      <c r="D9" s="4">
        <v>11.277314285714287</v>
      </c>
      <c r="E9" s="4">
        <v>7.7884857142857147</v>
      </c>
      <c r="F9" s="4">
        <v>6.8626306225254945</v>
      </c>
      <c r="G9" s="4">
        <v>3.9394957847886221</v>
      </c>
      <c r="H9" s="4">
        <v>3.4873365077616678</v>
      </c>
      <c r="J9" s="4"/>
    </row>
    <row r="10" spans="2:10" x14ac:dyDescent="0.25">
      <c r="B10" t="s">
        <v>45</v>
      </c>
      <c r="C10" s="4">
        <v>9.8002000000000002</v>
      </c>
      <c r="D10" s="4">
        <v>7.5720666666666672</v>
      </c>
      <c r="E10" s="4">
        <v>9.3366000000000007</v>
      </c>
      <c r="F10" s="4">
        <v>5.1433514754486707</v>
      </c>
      <c r="G10" s="4">
        <v>1.8641862001658787</v>
      </c>
      <c r="H10" s="4">
        <v>5.5543751331720488</v>
      </c>
    </row>
    <row r="11" spans="2:10" x14ac:dyDescent="0.25">
      <c r="C11" s="4"/>
      <c r="D11" s="4"/>
      <c r="E11" s="4"/>
    </row>
    <row r="14" spans="2:10" ht="15.75" thickBot="1" x14ac:dyDescent="0.3"/>
    <row r="15" spans="2:10" ht="32.25" thickBot="1" x14ac:dyDescent="0.3">
      <c r="B15" s="23"/>
      <c r="C15" s="24" t="s">
        <v>48</v>
      </c>
      <c r="D15" s="24" t="s">
        <v>49</v>
      </c>
      <c r="E15" s="24" t="s">
        <v>50</v>
      </c>
      <c r="F15" s="24" t="s">
        <v>51</v>
      </c>
    </row>
    <row r="16" spans="2:10" x14ac:dyDescent="0.25">
      <c r="B16" s="64" t="s">
        <v>52</v>
      </c>
      <c r="C16" s="25" t="s">
        <v>53</v>
      </c>
      <c r="D16" s="28">
        <f>C9</f>
        <v>21.217114285714299</v>
      </c>
      <c r="E16" s="28">
        <f>C4</f>
        <v>16.136899999999997</v>
      </c>
      <c r="F16" s="28">
        <f>E16/D16</f>
        <v>0.76056054478931368</v>
      </c>
      <c r="H16" s="33" t="s">
        <v>60</v>
      </c>
    </row>
    <row r="17" spans="2:6" ht="15.75" thickBot="1" x14ac:dyDescent="0.3">
      <c r="B17" s="65"/>
      <c r="C17" s="25" t="s">
        <v>54</v>
      </c>
      <c r="D17" s="29">
        <f>C10</f>
        <v>9.8002000000000002</v>
      </c>
      <c r="E17" s="29">
        <f>C5</f>
        <v>12.577500000000001</v>
      </c>
      <c r="F17" s="28">
        <f t="shared" ref="F17:F21" si="0">E17/D17</f>
        <v>1.2833921756698843</v>
      </c>
    </row>
    <row r="18" spans="2:6" x14ac:dyDescent="0.25">
      <c r="B18" s="64" t="s">
        <v>55</v>
      </c>
      <c r="C18" s="26" t="s">
        <v>53</v>
      </c>
      <c r="D18" s="30">
        <f>D9</f>
        <v>11.277314285714287</v>
      </c>
      <c r="E18" s="30">
        <f>D4</f>
        <v>10.180300000000001</v>
      </c>
      <c r="F18" s="28">
        <f t="shared" si="0"/>
        <v>0.90272379948619985</v>
      </c>
    </row>
    <row r="19" spans="2:6" ht="15.75" thickBot="1" x14ac:dyDescent="0.3">
      <c r="B19" s="65"/>
      <c r="C19" s="25" t="s">
        <v>54</v>
      </c>
      <c r="D19" s="28">
        <f>D10</f>
        <v>7.5720666666666672</v>
      </c>
      <c r="E19" s="28">
        <f>D5</f>
        <v>7.6726000000000001</v>
      </c>
      <c r="F19" s="28">
        <f t="shared" si="0"/>
        <v>1.0132768684903284</v>
      </c>
    </row>
    <row r="20" spans="2:6" x14ac:dyDescent="0.25">
      <c r="B20" s="64" t="s">
        <v>56</v>
      </c>
      <c r="C20" s="26" t="s">
        <v>53</v>
      </c>
      <c r="D20" s="31">
        <f>E9</f>
        <v>7.7884857142857147</v>
      </c>
      <c r="E20" s="31">
        <f>E4</f>
        <v>6.1333999999999991</v>
      </c>
      <c r="F20" s="28">
        <f t="shared" si="0"/>
        <v>0.78749582717344635</v>
      </c>
    </row>
    <row r="21" spans="2:6" ht="15.75" thickBot="1" x14ac:dyDescent="0.3">
      <c r="B21" s="65"/>
      <c r="C21" s="27" t="s">
        <v>54</v>
      </c>
      <c r="D21" s="32">
        <f>E10</f>
        <v>9.3366000000000007</v>
      </c>
      <c r="E21" s="32">
        <f>E10</f>
        <v>9.3366000000000007</v>
      </c>
      <c r="F21" s="28">
        <f t="shared" si="0"/>
        <v>1</v>
      </c>
    </row>
  </sheetData>
  <mergeCells count="3">
    <mergeCell ref="B16:B17"/>
    <mergeCell ref="B18:B19"/>
    <mergeCell ref="B20:B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A4A-6DC7-4509-BA16-AC44219E2D3A}">
  <dimension ref="A1:AE42"/>
  <sheetViews>
    <sheetView topLeftCell="C1" workbookViewId="0">
      <selection activeCell="AE3" sqref="AE3:AE31"/>
    </sheetView>
  </sheetViews>
  <sheetFormatPr defaultRowHeight="15" x14ac:dyDescent="0.25"/>
  <sheetData>
    <row r="1" spans="1:31" x14ac:dyDescent="0.25">
      <c r="B1" s="8" t="s">
        <v>0</v>
      </c>
      <c r="C1" s="8" t="s">
        <v>4</v>
      </c>
      <c r="D1" s="8" t="s">
        <v>8</v>
      </c>
      <c r="E1" s="8" t="s">
        <v>1</v>
      </c>
      <c r="F1" s="8" t="s">
        <v>5</v>
      </c>
      <c r="G1" s="8" t="s">
        <v>9</v>
      </c>
      <c r="H1" s="8" t="s">
        <v>2</v>
      </c>
      <c r="I1" s="8" t="s">
        <v>6</v>
      </c>
      <c r="J1" s="8" t="s">
        <v>10</v>
      </c>
      <c r="K1" s="8" t="s">
        <v>3</v>
      </c>
      <c r="L1" s="8" t="s">
        <v>7</v>
      </c>
      <c r="M1" s="8" t="s">
        <v>11</v>
      </c>
      <c r="O1" s="62" t="s">
        <v>20</v>
      </c>
      <c r="P1" s="62"/>
      <c r="Q1" s="62"/>
      <c r="R1" s="62"/>
      <c r="S1" s="62"/>
      <c r="T1" s="62"/>
      <c r="AB1" s="63" t="s">
        <v>22</v>
      </c>
      <c r="AC1" s="63"/>
      <c r="AD1" s="63"/>
    </row>
    <row r="2" spans="1:31" x14ac:dyDescent="0.25"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V2" s="2" t="s">
        <v>14</v>
      </c>
      <c r="W2" s="2" t="s">
        <v>15</v>
      </c>
      <c r="X2" s="2" t="s">
        <v>16</v>
      </c>
      <c r="Y2" s="2" t="s">
        <v>17</v>
      </c>
      <c r="Z2" s="2" t="s">
        <v>18</v>
      </c>
      <c r="AA2" s="2" t="s">
        <v>19</v>
      </c>
      <c r="AB2" s="10" t="s">
        <v>15</v>
      </c>
      <c r="AC2" s="10" t="s">
        <v>17</v>
      </c>
      <c r="AD2" s="10" t="s">
        <v>19</v>
      </c>
    </row>
    <row r="3" spans="1:31" x14ac:dyDescent="0.25">
      <c r="A3">
        <v>1</v>
      </c>
      <c r="B3" s="7">
        <v>0.16950000000000001</v>
      </c>
      <c r="C3" s="7">
        <v>0.25200000000000006</v>
      </c>
      <c r="D3" s="7">
        <v>0.10949999999999999</v>
      </c>
      <c r="E3" s="7">
        <v>0.13199999999999998</v>
      </c>
      <c r="F3" s="7">
        <v>7.9500000000000001E-2</v>
      </c>
      <c r="G3" s="7">
        <v>0.12450000000000003</v>
      </c>
      <c r="H3">
        <v>0.48895648914391177</v>
      </c>
      <c r="I3">
        <v>0.11050719414088406</v>
      </c>
      <c r="J3">
        <v>0.23917995444191345</v>
      </c>
      <c r="K3">
        <v>6.5703672507866268E-2</v>
      </c>
      <c r="L3">
        <v>4.2783786749308279E-2</v>
      </c>
      <c r="M3">
        <v>4.2783786749308279E-2</v>
      </c>
      <c r="O3" s="9">
        <f>((B3-H3)/B3)*100</f>
        <v>-188.46990509965295</v>
      </c>
      <c r="P3" s="4">
        <f>((E3-K3)/E3)*100</f>
        <v>50.224490524343722</v>
      </c>
      <c r="Q3" s="4">
        <f>((C3-I3)/C3)*100</f>
        <v>56.147938832982526</v>
      </c>
      <c r="R3" s="4">
        <f>((F3-L3)/F3)*100</f>
        <v>46.183916038605936</v>
      </c>
      <c r="S3" s="9">
        <f>((D3-J3)/D3)*100</f>
        <v>-118.42918213873376</v>
      </c>
      <c r="T3" s="4">
        <f>((G3-M3)/G3)*100</f>
        <v>65.635512651158024</v>
      </c>
      <c r="V3" s="21">
        <v>0</v>
      </c>
      <c r="W3" s="14">
        <v>50.2244905243437</v>
      </c>
      <c r="X3" s="14">
        <v>56.147938832982526</v>
      </c>
      <c r="Y3" s="14">
        <v>46.183916038605936</v>
      </c>
      <c r="Z3" s="21">
        <v>0</v>
      </c>
      <c r="AA3" s="14">
        <v>65.635512651158024</v>
      </c>
      <c r="AB3" s="14">
        <f>W3-V3</f>
        <v>50.2244905243437</v>
      </c>
      <c r="AC3" s="14">
        <v>0</v>
      </c>
      <c r="AD3" s="14">
        <f>AA3-Z3</f>
        <v>65.635512651158024</v>
      </c>
      <c r="AE3" s="15" t="s">
        <v>12</v>
      </c>
    </row>
    <row r="4" spans="1:31" x14ac:dyDescent="0.25">
      <c r="A4">
        <v>2</v>
      </c>
      <c r="B4" s="7">
        <v>0.26700000000000002</v>
      </c>
      <c r="C4" s="7">
        <v>0.25950000000000006</v>
      </c>
      <c r="D4" s="7">
        <v>0.28949999999999998</v>
      </c>
      <c r="E4" s="7">
        <v>0.25950000000000006</v>
      </c>
      <c r="F4" s="7">
        <v>0.22949999999999998</v>
      </c>
      <c r="G4" s="7">
        <v>0.27450000000000002</v>
      </c>
      <c r="H4">
        <v>0.50270895885401823</v>
      </c>
      <c r="I4">
        <v>0.19323347367361665</v>
      </c>
      <c r="J4">
        <v>0.23852256906587047</v>
      </c>
      <c r="K4">
        <v>0.13371563849977136</v>
      </c>
      <c r="L4">
        <v>0.10332572065891418</v>
      </c>
      <c r="M4">
        <v>0.10332572065891418</v>
      </c>
      <c r="O4" s="9">
        <f t="shared" ref="O4:O31" si="0">((B4-H4)/B4)*100</f>
        <v>-88.280508934089212</v>
      </c>
      <c r="P4" s="4">
        <f t="shared" ref="P4:P31" si="1">((E4-K4)/E4)*100</f>
        <v>48.471815607024539</v>
      </c>
      <c r="Q4" s="4">
        <f t="shared" ref="Q4:Q31" si="2">((C4-I4)/C4)*100</f>
        <v>25.536233651785512</v>
      </c>
      <c r="R4" s="4">
        <f t="shared" ref="R4:R31" si="3">((F4-L4)/F4)*100</f>
        <v>54.977899495026492</v>
      </c>
      <c r="S4" s="4">
        <f t="shared" ref="S4:S31" si="4">((D4-J4)/D4)*100</f>
        <v>17.608784433205361</v>
      </c>
      <c r="T4" s="4">
        <f t="shared" ref="T4:T31" si="5">((G4-M4)/G4)*100</f>
        <v>62.358571708956589</v>
      </c>
      <c r="V4" s="21">
        <v>0</v>
      </c>
      <c r="W4" s="14">
        <v>48.471815607024539</v>
      </c>
      <c r="X4" s="14">
        <v>25.536233651785512</v>
      </c>
      <c r="Y4" s="14">
        <v>54.977899495026492</v>
      </c>
      <c r="Z4" s="14">
        <v>17.608784433205361</v>
      </c>
      <c r="AA4" s="14">
        <v>62.358571708956589</v>
      </c>
      <c r="AB4" s="14">
        <f t="shared" ref="AB4:AB31" si="6">W4-V4</f>
        <v>48.471815607024539</v>
      </c>
      <c r="AC4" s="14">
        <f t="shared" ref="AC4:AC31" si="7">Y4-X4</f>
        <v>29.44166584324098</v>
      </c>
      <c r="AD4" s="14">
        <f t="shared" ref="AD4:AD31" si="8">AA4-Z4</f>
        <v>44.749787275751231</v>
      </c>
      <c r="AE4" s="15" t="s">
        <v>12</v>
      </c>
    </row>
    <row r="5" spans="1:31" x14ac:dyDescent="0.25">
      <c r="A5">
        <v>3</v>
      </c>
      <c r="B5" s="7">
        <v>0.68700000000000006</v>
      </c>
      <c r="C5" s="7">
        <v>0.18450000000000003</v>
      </c>
      <c r="D5" s="7">
        <v>0.2445</v>
      </c>
      <c r="E5" s="7">
        <v>0.16950000000000001</v>
      </c>
      <c r="F5" s="7">
        <v>0.19199999999999995</v>
      </c>
      <c r="G5" s="7">
        <v>0.16950000000000001</v>
      </c>
      <c r="H5">
        <v>0.32981283229831559</v>
      </c>
      <c r="I5">
        <v>0.12557094073743211</v>
      </c>
      <c r="J5">
        <v>0.31468380329380563</v>
      </c>
      <c r="K5">
        <v>0.13430226701936027</v>
      </c>
      <c r="L5">
        <v>0.11140983514106022</v>
      </c>
      <c r="M5">
        <v>0.2411336157847605</v>
      </c>
      <c r="O5" s="4">
        <f t="shared" si="0"/>
        <v>51.99230970912437</v>
      </c>
      <c r="P5" s="4">
        <f t="shared" si="1"/>
        <v>20.765624177368579</v>
      </c>
      <c r="Q5" s="4">
        <f t="shared" si="2"/>
        <v>31.939869519006997</v>
      </c>
      <c r="R5" s="4">
        <f t="shared" si="3"/>
        <v>41.974044197364449</v>
      </c>
      <c r="S5" s="9">
        <f t="shared" si="4"/>
        <v>-28.705032022006392</v>
      </c>
      <c r="T5" s="9">
        <f t="shared" si="5"/>
        <v>-42.261720226997333</v>
      </c>
      <c r="V5" s="14">
        <v>51.99230970912437</v>
      </c>
      <c r="W5" s="14">
        <v>20.765624177368579</v>
      </c>
      <c r="X5" s="14">
        <v>31.939869519006997</v>
      </c>
      <c r="Y5" s="14">
        <v>41.974044197364449</v>
      </c>
      <c r="Z5" s="21">
        <v>0</v>
      </c>
      <c r="AA5" s="21">
        <v>0</v>
      </c>
      <c r="AB5" s="14">
        <v>0</v>
      </c>
      <c r="AC5" s="14">
        <f t="shared" si="7"/>
        <v>10.034174678357452</v>
      </c>
      <c r="AD5" s="14">
        <f t="shared" si="8"/>
        <v>0</v>
      </c>
      <c r="AE5" s="15" t="s">
        <v>12</v>
      </c>
    </row>
    <row r="6" spans="1:31" x14ac:dyDescent="0.25">
      <c r="A6">
        <v>4</v>
      </c>
      <c r="B6" s="7">
        <v>1.7594999999999996</v>
      </c>
      <c r="C6" s="7">
        <v>2.8244999999999996</v>
      </c>
      <c r="D6" s="7">
        <v>3.6119999999999992</v>
      </c>
      <c r="E6" s="7">
        <v>2.3669999999999995</v>
      </c>
      <c r="F6" s="7">
        <v>3.3720000000000003</v>
      </c>
      <c r="G6" s="7">
        <v>2.6219999999999999</v>
      </c>
      <c r="H6">
        <v>0.36007607849917872</v>
      </c>
      <c r="I6">
        <v>0.23147747903518628</v>
      </c>
      <c r="J6">
        <v>8.0185009077548178E-2</v>
      </c>
      <c r="K6">
        <v>0.18772342576138099</v>
      </c>
      <c r="L6">
        <v>0.10378205651848704</v>
      </c>
      <c r="M6">
        <v>0.12667515722109449</v>
      </c>
      <c r="O6" s="4">
        <f t="shared" si="0"/>
        <v>79.535318073362944</v>
      </c>
      <c r="P6" s="4">
        <f t="shared" si="1"/>
        <v>92.069141285957713</v>
      </c>
      <c r="Q6" s="4">
        <f t="shared" si="2"/>
        <v>91.804656433521473</v>
      </c>
      <c r="R6" s="4">
        <f t="shared" si="3"/>
        <v>96.922240316770853</v>
      </c>
      <c r="S6" s="4">
        <f t="shared" si="4"/>
        <v>97.780038508373522</v>
      </c>
      <c r="T6" s="4">
        <f t="shared" si="5"/>
        <v>95.168758305831631</v>
      </c>
      <c r="V6" s="14">
        <v>79.535318073362944</v>
      </c>
      <c r="W6" s="14">
        <v>92.069141285957713</v>
      </c>
      <c r="X6" s="14">
        <v>91.804656433521473</v>
      </c>
      <c r="Y6" s="14">
        <v>96.922240316770853</v>
      </c>
      <c r="Z6" s="14">
        <v>97.780038508373522</v>
      </c>
      <c r="AA6" s="14">
        <v>95.168758305831631</v>
      </c>
      <c r="AB6" s="14">
        <f t="shared" si="6"/>
        <v>12.533823212594768</v>
      </c>
      <c r="AC6" s="14">
        <f t="shared" si="7"/>
        <v>5.117583883249381</v>
      </c>
      <c r="AD6" s="14">
        <v>0</v>
      </c>
      <c r="AE6" s="15" t="s">
        <v>12</v>
      </c>
    </row>
    <row r="7" spans="1:31" x14ac:dyDescent="0.25">
      <c r="A7">
        <v>5</v>
      </c>
      <c r="B7" s="7">
        <v>0.2445</v>
      </c>
      <c r="C7" s="7">
        <v>0.31199999999999994</v>
      </c>
      <c r="D7" s="7">
        <v>0.32700000000000007</v>
      </c>
      <c r="E7" s="7">
        <v>0.19200000000000006</v>
      </c>
      <c r="F7" s="7">
        <v>0.19950000000000001</v>
      </c>
      <c r="G7" s="7">
        <v>0.22949999999999998</v>
      </c>
      <c r="H7">
        <v>0.34391116346554435</v>
      </c>
      <c r="I7">
        <v>0.23078249127293102</v>
      </c>
      <c r="J7">
        <v>0.2081567568344084</v>
      </c>
      <c r="K7">
        <v>3.488971311120747E-2</v>
      </c>
      <c r="L7">
        <v>6.5228594077474833E-2</v>
      </c>
      <c r="M7">
        <v>5.0059153594341141E-2</v>
      </c>
      <c r="O7" s="9">
        <f t="shared" si="0"/>
        <v>-40.658962562594823</v>
      </c>
      <c r="P7" s="4">
        <f t="shared" si="1"/>
        <v>81.828274421246121</v>
      </c>
      <c r="Q7" s="4">
        <f t="shared" si="2"/>
        <v>26.031252797137483</v>
      </c>
      <c r="R7" s="4">
        <f t="shared" si="3"/>
        <v>67.303962868433658</v>
      </c>
      <c r="S7" s="4">
        <f t="shared" si="4"/>
        <v>36.343499439018849</v>
      </c>
      <c r="T7" s="4">
        <f t="shared" si="5"/>
        <v>78.187732638631303</v>
      </c>
      <c r="V7" s="21">
        <v>0</v>
      </c>
      <c r="W7" s="14">
        <v>81.828274421246121</v>
      </c>
      <c r="X7" s="14">
        <v>26.031252797137483</v>
      </c>
      <c r="Y7" s="14">
        <v>67.303962868433658</v>
      </c>
      <c r="Z7" s="14">
        <v>36.343499439018849</v>
      </c>
      <c r="AA7" s="14">
        <v>78.187732638631303</v>
      </c>
      <c r="AB7" s="14">
        <f t="shared" si="6"/>
        <v>81.828274421246121</v>
      </c>
      <c r="AC7" s="14">
        <f t="shared" si="7"/>
        <v>41.272710071296174</v>
      </c>
      <c r="AD7" s="14">
        <f t="shared" si="8"/>
        <v>41.844233199612454</v>
      </c>
      <c r="AE7" s="15" t="s">
        <v>12</v>
      </c>
    </row>
    <row r="8" spans="1:31" x14ac:dyDescent="0.25">
      <c r="A8">
        <v>6</v>
      </c>
      <c r="B8" s="7">
        <v>0.40949999999999998</v>
      </c>
      <c r="C8" s="7">
        <v>0.27449999999999997</v>
      </c>
      <c r="D8" s="7">
        <v>0.46199999999999997</v>
      </c>
      <c r="E8" s="7">
        <v>0.28200000000000003</v>
      </c>
      <c r="F8" s="7">
        <v>0.26700000000000002</v>
      </c>
      <c r="G8" s="7">
        <v>0.56699999999999995</v>
      </c>
      <c r="H8">
        <v>0.51968197166026953</v>
      </c>
      <c r="I8">
        <v>0.33029349802314506</v>
      </c>
      <c r="J8">
        <v>0.25453810856829528</v>
      </c>
      <c r="K8">
        <v>0.16531330369744923</v>
      </c>
      <c r="L8">
        <v>0.13469972893866233</v>
      </c>
      <c r="M8">
        <v>0.14235312262835906</v>
      </c>
      <c r="O8" s="9">
        <f t="shared" si="0"/>
        <v>-26.906464385902211</v>
      </c>
      <c r="P8" s="4">
        <f t="shared" si="1"/>
        <v>41.37826110019531</v>
      </c>
      <c r="Q8" s="9">
        <f t="shared" si="2"/>
        <v>-20.325500190581096</v>
      </c>
      <c r="R8" s="4">
        <f t="shared" si="3"/>
        <v>49.550663318853061</v>
      </c>
      <c r="S8" s="4">
        <f t="shared" si="4"/>
        <v>44.905171305563783</v>
      </c>
      <c r="T8" s="4">
        <f t="shared" si="5"/>
        <v>74.893629166074234</v>
      </c>
      <c r="V8" s="21">
        <v>0</v>
      </c>
      <c r="W8" s="14">
        <v>41.37826110019531</v>
      </c>
      <c r="X8" s="21">
        <v>0</v>
      </c>
      <c r="Y8" s="14">
        <v>49.550663318853061</v>
      </c>
      <c r="Z8" s="14">
        <v>44.905171305563783</v>
      </c>
      <c r="AA8" s="14">
        <v>74.893629166074234</v>
      </c>
      <c r="AB8" s="14">
        <f t="shared" si="6"/>
        <v>41.37826110019531</v>
      </c>
      <c r="AC8" s="14">
        <f t="shared" si="7"/>
        <v>49.550663318853061</v>
      </c>
      <c r="AD8" s="14">
        <f t="shared" si="8"/>
        <v>29.988457860510451</v>
      </c>
      <c r="AE8" s="15" t="s">
        <v>12</v>
      </c>
    </row>
    <row r="9" spans="1:31" x14ac:dyDescent="0.25">
      <c r="A9">
        <v>7</v>
      </c>
      <c r="B9" s="7">
        <v>0.63449999999999984</v>
      </c>
      <c r="C9" s="7">
        <v>0.46950000000000003</v>
      </c>
      <c r="D9" s="7">
        <v>0.42450000000000004</v>
      </c>
      <c r="E9" s="7">
        <v>0.76950000000000007</v>
      </c>
      <c r="F9" s="7">
        <v>0.55949999999999989</v>
      </c>
      <c r="G9" s="7">
        <v>0.48450000000000004</v>
      </c>
      <c r="H9">
        <v>0.3218495013599274</v>
      </c>
      <c r="I9">
        <v>0.35962526443034148</v>
      </c>
      <c r="J9">
        <v>0.19341190692051977</v>
      </c>
      <c r="K9">
        <v>4.2625443127002491E-2</v>
      </c>
      <c r="L9">
        <v>1.9790384308965445E-2</v>
      </c>
      <c r="M9">
        <v>3.5013756854323487E-2</v>
      </c>
      <c r="O9" s="4">
        <f t="shared" si="0"/>
        <v>49.275098288427507</v>
      </c>
      <c r="P9" s="4">
        <f t="shared" si="1"/>
        <v>94.460631172579284</v>
      </c>
      <c r="Q9" s="4">
        <f t="shared" si="2"/>
        <v>23.402499588851658</v>
      </c>
      <c r="R9" s="4">
        <f t="shared" si="3"/>
        <v>96.462844627530757</v>
      </c>
      <c r="S9" s="4">
        <f t="shared" si="4"/>
        <v>54.43771332849947</v>
      </c>
      <c r="T9" s="4">
        <f t="shared" si="5"/>
        <v>92.773218399520431</v>
      </c>
      <c r="V9" s="14">
        <v>49.275098288427507</v>
      </c>
      <c r="W9" s="14">
        <v>94.460631172579284</v>
      </c>
      <c r="X9" s="14">
        <v>23.402499588851658</v>
      </c>
      <c r="Y9" s="14">
        <v>96.462844627530757</v>
      </c>
      <c r="Z9" s="14">
        <v>54.43771332849947</v>
      </c>
      <c r="AA9" s="14">
        <v>92.773218399520431</v>
      </c>
      <c r="AB9" s="14">
        <f t="shared" si="6"/>
        <v>45.185532884151776</v>
      </c>
      <c r="AC9" s="14">
        <f t="shared" si="7"/>
        <v>73.060345038679102</v>
      </c>
      <c r="AD9" s="14">
        <f t="shared" si="8"/>
        <v>38.335505071020961</v>
      </c>
      <c r="AE9" s="15" t="s">
        <v>12</v>
      </c>
    </row>
    <row r="10" spans="1:31" x14ac:dyDescent="0.25">
      <c r="A10">
        <v>8</v>
      </c>
      <c r="B10" s="7">
        <v>0.16950000000000004</v>
      </c>
      <c r="C10" s="7">
        <v>0.16200000000000003</v>
      </c>
      <c r="D10" s="7">
        <v>0.192</v>
      </c>
      <c r="E10" s="7">
        <v>0.1245</v>
      </c>
      <c r="F10" s="7">
        <v>0.10949999999999999</v>
      </c>
      <c r="G10" s="7">
        <v>0.23699999999999999</v>
      </c>
      <c r="H10">
        <v>0.5185894482202511</v>
      </c>
      <c r="I10">
        <v>0.60930480359405603</v>
      </c>
      <c r="J10">
        <v>0.39007602810736092</v>
      </c>
      <c r="K10">
        <v>0.20271305991771288</v>
      </c>
      <c r="L10">
        <v>0.17985068473902344</v>
      </c>
      <c r="M10">
        <v>0.34750810271607924</v>
      </c>
      <c r="O10" s="9">
        <f t="shared" si="0"/>
        <v>-205.95247682610679</v>
      </c>
      <c r="P10" s="9">
        <f t="shared" si="1"/>
        <v>-62.821734873664958</v>
      </c>
      <c r="Q10" s="9">
        <f t="shared" si="2"/>
        <v>-276.11407629262715</v>
      </c>
      <c r="R10" s="9">
        <f t="shared" si="3"/>
        <v>-64.247200674907262</v>
      </c>
      <c r="S10" s="9">
        <f t="shared" si="4"/>
        <v>-103.16459797258382</v>
      </c>
      <c r="T10" s="9">
        <f t="shared" si="5"/>
        <v>-46.627891441383653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14">
        <f t="shared" si="6"/>
        <v>0</v>
      </c>
      <c r="AC10" s="14">
        <f t="shared" si="7"/>
        <v>0</v>
      </c>
      <c r="AD10" s="14">
        <f t="shared" si="8"/>
        <v>0</v>
      </c>
      <c r="AE10" s="15" t="s">
        <v>12</v>
      </c>
    </row>
    <row r="11" spans="1:31" x14ac:dyDescent="0.25">
      <c r="A11">
        <v>9</v>
      </c>
      <c r="B11" s="7">
        <v>0.16200000000000001</v>
      </c>
      <c r="C11" s="7">
        <v>0.16200000000000001</v>
      </c>
      <c r="D11" s="7">
        <v>0.15450000000000003</v>
      </c>
      <c r="E11" s="7">
        <v>0.16950000000000001</v>
      </c>
      <c r="F11" s="7">
        <v>9.4500000000000001E-2</v>
      </c>
      <c r="G11" s="7">
        <v>0.14699999999999999</v>
      </c>
      <c r="H11">
        <v>0.10277226012609035</v>
      </c>
      <c r="I11">
        <v>0.28413507211330863</v>
      </c>
      <c r="J11">
        <v>0.29169185594610936</v>
      </c>
      <c r="K11">
        <v>8.0719159116681441E-2</v>
      </c>
      <c r="L11">
        <v>0.24824948935885052</v>
      </c>
      <c r="M11">
        <v>0.29393957942489668</v>
      </c>
      <c r="O11" s="4">
        <f t="shared" si="0"/>
        <v>36.560333255499785</v>
      </c>
      <c r="P11" s="4">
        <f t="shared" si="1"/>
        <v>52.37807721729709</v>
      </c>
      <c r="Q11" s="9">
        <f t="shared" si="2"/>
        <v>-75.392019823030012</v>
      </c>
      <c r="R11" s="9">
        <f t="shared" si="3"/>
        <v>-162.69787233740794</v>
      </c>
      <c r="S11" s="9">
        <f t="shared" si="4"/>
        <v>-88.797317764472041</v>
      </c>
      <c r="T11" s="9">
        <f t="shared" si="5"/>
        <v>-99.958897567956939</v>
      </c>
      <c r="V11" s="4">
        <v>36.560333255499785</v>
      </c>
      <c r="W11" s="4">
        <v>52.37807721729709</v>
      </c>
      <c r="X11" s="9">
        <v>0</v>
      </c>
      <c r="Y11" s="9">
        <v>0</v>
      </c>
      <c r="Z11" s="9">
        <v>0</v>
      </c>
      <c r="AA11" s="9">
        <v>0</v>
      </c>
      <c r="AB11" s="4">
        <f t="shared" si="6"/>
        <v>15.817743961797305</v>
      </c>
      <c r="AC11" s="4">
        <f t="shared" si="7"/>
        <v>0</v>
      </c>
      <c r="AD11" s="4">
        <f t="shared" si="8"/>
        <v>0</v>
      </c>
      <c r="AE11" t="s">
        <v>13</v>
      </c>
    </row>
    <row r="12" spans="1:31" x14ac:dyDescent="0.25">
      <c r="A12">
        <v>10</v>
      </c>
      <c r="B12" s="7">
        <v>7.2249999999999995E-2</v>
      </c>
      <c r="C12" s="7">
        <v>0.15099999999999997</v>
      </c>
      <c r="D12" s="7">
        <v>1.6749999999999998E-2</v>
      </c>
      <c r="E12" s="7">
        <v>0</v>
      </c>
      <c r="F12" s="7">
        <v>-2.5000000000000005E-3</v>
      </c>
      <c r="G12" s="7">
        <v>1.175E-2</v>
      </c>
      <c r="H12">
        <v>2.1183387612761912E-2</v>
      </c>
      <c r="I12" s="1">
        <v>2.7487967259417247E-2</v>
      </c>
      <c r="J12">
        <v>3.4801279649537428E-2</v>
      </c>
      <c r="K12">
        <v>1.5520062388469993E-2</v>
      </c>
      <c r="L12">
        <v>1.6283344145279995E-2</v>
      </c>
      <c r="M12" s="1">
        <v>1.6283344145279995E-2</v>
      </c>
      <c r="O12" s="4">
        <f t="shared" si="0"/>
        <v>70.680432369879711</v>
      </c>
      <c r="P12" s="9">
        <v>0</v>
      </c>
      <c r="Q12" s="4">
        <f t="shared" si="2"/>
        <v>81.796048172571361</v>
      </c>
      <c r="R12" s="9">
        <v>0</v>
      </c>
      <c r="S12" s="9">
        <f t="shared" si="4"/>
        <v>-107.76883372858168</v>
      </c>
      <c r="T12" s="9">
        <f t="shared" si="5"/>
        <v>-38.581652300255271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4">
        <f t="shared" si="6"/>
        <v>0</v>
      </c>
      <c r="AC12" s="4">
        <f t="shared" si="7"/>
        <v>0</v>
      </c>
      <c r="AD12" s="4">
        <f t="shared" si="8"/>
        <v>0</v>
      </c>
      <c r="AE12" t="s">
        <v>13</v>
      </c>
    </row>
    <row r="13" spans="1:31" x14ac:dyDescent="0.25">
      <c r="A13">
        <v>11</v>
      </c>
      <c r="B13" s="7">
        <v>0.17850000000000002</v>
      </c>
      <c r="C13" s="7">
        <v>0.16350000000000001</v>
      </c>
      <c r="D13" s="7">
        <v>0.3735</v>
      </c>
      <c r="E13" s="7">
        <v>0.22349999999999998</v>
      </c>
      <c r="F13" s="7">
        <v>0.27600000000000002</v>
      </c>
      <c r="G13" s="7">
        <v>0.46350000000000002</v>
      </c>
      <c r="H13">
        <v>0.1647070675090305</v>
      </c>
      <c r="I13">
        <v>0.3158144688934621</v>
      </c>
      <c r="J13">
        <v>0.17226243757825208</v>
      </c>
      <c r="K13">
        <v>3.653822369425512E-2</v>
      </c>
      <c r="L13">
        <v>5.9374613503164565E-2</v>
      </c>
      <c r="M13">
        <v>6.6986743439467714E-2</v>
      </c>
      <c r="O13" s="4">
        <f t="shared" si="0"/>
        <v>7.7271330481621963</v>
      </c>
      <c r="P13" s="4">
        <f t="shared" si="1"/>
        <v>83.651801479080476</v>
      </c>
      <c r="Q13" s="9">
        <f t="shared" si="2"/>
        <v>-93.158696570924832</v>
      </c>
      <c r="R13" s="4">
        <f t="shared" si="3"/>
        <v>78.487458875665013</v>
      </c>
      <c r="S13" s="4">
        <f t="shared" si="4"/>
        <v>53.878865440896362</v>
      </c>
      <c r="T13" s="4">
        <f t="shared" si="5"/>
        <v>85.54762816839964</v>
      </c>
      <c r="V13" s="4">
        <v>7.7271330481621963</v>
      </c>
      <c r="W13" s="4">
        <v>83.651801479080476</v>
      </c>
      <c r="X13" s="9">
        <v>0</v>
      </c>
      <c r="Y13" s="4">
        <v>78.487458875665013</v>
      </c>
      <c r="Z13" s="4">
        <v>53.878865440896362</v>
      </c>
      <c r="AA13" s="4">
        <v>85.54762816839964</v>
      </c>
      <c r="AB13" s="4">
        <f t="shared" si="6"/>
        <v>75.924668430918274</v>
      </c>
      <c r="AC13" s="4">
        <f t="shared" si="7"/>
        <v>78.487458875665013</v>
      </c>
      <c r="AD13" s="4">
        <f t="shared" si="8"/>
        <v>31.668762727503278</v>
      </c>
      <c r="AE13" t="s">
        <v>13</v>
      </c>
    </row>
    <row r="14" spans="1:31" x14ac:dyDescent="0.25">
      <c r="A14">
        <v>12</v>
      </c>
      <c r="B14" s="7">
        <v>0.26100000000000007</v>
      </c>
      <c r="C14" s="7">
        <v>0.26100000000000007</v>
      </c>
      <c r="D14" s="7">
        <v>0.32849999999999996</v>
      </c>
      <c r="E14" s="7">
        <v>0.3735</v>
      </c>
      <c r="F14" s="7">
        <v>0.15599999999999997</v>
      </c>
      <c r="G14" s="7">
        <v>0.21600000000000003</v>
      </c>
      <c r="H14">
        <v>0.14221492176017983</v>
      </c>
      <c r="I14">
        <v>0.20273190974323502</v>
      </c>
      <c r="J14">
        <v>0.16490879225382554</v>
      </c>
      <c r="K14">
        <v>6.1048268540286514E-3</v>
      </c>
      <c r="L14">
        <v>2.1366893989100286E-2</v>
      </c>
      <c r="M14">
        <v>2.1366893989100286E-2</v>
      </c>
      <c r="O14" s="4">
        <f t="shared" si="0"/>
        <v>45.511524229816168</v>
      </c>
      <c r="P14" s="4">
        <f t="shared" si="1"/>
        <v>98.365508205079351</v>
      </c>
      <c r="Q14" s="4">
        <f t="shared" si="2"/>
        <v>22.324938795695417</v>
      </c>
      <c r="R14" s="4">
        <f t="shared" si="3"/>
        <v>86.303273083910057</v>
      </c>
      <c r="S14" s="4">
        <f t="shared" si="4"/>
        <v>49.799454412838493</v>
      </c>
      <c r="T14" s="4">
        <f t="shared" si="5"/>
        <v>90.107919449490609</v>
      </c>
      <c r="V14" s="4">
        <v>45.511524229816168</v>
      </c>
      <c r="W14" s="4">
        <v>98.365508205079351</v>
      </c>
      <c r="X14" s="4">
        <v>22.324938795695417</v>
      </c>
      <c r="Y14" s="4">
        <v>86.303273083910057</v>
      </c>
      <c r="Z14" s="4">
        <v>49.799454412838493</v>
      </c>
      <c r="AA14" s="4">
        <v>90.107919449490609</v>
      </c>
      <c r="AB14" s="4">
        <f t="shared" si="6"/>
        <v>52.853983975263183</v>
      </c>
      <c r="AC14" s="4">
        <f t="shared" si="7"/>
        <v>63.97833428821464</v>
      </c>
      <c r="AD14" s="4">
        <f t="shared" si="8"/>
        <v>40.308465036652116</v>
      </c>
      <c r="AE14" t="s">
        <v>13</v>
      </c>
    </row>
    <row r="15" spans="1:31" x14ac:dyDescent="0.25">
      <c r="A15">
        <v>13</v>
      </c>
      <c r="B15" s="7">
        <v>0.11099999999999999</v>
      </c>
      <c r="C15" s="7">
        <v>0.11099999999999999</v>
      </c>
      <c r="D15" s="7">
        <v>0.10350000000000001</v>
      </c>
      <c r="E15" s="7">
        <v>7.3499999999999996E-2</v>
      </c>
      <c r="F15" s="7">
        <v>0.10350000000000001</v>
      </c>
      <c r="G15" s="7">
        <v>0.11099999999999999</v>
      </c>
      <c r="H15">
        <v>8.9321760193782823E-2</v>
      </c>
      <c r="I15">
        <v>5.1473556721840938E-2</v>
      </c>
      <c r="J15">
        <v>2.8764634638675828E-2</v>
      </c>
      <c r="K15">
        <v>3.6678254278110833E-2</v>
      </c>
      <c r="L15">
        <v>9.7808678074962241E-2</v>
      </c>
      <c r="M15">
        <v>3.6678254278110833E-2</v>
      </c>
      <c r="O15" s="4">
        <f t="shared" si="0"/>
        <v>19.529945771366815</v>
      </c>
      <c r="P15" s="4">
        <f t="shared" si="1"/>
        <v>50.097613227060087</v>
      </c>
      <c r="Q15" s="4">
        <f t="shared" si="2"/>
        <v>53.627426376719868</v>
      </c>
      <c r="R15" s="4">
        <f t="shared" si="3"/>
        <v>5.4988617633215142</v>
      </c>
      <c r="S15" s="4">
        <f t="shared" si="4"/>
        <v>72.208082474709343</v>
      </c>
      <c r="T15" s="4">
        <f t="shared" si="5"/>
        <v>66.956527677377622</v>
      </c>
      <c r="V15" s="4">
        <v>19.529945771366815</v>
      </c>
      <c r="W15" s="4">
        <v>50.097613227060087</v>
      </c>
      <c r="X15" s="4">
        <v>53.627426376719868</v>
      </c>
      <c r="Y15" s="4">
        <v>5.4988617633215142</v>
      </c>
      <c r="Z15" s="4">
        <v>72.208082474709343</v>
      </c>
      <c r="AA15" s="4">
        <v>66.956527677377622</v>
      </c>
      <c r="AB15" s="4">
        <f t="shared" si="6"/>
        <v>30.567667455693272</v>
      </c>
      <c r="AC15" s="4">
        <v>0</v>
      </c>
      <c r="AD15" s="4">
        <v>0</v>
      </c>
      <c r="AE15" t="s">
        <v>13</v>
      </c>
    </row>
    <row r="16" spans="1:31" x14ac:dyDescent="0.25">
      <c r="A16">
        <v>14</v>
      </c>
      <c r="B16" s="7">
        <v>0.33600000000000008</v>
      </c>
      <c r="C16" s="7">
        <v>0.39600000000000002</v>
      </c>
      <c r="D16" s="7">
        <v>0.3735</v>
      </c>
      <c r="E16" s="7">
        <v>0.95100000000000007</v>
      </c>
      <c r="F16" s="7">
        <v>0.44850000000000001</v>
      </c>
      <c r="G16" s="7">
        <v>0.55349999999999988</v>
      </c>
      <c r="H16">
        <v>0.28588921702801989</v>
      </c>
      <c r="I16">
        <v>0.21782035583087236</v>
      </c>
      <c r="J16">
        <v>0.21782035583087236</v>
      </c>
      <c r="K16">
        <v>0.18917778134564692</v>
      </c>
      <c r="L16">
        <v>0.15866523596731674</v>
      </c>
      <c r="M16">
        <v>0.17392150865648184</v>
      </c>
      <c r="O16" s="4">
        <f t="shared" si="0"/>
        <v>14.913923503565526</v>
      </c>
      <c r="P16" s="4">
        <f t="shared" si="1"/>
        <v>80.107488817492438</v>
      </c>
      <c r="Q16" s="4">
        <f t="shared" si="2"/>
        <v>44.994859638668601</v>
      </c>
      <c r="R16" s="4">
        <f t="shared" si="3"/>
        <v>64.623135793240422</v>
      </c>
      <c r="S16" s="4">
        <f t="shared" si="4"/>
        <v>41.681296966299229</v>
      </c>
      <c r="T16" s="4">
        <f t="shared" si="5"/>
        <v>68.577866548061095</v>
      </c>
      <c r="V16" s="4">
        <v>14.913923503565526</v>
      </c>
      <c r="W16" s="4">
        <v>80.107488817492438</v>
      </c>
      <c r="X16" s="4">
        <v>44.994859638668601</v>
      </c>
      <c r="Y16" s="4">
        <v>64.623135793240422</v>
      </c>
      <c r="Z16" s="4">
        <v>41.681296966299229</v>
      </c>
      <c r="AA16" s="4">
        <v>68.577866548061095</v>
      </c>
      <c r="AB16" s="4">
        <f t="shared" si="6"/>
        <v>65.193565313926911</v>
      </c>
      <c r="AC16" s="4">
        <f t="shared" si="7"/>
        <v>19.628276154571822</v>
      </c>
      <c r="AD16" s="4">
        <f t="shared" si="8"/>
        <v>26.896569581761867</v>
      </c>
      <c r="AE16" t="s">
        <v>13</v>
      </c>
    </row>
    <row r="17" spans="1:31" x14ac:dyDescent="0.25">
      <c r="A17">
        <v>15</v>
      </c>
      <c r="B17" s="7">
        <v>0.501</v>
      </c>
      <c r="C17" s="7">
        <v>0.26849999999999996</v>
      </c>
      <c r="D17" s="7">
        <v>0.41850000000000004</v>
      </c>
      <c r="E17" s="7">
        <v>0.39600000000000002</v>
      </c>
      <c r="F17" s="7">
        <v>0.40350000000000003</v>
      </c>
      <c r="G17" s="7">
        <v>0.30600000000000005</v>
      </c>
      <c r="H17">
        <v>0.58062843812102194</v>
      </c>
      <c r="I17">
        <v>0.14213300308170848</v>
      </c>
      <c r="J17">
        <v>0.20261513205264822</v>
      </c>
      <c r="K17">
        <v>9.7563213558034559E-2</v>
      </c>
      <c r="L17">
        <v>0.10518533961725604</v>
      </c>
      <c r="M17">
        <v>0.11280746567647747</v>
      </c>
      <c r="O17" s="9">
        <f t="shared" si="0"/>
        <v>-15.893899824555277</v>
      </c>
      <c r="P17" s="4">
        <f t="shared" si="1"/>
        <v>75.362824859082195</v>
      </c>
      <c r="Q17" s="4">
        <f t="shared" si="2"/>
        <v>47.064058442566662</v>
      </c>
      <c r="R17" s="4">
        <f t="shared" si="3"/>
        <v>73.93176217664039</v>
      </c>
      <c r="S17" s="4">
        <f t="shared" si="4"/>
        <v>51.585392580012382</v>
      </c>
      <c r="T17" s="4">
        <f t="shared" si="5"/>
        <v>63.134815138406054</v>
      </c>
      <c r="V17" s="9">
        <v>0</v>
      </c>
      <c r="W17" s="4">
        <v>75.362824859082195</v>
      </c>
      <c r="X17" s="4">
        <v>47.064058442566662</v>
      </c>
      <c r="Y17" s="4">
        <v>73.93176217664039</v>
      </c>
      <c r="Z17" s="4">
        <v>51.585392580012382</v>
      </c>
      <c r="AA17" s="4">
        <v>63.134815138406054</v>
      </c>
      <c r="AB17" s="4">
        <f t="shared" si="6"/>
        <v>75.362824859082195</v>
      </c>
      <c r="AC17" s="4">
        <f t="shared" si="7"/>
        <v>26.867703734073729</v>
      </c>
      <c r="AD17" s="4">
        <f t="shared" si="8"/>
        <v>11.549422558393672</v>
      </c>
      <c r="AE17" t="s">
        <v>13</v>
      </c>
    </row>
    <row r="18" spans="1:31" x14ac:dyDescent="0.25">
      <c r="A18">
        <v>16</v>
      </c>
      <c r="B18" s="7">
        <v>5.1000000000000004E-2</v>
      </c>
      <c r="C18" s="7">
        <v>0.11099999999999999</v>
      </c>
      <c r="D18" s="7">
        <v>2.8499999999999998E-2</v>
      </c>
      <c r="E18" s="7">
        <v>0.26100000000000007</v>
      </c>
      <c r="F18" s="7">
        <v>0.41850000000000004</v>
      </c>
      <c r="G18" s="7">
        <v>3.6000000000000004E-2</v>
      </c>
      <c r="H18">
        <v>0.18001210165389273</v>
      </c>
      <c r="I18">
        <v>0.14219443323920938</v>
      </c>
      <c r="J18">
        <v>0.11194029850746268</v>
      </c>
      <c r="K18">
        <v>3.6618262748241315E-2</v>
      </c>
      <c r="L18">
        <v>2.1360653269807437E-2</v>
      </c>
      <c r="M18">
        <v>5.1875872226675196E-2</v>
      </c>
      <c r="O18" s="9">
        <f t="shared" si="0"/>
        <v>-252.96490520371117</v>
      </c>
      <c r="P18" s="4">
        <f t="shared" si="1"/>
        <v>85.970014272704475</v>
      </c>
      <c r="Q18" s="9">
        <f t="shared" si="2"/>
        <v>-28.10309300829676</v>
      </c>
      <c r="R18" s="4">
        <f t="shared" si="3"/>
        <v>94.895901249747311</v>
      </c>
      <c r="S18" s="9">
        <f t="shared" si="4"/>
        <v>-292.77297721916733</v>
      </c>
      <c r="T18" s="9">
        <f t="shared" si="5"/>
        <v>-44.099645074097751</v>
      </c>
      <c r="V18" s="9">
        <v>0</v>
      </c>
      <c r="W18" s="4">
        <v>85.970014272704475</v>
      </c>
      <c r="X18" s="9">
        <v>0</v>
      </c>
      <c r="Y18" s="4">
        <v>94.895901249747311</v>
      </c>
      <c r="Z18" s="9">
        <v>0</v>
      </c>
      <c r="AA18" s="9">
        <v>0</v>
      </c>
      <c r="AB18" s="4">
        <f t="shared" si="6"/>
        <v>85.970014272704475</v>
      </c>
      <c r="AC18" s="4">
        <f t="shared" si="7"/>
        <v>94.895901249747311</v>
      </c>
      <c r="AD18" s="4">
        <f t="shared" si="8"/>
        <v>0</v>
      </c>
      <c r="AE18" t="s">
        <v>13</v>
      </c>
    </row>
    <row r="19" spans="1:31" x14ac:dyDescent="0.25">
      <c r="A19">
        <v>17</v>
      </c>
      <c r="B19" s="7">
        <v>0.21600000000000003</v>
      </c>
      <c r="C19" s="7">
        <v>0.15600000000000006</v>
      </c>
      <c r="D19" s="7">
        <v>0.19349999999999995</v>
      </c>
      <c r="E19" s="7">
        <v>1.2209999999999996</v>
      </c>
      <c r="F19" s="7">
        <v>0.83100000000000007</v>
      </c>
      <c r="G19" s="7">
        <v>0.16350000000000001</v>
      </c>
      <c r="H19">
        <v>0.13416314928073048</v>
      </c>
      <c r="I19">
        <v>4.3716082349900938E-2</v>
      </c>
      <c r="J19">
        <v>8.1402360237746579E-2</v>
      </c>
      <c r="K19">
        <v>4.3936515558720968E-2</v>
      </c>
      <c r="L19">
        <v>5.151177686194873E-2</v>
      </c>
      <c r="M19">
        <v>4.3936515558720968E-2</v>
      </c>
      <c r="O19" s="4">
        <f t="shared" si="0"/>
        <v>37.887430888550711</v>
      </c>
      <c r="P19" s="4">
        <f t="shared" si="1"/>
        <v>96.401595777336524</v>
      </c>
      <c r="Q19" s="4">
        <f t="shared" si="2"/>
        <v>71.976870288525049</v>
      </c>
      <c r="R19" s="4">
        <f t="shared" si="3"/>
        <v>93.801230221185477</v>
      </c>
      <c r="S19" s="4">
        <f t="shared" si="4"/>
        <v>57.93159677635834</v>
      </c>
      <c r="T19" s="4">
        <f t="shared" si="5"/>
        <v>73.127513419742527</v>
      </c>
      <c r="V19" s="4">
        <v>37.887430888550711</v>
      </c>
      <c r="W19" s="4">
        <v>96.401595777336524</v>
      </c>
      <c r="X19" s="4">
        <v>71.976870288525049</v>
      </c>
      <c r="Y19" s="4">
        <v>93.801230221185477</v>
      </c>
      <c r="Z19" s="4">
        <v>57.93159677635834</v>
      </c>
      <c r="AA19" s="4">
        <v>73.127513419742527</v>
      </c>
      <c r="AB19" s="4">
        <f t="shared" si="6"/>
        <v>58.514164888785814</v>
      </c>
      <c r="AC19" s="4">
        <f t="shared" si="7"/>
        <v>21.824359932660428</v>
      </c>
      <c r="AD19" s="4">
        <f t="shared" si="8"/>
        <v>15.195916643384187</v>
      </c>
      <c r="AE19" t="s">
        <v>13</v>
      </c>
    </row>
    <row r="20" spans="1:31" x14ac:dyDescent="0.25">
      <c r="A20">
        <v>18</v>
      </c>
      <c r="B20" s="7">
        <v>2.1000000000000005E-2</v>
      </c>
      <c r="C20" s="7">
        <v>3.6000000000000004E-2</v>
      </c>
      <c r="D20" s="7">
        <v>2.8500000000000011E-2</v>
      </c>
      <c r="E20" s="7">
        <v>2.1000000000000005E-2</v>
      </c>
      <c r="F20" s="7">
        <v>6.0000000000000019E-3</v>
      </c>
      <c r="G20" s="7">
        <v>2.1000000000000005E-2</v>
      </c>
      <c r="H20">
        <v>0.1870474658085278</v>
      </c>
      <c r="I20">
        <v>0.16442075623491556</v>
      </c>
      <c r="J20">
        <v>7.3913917940466617E-2</v>
      </c>
      <c r="K20">
        <v>4.3995210084713549E-2</v>
      </c>
      <c r="L20">
        <v>3.6409829035625015E-2</v>
      </c>
      <c r="M20">
        <v>3.6409829035625015E-2</v>
      </c>
      <c r="O20" s="9">
        <f t="shared" si="0"/>
        <v>-790.70221813584658</v>
      </c>
      <c r="P20" s="9">
        <f t="shared" si="1"/>
        <v>-109.50100040339781</v>
      </c>
      <c r="Q20" s="9">
        <f t="shared" si="2"/>
        <v>-356.72432287476539</v>
      </c>
      <c r="R20" s="9">
        <f t="shared" si="3"/>
        <v>-506.83048392708338</v>
      </c>
      <c r="S20" s="9">
        <f t="shared" si="4"/>
        <v>-159.34708049286522</v>
      </c>
      <c r="T20" s="9">
        <f t="shared" si="5"/>
        <v>-73.380138264880983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4">
        <f t="shared" si="6"/>
        <v>0</v>
      </c>
      <c r="AC20" s="4">
        <f t="shared" si="7"/>
        <v>0</v>
      </c>
      <c r="AD20" s="4">
        <f t="shared" si="8"/>
        <v>0</v>
      </c>
      <c r="AE20" t="s">
        <v>13</v>
      </c>
    </row>
    <row r="21" spans="1:31" x14ac:dyDescent="0.25">
      <c r="A21">
        <v>19</v>
      </c>
      <c r="B21" s="7">
        <v>8.0999999999999989E-2</v>
      </c>
      <c r="C21" s="7">
        <v>0.29100000000000004</v>
      </c>
      <c r="D21" s="7">
        <v>0.11099999999999999</v>
      </c>
      <c r="E21" s="7">
        <v>5.099999999999999E-2</v>
      </c>
      <c r="F21" s="7">
        <v>4.3500000000000011E-2</v>
      </c>
      <c r="G21" s="7">
        <v>5.849999999999999E-2</v>
      </c>
      <c r="H21">
        <v>0.24712618934860286</v>
      </c>
      <c r="I21">
        <v>0.1717828389374435</v>
      </c>
      <c r="J21">
        <v>0.18685150901967532</v>
      </c>
      <c r="K21">
        <v>0.2255661537445639</v>
      </c>
      <c r="L21">
        <v>0.12716481150700251</v>
      </c>
      <c r="M21">
        <v>0.12716481150700251</v>
      </c>
      <c r="O21" s="9">
        <f t="shared" si="0"/>
        <v>-205.09406092420113</v>
      </c>
      <c r="P21" s="9">
        <f t="shared" si="1"/>
        <v>-342.28657596973324</v>
      </c>
      <c r="Q21" s="4">
        <f t="shared" si="2"/>
        <v>40.968096585070967</v>
      </c>
      <c r="R21" s="9">
        <f t="shared" si="3"/>
        <v>-192.33290001609765</v>
      </c>
      <c r="S21" s="9">
        <f t="shared" si="4"/>
        <v>-68.33469281051832</v>
      </c>
      <c r="T21" s="9">
        <f t="shared" si="5"/>
        <v>-117.3757461658163</v>
      </c>
      <c r="V21" s="9">
        <v>0</v>
      </c>
      <c r="W21" s="9">
        <v>0</v>
      </c>
      <c r="X21" s="4">
        <v>40.968096585070967</v>
      </c>
      <c r="Y21" s="9">
        <v>0</v>
      </c>
      <c r="Z21" s="9">
        <v>0</v>
      </c>
      <c r="AA21" s="9">
        <v>0</v>
      </c>
      <c r="AB21" s="4">
        <f t="shared" si="6"/>
        <v>0</v>
      </c>
      <c r="AC21" s="4">
        <v>0</v>
      </c>
      <c r="AD21" s="4">
        <f t="shared" si="8"/>
        <v>0</v>
      </c>
      <c r="AE21" t="s">
        <v>13</v>
      </c>
    </row>
    <row r="22" spans="1:31" x14ac:dyDescent="0.25">
      <c r="A22">
        <v>20</v>
      </c>
      <c r="B22" s="7">
        <v>3.599999999999999E-2</v>
      </c>
      <c r="C22" s="7">
        <v>5.8499999999999983E-2</v>
      </c>
      <c r="D22" s="7">
        <v>6.5999999999999989E-2</v>
      </c>
      <c r="E22" s="7">
        <v>1.50000000000001E-3</v>
      </c>
      <c r="F22" s="7">
        <v>1.3499999999999995E-2</v>
      </c>
      <c r="G22" s="7">
        <v>2.1000000000000005E-2</v>
      </c>
      <c r="H22">
        <v>8.9396519380068665E-2</v>
      </c>
      <c r="I22">
        <v>0.14242835291061789</v>
      </c>
      <c r="J22">
        <v>9.6972495598718553E-2</v>
      </c>
      <c r="K22">
        <v>5.9703468399734158E-2</v>
      </c>
      <c r="L22">
        <v>5.9703468399734158E-2</v>
      </c>
      <c r="M22">
        <v>5.9703468399734158E-2</v>
      </c>
      <c r="O22" s="9">
        <f t="shared" si="0"/>
        <v>-148.32366494463525</v>
      </c>
      <c r="P22" s="9">
        <f>((E22-K22)/E22)*100</f>
        <v>-3880.2312266489175</v>
      </c>
      <c r="Q22" s="9">
        <f t="shared" si="2"/>
        <v>-143.46726993268024</v>
      </c>
      <c r="R22" s="9">
        <f t="shared" si="3"/>
        <v>-342.24791407210506</v>
      </c>
      <c r="S22" s="9">
        <f t="shared" si="4"/>
        <v>-46.928023634422075</v>
      </c>
      <c r="T22" s="9">
        <f t="shared" si="5"/>
        <v>-184.3022304749245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4">
        <f t="shared" si="6"/>
        <v>0</v>
      </c>
      <c r="AC22" s="4">
        <f t="shared" si="7"/>
        <v>0</v>
      </c>
      <c r="AD22" s="4">
        <f t="shared" si="8"/>
        <v>0</v>
      </c>
      <c r="AE22" t="s">
        <v>13</v>
      </c>
    </row>
    <row r="23" spans="1:31" x14ac:dyDescent="0.25">
      <c r="A23">
        <v>21</v>
      </c>
      <c r="B23" s="7">
        <v>3.599999999999999E-2</v>
      </c>
      <c r="C23" s="7">
        <v>0.17100000000000001</v>
      </c>
      <c r="D23" s="7">
        <v>0.22349999999999998</v>
      </c>
      <c r="E23" s="7">
        <v>0.14849999999999999</v>
      </c>
      <c r="F23" s="7">
        <v>0.14099999999999999</v>
      </c>
      <c r="G23" s="7">
        <v>0.17100000000000001</v>
      </c>
      <c r="H23">
        <v>0.1270929997982651</v>
      </c>
      <c r="I23">
        <v>0.1195279402864636</v>
      </c>
      <c r="J23">
        <v>0.1270929997982651</v>
      </c>
      <c r="K23">
        <v>0.20453560242349267</v>
      </c>
      <c r="L23">
        <v>0.10532057139717158</v>
      </c>
      <c r="M23">
        <v>0.10532057139717158</v>
      </c>
      <c r="O23" s="9">
        <f t="shared" si="0"/>
        <v>-253.03611055073651</v>
      </c>
      <c r="P23" s="9">
        <f t="shared" si="1"/>
        <v>-37.734412406392373</v>
      </c>
      <c r="Q23" s="4">
        <f t="shared" si="2"/>
        <v>30.100619715518366</v>
      </c>
      <c r="R23" s="4">
        <f t="shared" si="3"/>
        <v>25.304559292786109</v>
      </c>
      <c r="S23" s="4">
        <f t="shared" si="4"/>
        <v>43.135123132767283</v>
      </c>
      <c r="T23" s="4">
        <f t="shared" si="5"/>
        <v>38.409022574753472</v>
      </c>
      <c r="V23" s="9">
        <v>0</v>
      </c>
      <c r="W23" s="9">
        <v>0</v>
      </c>
      <c r="X23" s="4">
        <v>30.100619715518366</v>
      </c>
      <c r="Y23" s="4">
        <v>25.304559292786109</v>
      </c>
      <c r="Z23" s="4">
        <v>43.135123132767283</v>
      </c>
      <c r="AA23" s="4">
        <v>38.409022574753472</v>
      </c>
      <c r="AB23" s="4">
        <f t="shared" si="6"/>
        <v>0</v>
      </c>
      <c r="AC23" s="4">
        <v>0</v>
      </c>
      <c r="AD23" s="4">
        <v>0</v>
      </c>
      <c r="AE23" t="s">
        <v>13</v>
      </c>
    </row>
    <row r="24" spans="1:31" x14ac:dyDescent="0.25">
      <c r="A24">
        <v>22</v>
      </c>
      <c r="B24" s="7">
        <v>0.21599999999999994</v>
      </c>
      <c r="C24" s="7">
        <v>0.20100000000000001</v>
      </c>
      <c r="D24" s="7">
        <v>0.20849999999999996</v>
      </c>
      <c r="E24" s="7">
        <v>0.19350000000000001</v>
      </c>
      <c r="F24" s="7">
        <v>0.20849999999999996</v>
      </c>
      <c r="G24" s="7">
        <v>0.20099999999999996</v>
      </c>
      <c r="H24">
        <v>2.1216101144514825E-2</v>
      </c>
      <c r="I24">
        <v>1.3638922164330974E-2</v>
      </c>
      <c r="J24">
        <v>0</v>
      </c>
      <c r="K24">
        <v>0</v>
      </c>
      <c r="L24">
        <v>2.1438925241884319E-2</v>
      </c>
      <c r="M24">
        <v>6.125407211966939E-3</v>
      </c>
      <c r="O24" s="4">
        <f t="shared" si="0"/>
        <v>90.177730951613498</v>
      </c>
      <c r="P24" s="4">
        <f t="shared" si="1"/>
        <v>100</v>
      </c>
      <c r="Q24" s="4">
        <f t="shared" si="2"/>
        <v>93.214466584909971</v>
      </c>
      <c r="R24" s="4">
        <f t="shared" si="3"/>
        <v>89.717541850415188</v>
      </c>
      <c r="S24" s="4">
        <f t="shared" si="4"/>
        <v>100</v>
      </c>
      <c r="T24" s="4">
        <f t="shared" si="5"/>
        <v>96.952533725389571</v>
      </c>
      <c r="V24" s="4">
        <v>90.177730951613498</v>
      </c>
      <c r="W24" s="4">
        <v>100</v>
      </c>
      <c r="X24" s="4">
        <v>93.214466584909971</v>
      </c>
      <c r="Y24" s="4">
        <v>89.717541850415188</v>
      </c>
      <c r="Z24" s="4">
        <v>100</v>
      </c>
      <c r="AA24" s="4">
        <v>96.952533725389571</v>
      </c>
      <c r="AB24" s="4">
        <f t="shared" si="6"/>
        <v>9.8222690483865023</v>
      </c>
      <c r="AC24" s="4">
        <v>0</v>
      </c>
      <c r="AD24" s="4">
        <v>0</v>
      </c>
      <c r="AE24" t="s">
        <v>13</v>
      </c>
    </row>
    <row r="25" spans="1:31" x14ac:dyDescent="0.25">
      <c r="A25">
        <v>23</v>
      </c>
      <c r="B25" s="7">
        <v>4.585714285714286E-2</v>
      </c>
      <c r="C25" s="7">
        <v>4.3714285714285719E-2</v>
      </c>
      <c r="D25" s="7">
        <v>3.9428571428571424E-2</v>
      </c>
      <c r="E25" s="7">
        <v>3.5142857142857142E-2</v>
      </c>
      <c r="F25" s="7">
        <v>3.5142857142857142E-2</v>
      </c>
      <c r="G25" s="7">
        <v>3.7285714285714283E-2</v>
      </c>
      <c r="H25">
        <v>1.3803416345545518E-2</v>
      </c>
      <c r="I25">
        <v>1.5960200149537012E-2</v>
      </c>
      <c r="J25">
        <v>1.8116983953528495E-2</v>
      </c>
      <c r="K25">
        <v>3.5604968948414494E-2</v>
      </c>
      <c r="L25">
        <v>1.389462202864955E-2</v>
      </c>
      <c r="M25">
        <v>1.8236691412602538E-2</v>
      </c>
      <c r="O25" s="4">
        <f t="shared" si="0"/>
        <v>69.899092081364913</v>
      </c>
      <c r="P25" s="9">
        <f t="shared" si="1"/>
        <v>-1.314952292236365</v>
      </c>
      <c r="Q25" s="4">
        <f t="shared" si="2"/>
        <v>63.489738220013379</v>
      </c>
      <c r="R25" s="4">
        <f t="shared" si="3"/>
        <v>60.462457642054126</v>
      </c>
      <c r="S25" s="4">
        <f t="shared" si="4"/>
        <v>54.051127654094387</v>
      </c>
      <c r="T25" s="4">
        <f t="shared" si="5"/>
        <v>51.089333376161775</v>
      </c>
      <c r="V25" s="4">
        <v>69.899092081364913</v>
      </c>
      <c r="W25" s="9">
        <v>0</v>
      </c>
      <c r="X25" s="4">
        <v>63.489738220013379</v>
      </c>
      <c r="Y25" s="4">
        <v>60.462457642054126</v>
      </c>
      <c r="Z25" s="4">
        <v>54.051127654094387</v>
      </c>
      <c r="AA25" s="4">
        <v>51.089333376161775</v>
      </c>
      <c r="AB25" s="4">
        <v>0</v>
      </c>
      <c r="AC25" s="4">
        <v>0</v>
      </c>
      <c r="AD25" s="4">
        <v>0</v>
      </c>
      <c r="AE25" t="s">
        <v>13</v>
      </c>
    </row>
    <row r="26" spans="1:31" x14ac:dyDescent="0.25">
      <c r="A26">
        <v>24</v>
      </c>
      <c r="B26" s="7">
        <v>5.6571428571428564E-2</v>
      </c>
      <c r="C26" s="7">
        <v>5.6571428571428564E-2</v>
      </c>
      <c r="D26" s="7">
        <v>5.442857142857141E-2</v>
      </c>
      <c r="E26" s="7">
        <v>4.8000000000000001E-2</v>
      </c>
      <c r="F26" s="7">
        <v>5.0142857142857149E-2</v>
      </c>
      <c r="G26" s="7">
        <v>5.2285714285714296E-2</v>
      </c>
      <c r="H26">
        <v>1.8200202224469168E-2</v>
      </c>
      <c r="I26">
        <v>2.253358370648563E-2</v>
      </c>
      <c r="J26">
        <v>2.253358370648563E-2</v>
      </c>
      <c r="K26">
        <v>1.4024364411422262E-2</v>
      </c>
      <c r="L26">
        <v>2.0598285229276446E-2</v>
      </c>
      <c r="M26">
        <v>1.8406978289991726E-2</v>
      </c>
      <c r="O26" s="4">
        <f t="shared" si="0"/>
        <v>67.827925360786821</v>
      </c>
      <c r="P26" s="4">
        <f t="shared" si="1"/>
        <v>70.782574142870288</v>
      </c>
      <c r="Q26" s="4">
        <f t="shared" si="2"/>
        <v>60.167907589545599</v>
      </c>
      <c r="R26" s="4">
        <f t="shared" si="3"/>
        <v>58.920798688052678</v>
      </c>
      <c r="S26" s="4">
        <f t="shared" si="4"/>
        <v>58.599714974960769</v>
      </c>
      <c r="T26" s="4">
        <f t="shared" si="5"/>
        <v>64.795396713130586</v>
      </c>
      <c r="V26" s="4">
        <v>67.827925360786821</v>
      </c>
      <c r="W26" s="4">
        <v>70.782574142870288</v>
      </c>
      <c r="X26" s="4">
        <v>60.167907589545599</v>
      </c>
      <c r="Y26" s="4">
        <v>58.920798688052678</v>
      </c>
      <c r="Z26" s="4">
        <v>58.599714974960769</v>
      </c>
      <c r="AA26" s="4">
        <v>64.795396713130586</v>
      </c>
      <c r="AB26" s="4">
        <f t="shared" si="6"/>
        <v>2.954648782083467</v>
      </c>
      <c r="AC26" s="4">
        <v>0</v>
      </c>
      <c r="AD26" s="4">
        <f t="shared" si="8"/>
        <v>6.1956817381698173</v>
      </c>
      <c r="AE26" t="s">
        <v>13</v>
      </c>
    </row>
    <row r="27" spans="1:31" x14ac:dyDescent="0.25">
      <c r="A27">
        <v>25</v>
      </c>
      <c r="B27" s="7">
        <v>8.6571428571428577E-2</v>
      </c>
      <c r="C27" s="7">
        <v>8.4000000000000005E-2</v>
      </c>
      <c r="D27" s="7">
        <v>8.0142857142857141E-2</v>
      </c>
      <c r="E27" s="7">
        <v>9.0857142857142859E-2</v>
      </c>
      <c r="F27" s="7">
        <v>8.6571428571428577E-2</v>
      </c>
      <c r="G27" s="7">
        <v>8.6571428571428577E-2</v>
      </c>
      <c r="H27">
        <v>5.2633849605246114E-2</v>
      </c>
      <c r="I27">
        <v>5.0476724621424572E-2</v>
      </c>
      <c r="J27">
        <v>3.1062599767030498E-2</v>
      </c>
      <c r="K27">
        <v>6.1677122579806364E-2</v>
      </c>
      <c r="L27">
        <v>5.7333663243200272E-2</v>
      </c>
      <c r="M27">
        <v>5.5161933574897216E-2</v>
      </c>
      <c r="O27" s="4">
        <f t="shared" si="0"/>
        <v>39.201823888329571</v>
      </c>
      <c r="P27" s="4">
        <f t="shared" si="1"/>
        <v>32.116374519081049</v>
      </c>
      <c r="Q27" s="4">
        <f t="shared" si="2"/>
        <v>39.908661164970752</v>
      </c>
      <c r="R27" s="4">
        <f t="shared" si="3"/>
        <v>33.772996253729062</v>
      </c>
      <c r="S27" s="4">
        <f t="shared" si="4"/>
        <v>61.24096285753771</v>
      </c>
      <c r="T27" s="4">
        <f t="shared" si="5"/>
        <v>36.281594880481762</v>
      </c>
      <c r="V27" s="14">
        <v>39.201823888329571</v>
      </c>
      <c r="W27" s="14">
        <v>32.116374519081049</v>
      </c>
      <c r="X27" s="14">
        <v>39.908661164970752</v>
      </c>
      <c r="Y27" s="14">
        <v>33.772996253729062</v>
      </c>
      <c r="Z27" s="14">
        <v>61.24096285753771</v>
      </c>
      <c r="AA27" s="14">
        <v>36.281594880481762</v>
      </c>
      <c r="AB27" s="14">
        <v>0</v>
      </c>
      <c r="AC27" s="14">
        <v>0</v>
      </c>
      <c r="AD27" s="14">
        <v>0</v>
      </c>
      <c r="AE27" s="15" t="s">
        <v>12</v>
      </c>
    </row>
    <row r="28" spans="1:31" x14ac:dyDescent="0.25">
      <c r="A28">
        <v>26</v>
      </c>
      <c r="B28" s="7">
        <v>5.0142857142857142E-2</v>
      </c>
      <c r="C28" s="7">
        <v>5.0142857142857142E-2</v>
      </c>
      <c r="D28" s="7">
        <v>5.0142857142857142E-2</v>
      </c>
      <c r="E28" s="7">
        <v>3.5142857142857142E-2</v>
      </c>
      <c r="F28" s="7">
        <v>4.3714285714285719E-2</v>
      </c>
      <c r="G28" s="7">
        <v>4.3714285714285719E-2</v>
      </c>
      <c r="H28">
        <v>3.5269828525549128E-2</v>
      </c>
      <c r="I28">
        <v>2.4516832023857314E-2</v>
      </c>
      <c r="J28">
        <v>2.4516832023857318E-2</v>
      </c>
      <c r="K28">
        <v>5.9142238955366744E-2</v>
      </c>
      <c r="L28">
        <v>2.4606624966831421E-2</v>
      </c>
      <c r="M28">
        <v>2.4606624966831421E-2</v>
      </c>
      <c r="O28" s="4">
        <f t="shared" si="0"/>
        <v>29.661310632808007</v>
      </c>
      <c r="P28" s="9">
        <f t="shared" si="1"/>
        <v>-68.290923856734636</v>
      </c>
      <c r="Q28" s="4">
        <f t="shared" si="2"/>
        <v>51.106033000854353</v>
      </c>
      <c r="R28" s="4">
        <f t="shared" si="3"/>
        <v>43.710335043196103</v>
      </c>
      <c r="S28" s="4">
        <f t="shared" si="4"/>
        <v>51.106033000854353</v>
      </c>
      <c r="T28" s="4">
        <f t="shared" si="5"/>
        <v>43.710335043196103</v>
      </c>
      <c r="V28" s="14">
        <v>29.661310632808007</v>
      </c>
      <c r="W28" s="21">
        <v>0</v>
      </c>
      <c r="X28" s="14">
        <v>51.106033000854353</v>
      </c>
      <c r="Y28" s="14">
        <v>43.710335043196103</v>
      </c>
      <c r="Z28" s="14">
        <v>51.106033000854353</v>
      </c>
      <c r="AA28" s="14">
        <v>43.710335043196103</v>
      </c>
      <c r="AB28" s="14">
        <v>0</v>
      </c>
      <c r="AC28" s="14">
        <v>0</v>
      </c>
      <c r="AD28" s="14">
        <v>0</v>
      </c>
      <c r="AE28" s="15" t="s">
        <v>12</v>
      </c>
    </row>
    <row r="29" spans="1:31" x14ac:dyDescent="0.25">
      <c r="A29">
        <v>27</v>
      </c>
      <c r="B29" s="7">
        <v>6.5181818181818174E-2</v>
      </c>
      <c r="C29" s="7">
        <v>5.6999999999999995E-2</v>
      </c>
      <c r="D29" s="7">
        <v>5.8363636363636368E-2</v>
      </c>
      <c r="E29" s="7">
        <v>5.4272727272727278E-2</v>
      </c>
      <c r="F29" s="7">
        <v>5.6999999999999995E-2</v>
      </c>
      <c r="G29" s="7">
        <v>6.9272727272727277E-2</v>
      </c>
      <c r="H29">
        <v>4.2189248916568597E-2</v>
      </c>
      <c r="I29">
        <v>1.2054071119019606E-2</v>
      </c>
      <c r="J29">
        <v>0</v>
      </c>
      <c r="K29">
        <v>3.8529208534308812E-3</v>
      </c>
      <c r="L29">
        <v>0</v>
      </c>
      <c r="M29">
        <v>0</v>
      </c>
      <c r="O29" s="4">
        <f t="shared" si="0"/>
        <v>35.274513517119303</v>
      </c>
      <c r="P29" s="4">
        <f t="shared" si="1"/>
        <v>92.900815847949787</v>
      </c>
      <c r="Q29" s="4">
        <f t="shared" si="2"/>
        <v>78.85250680873753</v>
      </c>
      <c r="R29" s="4">
        <f t="shared" si="3"/>
        <v>100</v>
      </c>
      <c r="S29" s="4">
        <f t="shared" si="4"/>
        <v>100</v>
      </c>
      <c r="T29" s="4">
        <f t="shared" si="5"/>
        <v>100</v>
      </c>
      <c r="V29" s="14">
        <v>35.274513517119303</v>
      </c>
      <c r="W29" s="14">
        <v>92.900815847949787</v>
      </c>
      <c r="X29" s="14">
        <v>78.85250680873753</v>
      </c>
      <c r="Y29" s="14">
        <v>100</v>
      </c>
      <c r="Z29" s="14">
        <v>100</v>
      </c>
      <c r="AA29" s="14">
        <v>100</v>
      </c>
      <c r="AB29" s="14">
        <f t="shared" si="6"/>
        <v>57.626302330830484</v>
      </c>
      <c r="AC29" s="14">
        <f t="shared" si="7"/>
        <v>21.14749319126247</v>
      </c>
      <c r="AD29" s="14">
        <f t="shared" si="8"/>
        <v>0</v>
      </c>
      <c r="AE29" s="15" t="s">
        <v>12</v>
      </c>
    </row>
    <row r="30" spans="1:31" x14ac:dyDescent="0.25">
      <c r="A30">
        <v>28</v>
      </c>
      <c r="B30" s="7">
        <v>2.1545454545454545E-2</v>
      </c>
      <c r="C30" s="7">
        <v>2.29090909090909E-2</v>
      </c>
      <c r="D30" s="7">
        <v>2.4272727272727265E-2</v>
      </c>
      <c r="E30" s="7">
        <v>4.472727272727272E-2</v>
      </c>
      <c r="F30" s="7">
        <v>1.8818181818181817E-2</v>
      </c>
      <c r="G30" s="7">
        <v>1.8818181818181817E-2</v>
      </c>
      <c r="H30">
        <v>2.9904134321689577E-2</v>
      </c>
      <c r="I30">
        <v>2.4691487054606018E-3</v>
      </c>
      <c r="J30">
        <v>0</v>
      </c>
      <c r="K30">
        <v>0</v>
      </c>
      <c r="L30">
        <v>0</v>
      </c>
      <c r="M30">
        <v>0</v>
      </c>
      <c r="O30" s="9">
        <f t="shared" si="0"/>
        <v>-38.795560142863017</v>
      </c>
      <c r="P30" s="4">
        <f t="shared" si="1"/>
        <v>100</v>
      </c>
      <c r="Q30" s="4">
        <f t="shared" si="2"/>
        <v>89.2219699364815</v>
      </c>
      <c r="R30" s="4">
        <f t="shared" si="3"/>
        <v>100</v>
      </c>
      <c r="S30" s="4">
        <f t="shared" si="4"/>
        <v>100</v>
      </c>
      <c r="T30" s="4">
        <f t="shared" si="5"/>
        <v>100</v>
      </c>
      <c r="V30" s="21">
        <v>0</v>
      </c>
      <c r="W30" s="14">
        <v>100</v>
      </c>
      <c r="X30" s="14">
        <v>89.2219699364815</v>
      </c>
      <c r="Y30" s="14">
        <v>100</v>
      </c>
      <c r="Z30" s="14">
        <v>100</v>
      </c>
      <c r="AA30" s="14">
        <v>100</v>
      </c>
      <c r="AB30" s="14">
        <f t="shared" si="6"/>
        <v>100</v>
      </c>
      <c r="AC30" s="14">
        <f t="shared" si="7"/>
        <v>10.7780300635185</v>
      </c>
      <c r="AD30" s="14">
        <f t="shared" si="8"/>
        <v>0</v>
      </c>
      <c r="AE30" s="15" t="s">
        <v>12</v>
      </c>
    </row>
    <row r="31" spans="1:31" x14ac:dyDescent="0.25">
      <c r="A31">
        <v>29</v>
      </c>
      <c r="B31" s="7">
        <v>2.5636363636363641E-2</v>
      </c>
      <c r="C31" s="7">
        <v>1.7454545454545459E-2</v>
      </c>
      <c r="D31" s="7">
        <v>1.6090909090909093E-2</v>
      </c>
      <c r="E31" s="7">
        <v>1.3363636363636362E-2</v>
      </c>
      <c r="F31" s="7">
        <v>1.4727272727272728E-2</v>
      </c>
      <c r="G31" s="7">
        <v>1.7454545454545459E-2</v>
      </c>
      <c r="H31" s="1">
        <v>1.0986177252814808E-3</v>
      </c>
      <c r="I31">
        <v>0</v>
      </c>
      <c r="J31">
        <v>0</v>
      </c>
      <c r="K31">
        <v>0</v>
      </c>
      <c r="L31">
        <v>0</v>
      </c>
      <c r="M31">
        <v>0</v>
      </c>
      <c r="O31" s="4">
        <f t="shared" si="0"/>
        <v>95.714611709894939</v>
      </c>
      <c r="P31" s="4">
        <f t="shared" si="1"/>
        <v>100</v>
      </c>
      <c r="Q31" s="4">
        <f t="shared" si="2"/>
        <v>100</v>
      </c>
      <c r="R31" s="4">
        <f t="shared" si="3"/>
        <v>100</v>
      </c>
      <c r="S31" s="4">
        <f t="shared" si="4"/>
        <v>100</v>
      </c>
      <c r="T31" s="4">
        <f t="shared" si="5"/>
        <v>100</v>
      </c>
      <c r="V31" s="14">
        <v>95.714611709894939</v>
      </c>
      <c r="W31" s="14">
        <v>100</v>
      </c>
      <c r="X31" s="14">
        <v>100</v>
      </c>
      <c r="Y31" s="14">
        <v>100</v>
      </c>
      <c r="Z31" s="14">
        <v>100</v>
      </c>
      <c r="AA31" s="14">
        <v>100</v>
      </c>
      <c r="AB31" s="14">
        <f t="shared" si="6"/>
        <v>4.2853882901050611</v>
      </c>
      <c r="AC31" s="14">
        <f t="shared" si="7"/>
        <v>0</v>
      </c>
      <c r="AD31" s="14">
        <f t="shared" si="8"/>
        <v>0</v>
      </c>
      <c r="AE31" s="15" t="s">
        <v>12</v>
      </c>
    </row>
    <row r="32" spans="1:31" x14ac:dyDescent="0.25">
      <c r="O32" s="6">
        <f>AVERAGE(O3:O31)</f>
        <v>-48.748561388111114</v>
      </c>
      <c r="P32" s="6">
        <f t="shared" ref="P32:T32" si="9">AVERAGE(P3:P31)</f>
        <v>-101.89130688956305</v>
      </c>
      <c r="Q32" s="6">
        <f t="shared" si="9"/>
        <v>7.9445404638355015</v>
      </c>
      <c r="R32" s="6">
        <f t="shared" si="9"/>
        <v>10.153431440307841</v>
      </c>
      <c r="S32" s="6">
        <f t="shared" si="9"/>
        <v>8.0015558449185846</v>
      </c>
      <c r="T32" s="6">
        <f t="shared" si="9"/>
        <v>31.073103036843115</v>
      </c>
      <c r="U32" s="20" t="s">
        <v>40</v>
      </c>
      <c r="V32" s="6">
        <f>AVERAGE(V3:V31)</f>
        <v>26.575518100337693</v>
      </c>
      <c r="W32" s="6">
        <f t="shared" ref="W32:AA32" si="10">AVERAGE(W3:W31)</f>
        <v>53.356307815646524</v>
      </c>
      <c r="X32" s="6">
        <f t="shared" si="10"/>
        <v>39.375193240398751</v>
      </c>
      <c r="Y32" s="6">
        <f t="shared" si="10"/>
        <v>53.889858027466516</v>
      </c>
      <c r="Z32" s="6">
        <f t="shared" si="10"/>
        <v>42.975615768482399</v>
      </c>
      <c r="AA32" s="6">
        <f t="shared" si="10"/>
        <v>53.369238261543558</v>
      </c>
      <c r="AB32" s="11">
        <f>AVERAGE(AB3:AB31)</f>
        <v>31.535015150314937</v>
      </c>
      <c r="AC32" s="11">
        <f t="shared" ref="AC32:AD32" si="11">AVERAGE(AC3:AC31)</f>
        <v>18.830506907703104</v>
      </c>
      <c r="AD32" s="11">
        <f t="shared" si="11"/>
        <v>12.150631529100623</v>
      </c>
    </row>
    <row r="33" spans="21:30" x14ac:dyDescent="0.25">
      <c r="U33" s="19" t="s">
        <v>12</v>
      </c>
      <c r="V33" s="16">
        <f>AVERAGE(V3:V10,V27:V31)</f>
        <v>29.281152755312821</v>
      </c>
      <c r="W33" s="16">
        <f t="shared" ref="W33:AD33" si="12">AVERAGE(W3:W10,W27:W31)</f>
        <v>58.016571435057394</v>
      </c>
      <c r="X33" s="16">
        <f t="shared" si="12"/>
        <v>47.227047825717676</v>
      </c>
      <c r="Y33" s="16">
        <f t="shared" si="12"/>
        <v>63.912223243039257</v>
      </c>
      <c r="Z33" s="16">
        <f t="shared" si="12"/>
        <v>51.032477144081</v>
      </c>
      <c r="AA33" s="16">
        <f t="shared" si="12"/>
        <v>65.308411753373079</v>
      </c>
      <c r="AB33" s="5">
        <f>AVERAGE(AB3:AB10,AB27:AB31)</f>
        <v>33.964145259268598</v>
      </c>
      <c r="AC33" s="5">
        <f t="shared" si="12"/>
        <v>18.492512776035163</v>
      </c>
      <c r="AD33" s="5">
        <f t="shared" si="12"/>
        <v>16.965653542927164</v>
      </c>
    </row>
    <row r="34" spans="21:30" x14ac:dyDescent="0.25">
      <c r="U34" s="18" t="s">
        <v>13</v>
      </c>
      <c r="V34" s="17">
        <f>AVERAGE(V11:V26)</f>
        <v>24.377189943170404</v>
      </c>
      <c r="W34" s="17">
        <f t="shared" ref="W34:AD34" si="13">AVERAGE(W11:W26)</f>
        <v>49.569843624875183</v>
      </c>
      <c r="X34" s="17">
        <f t="shared" si="13"/>
        <v>32.995561389827117</v>
      </c>
      <c r="Y34" s="17">
        <f t="shared" si="13"/>
        <v>45.746686289813638</v>
      </c>
      <c r="Z34" s="17">
        <f t="shared" si="13"/>
        <v>36.429415900808536</v>
      </c>
      <c r="AA34" s="17">
        <f t="shared" si="13"/>
        <v>43.668659799432056</v>
      </c>
      <c r="AB34" s="5">
        <f>AVERAGE(AB11:AB26)</f>
        <v>29.561346936790088</v>
      </c>
      <c r="AC34" s="5">
        <f>AVERAGE(AC11:AC26)</f>
        <v>19.105127139683312</v>
      </c>
      <c r="AD34" s="5">
        <f t="shared" si="13"/>
        <v>8.2384261428665582</v>
      </c>
    </row>
    <row r="35" spans="21:30" x14ac:dyDescent="0.25">
      <c r="W35" s="4"/>
      <c r="X35" s="4"/>
    </row>
    <row r="36" spans="21:30" x14ac:dyDescent="0.25">
      <c r="V36" s="20" t="s">
        <v>40</v>
      </c>
      <c r="W36" s="19" t="s">
        <v>12</v>
      </c>
      <c r="X36" s="18" t="s">
        <v>13</v>
      </c>
    </row>
    <row r="37" spans="21:30" x14ac:dyDescent="0.25">
      <c r="V37" s="4">
        <v>26.575518100337693</v>
      </c>
      <c r="W37" s="4">
        <v>29.281152755312821</v>
      </c>
      <c r="X37" s="4">
        <v>24.377189943170404</v>
      </c>
    </row>
    <row r="38" spans="21:30" x14ac:dyDescent="0.25">
      <c r="V38" s="4">
        <v>53.356307815646524</v>
      </c>
      <c r="W38" s="4">
        <v>58.016571435057394</v>
      </c>
      <c r="X38" s="4">
        <v>49.569843624875183</v>
      </c>
    </row>
    <row r="39" spans="21:30" x14ac:dyDescent="0.25">
      <c r="V39" s="4">
        <v>39.375193240398751</v>
      </c>
      <c r="W39" s="4">
        <v>47.227047825717676</v>
      </c>
      <c r="X39" s="4">
        <v>32.995561389827117</v>
      </c>
    </row>
    <row r="40" spans="21:30" x14ac:dyDescent="0.25">
      <c r="V40" s="4">
        <v>53.889858027466516</v>
      </c>
      <c r="W40" s="4">
        <v>63.912223243039257</v>
      </c>
      <c r="X40" s="4">
        <v>45.746686289813638</v>
      </c>
    </row>
    <row r="41" spans="21:30" x14ac:dyDescent="0.25">
      <c r="V41" s="4">
        <v>42.975615768482399</v>
      </c>
      <c r="W41" s="4">
        <v>51.032477144081</v>
      </c>
      <c r="X41" s="4">
        <v>36.429415900808536</v>
      </c>
    </row>
    <row r="42" spans="21:30" x14ac:dyDescent="0.25">
      <c r="V42" s="4">
        <v>53.369238261543558</v>
      </c>
      <c r="W42" s="4">
        <v>65.308411753373079</v>
      </c>
      <c r="X42" s="4">
        <v>43.668659799432056</v>
      </c>
    </row>
  </sheetData>
  <mergeCells count="4">
    <mergeCell ref="O1:T1"/>
    <mergeCell ref="B2:G2"/>
    <mergeCell ref="H2:M2"/>
    <mergeCell ref="AB1:A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88E4C-BE23-4ED0-92FE-53792C9A5F80}">
  <dimension ref="A1:M78"/>
  <sheetViews>
    <sheetView topLeftCell="A43" workbookViewId="0">
      <selection activeCell="A78" sqref="A50:A78"/>
    </sheetView>
  </sheetViews>
  <sheetFormatPr defaultRowHeight="15" x14ac:dyDescent="0.25"/>
  <cols>
    <col min="1" max="1" width="19.7109375" bestFit="1" customWidth="1"/>
  </cols>
  <sheetData>
    <row r="1" spans="1:13" x14ac:dyDescent="0.25">
      <c r="A1" s="37" t="s">
        <v>23</v>
      </c>
      <c r="B1" s="38" t="s">
        <v>24</v>
      </c>
      <c r="C1" s="38" t="s">
        <v>25</v>
      </c>
      <c r="D1" s="38" t="s">
        <v>26</v>
      </c>
      <c r="E1" s="38" t="s">
        <v>27</v>
      </c>
      <c r="F1" s="38" t="s">
        <v>28</v>
      </c>
      <c r="G1" s="38" t="s">
        <v>29</v>
      </c>
      <c r="H1" s="38" t="s">
        <v>30</v>
      </c>
      <c r="I1" s="38" t="s">
        <v>31</v>
      </c>
      <c r="J1" s="38" t="s">
        <v>32</v>
      </c>
      <c r="K1" s="38" t="s">
        <v>33</v>
      </c>
      <c r="L1" s="38" t="s">
        <v>34</v>
      </c>
      <c r="M1" s="38" t="s">
        <v>35</v>
      </c>
    </row>
    <row r="2" spans="1:13" x14ac:dyDescent="0.2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x14ac:dyDescent="0.25">
      <c r="A3" s="37">
        <v>1</v>
      </c>
      <c r="B3" s="39">
        <f>[1]janeiro!AX5</f>
        <v>0</v>
      </c>
      <c r="C3" s="39">
        <f>[1]fevereiro!AX4</f>
        <v>0</v>
      </c>
      <c r="D3" s="39">
        <f>[1]marco!AX4</f>
        <v>0</v>
      </c>
      <c r="E3" s="39">
        <f>[1]abril!AX4</f>
        <v>0</v>
      </c>
      <c r="F3" s="39">
        <f>[1]maio!AX4</f>
        <v>0</v>
      </c>
      <c r="G3" s="39">
        <f>[1]junho!AX4</f>
        <v>0</v>
      </c>
      <c r="H3" s="39">
        <f>[1]julho!AX4</f>
        <v>0</v>
      </c>
      <c r="I3" s="39">
        <f>[1]agosto!AX4</f>
        <v>0</v>
      </c>
      <c r="J3" s="39">
        <f>[1]setembro!AX4</f>
        <v>0</v>
      </c>
      <c r="K3" s="39">
        <f>[1]outubro!AX4</f>
        <v>0</v>
      </c>
      <c r="L3" s="39">
        <f>[1]novembro!AX4</f>
        <v>0</v>
      </c>
      <c r="M3" s="39">
        <f>[1]dezembro!AX4</f>
        <v>0</v>
      </c>
    </row>
    <row r="4" spans="1:13" x14ac:dyDescent="0.25">
      <c r="A4" s="37">
        <v>2</v>
      </c>
      <c r="B4" s="39">
        <f>[1]janeiro!AX6</f>
        <v>0</v>
      </c>
      <c r="C4" s="39">
        <f>[1]fevereiro!AX5</f>
        <v>0</v>
      </c>
      <c r="D4" s="39">
        <f>[1]marco!AX5</f>
        <v>0</v>
      </c>
      <c r="E4" s="39">
        <f>[1]abril!AX5</f>
        <v>0</v>
      </c>
      <c r="F4" s="39">
        <f>[1]maio!AX5</f>
        <v>0</v>
      </c>
      <c r="G4" s="39">
        <f>[1]junho!AX5</f>
        <v>0</v>
      </c>
      <c r="H4" s="39">
        <f>[1]julho!AX5</f>
        <v>0</v>
      </c>
      <c r="I4" s="39">
        <f>[1]agosto!AX5</f>
        <v>0</v>
      </c>
      <c r="J4" s="39">
        <f>[1]setembro!AX5</f>
        <v>0</v>
      </c>
      <c r="K4" s="39">
        <f>[1]outubro!AX5</f>
        <v>0</v>
      </c>
      <c r="L4" s="39">
        <f>[1]novembro!AX5</f>
        <v>0</v>
      </c>
      <c r="M4" s="39">
        <f>[1]dezembro!AX5</f>
        <v>0</v>
      </c>
    </row>
    <row r="5" spans="1:13" x14ac:dyDescent="0.25">
      <c r="A5" s="37">
        <v>3</v>
      </c>
      <c r="B5" s="39" t="str">
        <f>[1]janeiro!AX7</f>
        <v>H.</v>
      </c>
      <c r="C5" s="39">
        <f>[1]fevereiro!AX6</f>
        <v>0</v>
      </c>
      <c r="D5" s="39">
        <f>[1]marco!AX6</f>
        <v>0</v>
      </c>
      <c r="E5" s="39">
        <f>[1]abril!AX6</f>
        <v>0</v>
      </c>
      <c r="F5" s="39">
        <f>[1]maio!AX6</f>
        <v>0</v>
      </c>
      <c r="G5" s="39">
        <f>[1]junho!AX6</f>
        <v>0</v>
      </c>
      <c r="H5" s="39">
        <f>[1]julho!AX6</f>
        <v>0</v>
      </c>
      <c r="I5" s="39">
        <f>[1]agosto!AX6</f>
        <v>0</v>
      </c>
      <c r="J5" s="39">
        <f>[1]setembro!AX6</f>
        <v>0</v>
      </c>
      <c r="K5" s="39">
        <f>[1]outubro!AX6</f>
        <v>0</v>
      </c>
      <c r="L5" s="39">
        <f>[1]novembro!AX6</f>
        <v>0</v>
      </c>
      <c r="M5" s="39">
        <f>[1]dezembro!AX6</f>
        <v>0</v>
      </c>
    </row>
    <row r="6" spans="1:13" x14ac:dyDescent="0.25">
      <c r="A6" s="37">
        <v>4</v>
      </c>
      <c r="B6" s="39" t="str">
        <f>[1]janeiro!AX8</f>
        <v>D.</v>
      </c>
      <c r="C6" s="39" t="str">
        <f>[1]fevereiro!AX7</f>
        <v>H.</v>
      </c>
      <c r="D6" s="39" t="str">
        <f>[1]marco!AX7</f>
        <v>H.</v>
      </c>
      <c r="E6" s="39" t="str">
        <f>[1]abril!AX7</f>
        <v>H.</v>
      </c>
      <c r="F6" s="39" t="str">
        <f>[1]maio!AX7</f>
        <v>H.</v>
      </c>
      <c r="G6" s="39" t="str">
        <f>[1]junho!AX7</f>
        <v>H.</v>
      </c>
      <c r="H6" s="39" t="str">
        <f>[1]julho!AX7</f>
        <v>H.</v>
      </c>
      <c r="I6" s="39" t="str">
        <f>[1]agosto!AX7</f>
        <v>H.</v>
      </c>
      <c r="J6" s="39" t="str">
        <f>[1]setembro!AX7</f>
        <v>H.</v>
      </c>
      <c r="K6" s="39" t="str">
        <f>[1]outubro!AX7</f>
        <v>H.</v>
      </c>
      <c r="L6" s="39" t="str">
        <f>[1]novembro!AX7</f>
        <v>H.</v>
      </c>
      <c r="M6" s="39" t="str">
        <f>[1]dezembro!AX7</f>
        <v>H.</v>
      </c>
    </row>
    <row r="7" spans="1:13" x14ac:dyDescent="0.25">
      <c r="A7" s="37">
        <v>5</v>
      </c>
      <c r="B7" s="39">
        <f>[1]janeiro!AX9</f>
        <v>31</v>
      </c>
      <c r="C7" s="39" t="str">
        <f>[1]fevereiro!AX8</f>
        <v>D.</v>
      </c>
      <c r="D7" s="39" t="str">
        <f>[1]marco!AX8</f>
        <v>D.</v>
      </c>
      <c r="E7" s="39" t="str">
        <f>[1]abril!AX8</f>
        <v>D.</v>
      </c>
      <c r="F7" s="39" t="str">
        <f>[1]maio!AX8</f>
        <v>D.</v>
      </c>
      <c r="G7" s="39" t="str">
        <f>[1]junho!AX8</f>
        <v>D.</v>
      </c>
      <c r="H7" s="39" t="str">
        <f>[1]julho!AX8</f>
        <v>D.</v>
      </c>
      <c r="I7" s="39" t="str">
        <f>[1]agosto!AX8</f>
        <v>D.</v>
      </c>
      <c r="J7" s="39" t="str">
        <f>[1]setembro!AX8</f>
        <v>D.</v>
      </c>
      <c r="K7" s="39" t="str">
        <f>[1]outubro!AX8</f>
        <v>D.</v>
      </c>
      <c r="L7" s="39" t="str">
        <f>[1]novembro!AX8</f>
        <v>D.</v>
      </c>
      <c r="M7" s="39" t="str">
        <f>[1]dezembro!AX8</f>
        <v>D.</v>
      </c>
    </row>
    <row r="8" spans="1:13" x14ac:dyDescent="0.25">
      <c r="A8" s="37">
        <v>6</v>
      </c>
      <c r="B8" s="39">
        <f>[1]janeiro!AX10</f>
        <v>1</v>
      </c>
      <c r="C8" s="39">
        <f>[1]fevereiro!AX9</f>
        <v>1</v>
      </c>
      <c r="D8" s="39">
        <f>[1]marco!AX9</f>
        <v>1</v>
      </c>
      <c r="E8" s="39">
        <f>[1]abril!AX9</f>
        <v>1</v>
      </c>
      <c r="F8" s="39">
        <f>[1]maio!AX9</f>
        <v>1</v>
      </c>
      <c r="G8" s="39">
        <f>[1]junho!AX9</f>
        <v>1</v>
      </c>
      <c r="H8" s="39">
        <f>[1]julho!AX9</f>
        <v>1</v>
      </c>
      <c r="I8" s="39">
        <f>[1]agosto!AX9</f>
        <v>1</v>
      </c>
      <c r="J8" s="39">
        <f>[1]setembro!AX9</f>
        <v>1</v>
      </c>
      <c r="K8" s="39">
        <f>[1]outubro!AX9</f>
        <v>1</v>
      </c>
      <c r="L8" s="39">
        <f>[1]novembro!AX9</f>
        <v>1</v>
      </c>
      <c r="M8" s="39">
        <f>[1]dezembro!AX9</f>
        <v>1</v>
      </c>
    </row>
    <row r="9" spans="1:13" x14ac:dyDescent="0.25">
      <c r="A9" s="37">
        <v>7</v>
      </c>
      <c r="B9" s="39">
        <f>[1]janeiro!AX11</f>
        <v>2</v>
      </c>
      <c r="C9" s="39">
        <f>[1]fevereiro!AX10</f>
        <v>2</v>
      </c>
      <c r="D9" s="39">
        <f>[1]marco!AX10</f>
        <v>2</v>
      </c>
      <c r="E9" s="39">
        <f>[1]abril!AX10</f>
        <v>2</v>
      </c>
      <c r="F9" s="39">
        <f>[1]maio!AX10</f>
        <v>2</v>
      </c>
      <c r="G9" s="39">
        <f>[1]junho!AX10</f>
        <v>2</v>
      </c>
      <c r="H9" s="39">
        <f>[1]julho!AX10</f>
        <v>2</v>
      </c>
      <c r="I9" s="39">
        <f>[1]agosto!AX10</f>
        <v>2</v>
      </c>
      <c r="J9" s="39">
        <f>[1]setembro!AX10</f>
        <v>2</v>
      </c>
      <c r="K9" s="39">
        <f>[1]outubro!AX10</f>
        <v>2</v>
      </c>
      <c r="L9" s="39">
        <f>[1]novembro!AX10</f>
        <v>2</v>
      </c>
      <c r="M9" s="39">
        <f>[1]dezembro!AX10</f>
        <v>2</v>
      </c>
    </row>
    <row r="10" spans="1:13" x14ac:dyDescent="0.25">
      <c r="A10" s="37">
        <v>8</v>
      </c>
      <c r="B10" s="39">
        <f>[1]janeiro!AX12</f>
        <v>3</v>
      </c>
      <c r="C10" s="39">
        <f>[1]fevereiro!AX11</f>
        <v>3</v>
      </c>
      <c r="D10" s="39">
        <f>[1]marco!AX11</f>
        <v>3</v>
      </c>
      <c r="E10" s="39">
        <f>[1]abril!AX11</f>
        <v>3</v>
      </c>
      <c r="F10" s="39">
        <f>[1]maio!AX11</f>
        <v>3</v>
      </c>
      <c r="G10" s="39">
        <f>[1]junho!AX11</f>
        <v>3</v>
      </c>
      <c r="H10" s="39">
        <f>[1]julho!AX11</f>
        <v>3</v>
      </c>
      <c r="I10" s="39">
        <f>[1]agosto!AX11</f>
        <v>3</v>
      </c>
      <c r="J10" s="39">
        <f>[1]setembro!AX11</f>
        <v>3</v>
      </c>
      <c r="K10" s="39">
        <f>[1]outubro!AX11</f>
        <v>3</v>
      </c>
      <c r="L10" s="39">
        <f>[1]novembro!AX11</f>
        <v>3</v>
      </c>
      <c r="M10" s="39">
        <f>[1]dezembro!AX11</f>
        <v>3</v>
      </c>
    </row>
    <row r="11" spans="1:13" x14ac:dyDescent="0.25">
      <c r="A11" s="37">
        <v>9</v>
      </c>
      <c r="B11" s="39">
        <f>[1]janeiro!AX13</f>
        <v>4</v>
      </c>
      <c r="C11" s="39">
        <f>[1]fevereiro!AX12</f>
        <v>4</v>
      </c>
      <c r="D11" s="39">
        <f>[1]marco!AX12</f>
        <v>4</v>
      </c>
      <c r="E11" s="39">
        <f>[1]abril!AX12</f>
        <v>4</v>
      </c>
      <c r="F11" s="39">
        <f>[1]maio!AX12</f>
        <v>4</v>
      </c>
      <c r="G11" s="39">
        <f>[1]junho!AX12</f>
        <v>4</v>
      </c>
      <c r="H11" s="39">
        <f>[1]julho!AX12</f>
        <v>4</v>
      </c>
      <c r="I11" s="39">
        <f>[1]agosto!AX12</f>
        <v>4</v>
      </c>
      <c r="J11" s="39">
        <f>[1]setembro!AX12</f>
        <v>4</v>
      </c>
      <c r="K11" s="39">
        <f>[1]outubro!AX12</f>
        <v>4</v>
      </c>
      <c r="L11" s="39">
        <f>[1]novembro!AX12</f>
        <v>4</v>
      </c>
      <c r="M11" s="39">
        <f>[1]dezembro!AX12</f>
        <v>4</v>
      </c>
    </row>
    <row r="12" spans="1:13" x14ac:dyDescent="0.25">
      <c r="A12" s="37">
        <v>10</v>
      </c>
      <c r="B12" s="39">
        <f>[1]janeiro!AX14</f>
        <v>5</v>
      </c>
      <c r="C12" s="39">
        <f>[1]fevereiro!AX13</f>
        <v>5</v>
      </c>
      <c r="D12" s="39">
        <f>[1]marco!AX13</f>
        <v>5</v>
      </c>
      <c r="E12" s="39">
        <f>[1]abril!AX13</f>
        <v>5</v>
      </c>
      <c r="F12" s="39">
        <f>[1]maio!AX13</f>
        <v>5</v>
      </c>
      <c r="G12" s="39">
        <f>[1]junho!AX13</f>
        <v>5</v>
      </c>
      <c r="H12" s="39">
        <f>[1]julho!AX13</f>
        <v>5</v>
      </c>
      <c r="I12" s="39">
        <f>[1]agosto!AX13</f>
        <v>5</v>
      </c>
      <c r="J12" s="39">
        <f>[1]setembro!AX13</f>
        <v>5</v>
      </c>
      <c r="K12" s="39">
        <f>[1]outubro!AX13</f>
        <v>5</v>
      </c>
      <c r="L12" s="39">
        <f>[1]novembro!AX13</f>
        <v>5</v>
      </c>
      <c r="M12" s="39">
        <f>[1]dezembro!AX13</f>
        <v>5</v>
      </c>
    </row>
    <row r="13" spans="1:13" x14ac:dyDescent="0.25">
      <c r="A13" s="37">
        <v>11</v>
      </c>
      <c r="B13" s="39">
        <f>[1]janeiro!AX15</f>
        <v>6</v>
      </c>
      <c r="C13" s="39">
        <f>[1]fevereiro!AX14</f>
        <v>6</v>
      </c>
      <c r="D13" s="39">
        <f>[1]marco!AX14</f>
        <v>6</v>
      </c>
      <c r="E13" s="39">
        <f>[1]abril!AX14</f>
        <v>6</v>
      </c>
      <c r="F13" s="39">
        <f>[1]maio!AX14</f>
        <v>6</v>
      </c>
      <c r="G13" s="39">
        <f>[1]junho!AX14</f>
        <v>6</v>
      </c>
      <c r="H13" s="39">
        <f>[1]julho!AX14</f>
        <v>6</v>
      </c>
      <c r="I13" s="39">
        <f>[1]agosto!AX14</f>
        <v>6</v>
      </c>
      <c r="J13" s="39">
        <f>[1]setembro!AX14</f>
        <v>6</v>
      </c>
      <c r="K13" s="39">
        <f>[1]outubro!AX14</f>
        <v>6</v>
      </c>
      <c r="L13" s="39">
        <f>[1]novembro!AX14</f>
        <v>6</v>
      </c>
      <c r="M13" s="39">
        <f>[1]dezembro!AX14</f>
        <v>6</v>
      </c>
    </row>
    <row r="14" spans="1:13" x14ac:dyDescent="0.25">
      <c r="A14" s="37">
        <v>12</v>
      </c>
      <c r="B14" s="39">
        <f>[1]janeiro!AX16</f>
        <v>7</v>
      </c>
      <c r="C14" s="39">
        <f>[1]fevereiro!AX15</f>
        <v>7</v>
      </c>
      <c r="D14" s="39">
        <f>[1]marco!AX15</f>
        <v>7</v>
      </c>
      <c r="E14" s="39">
        <f>[1]abril!AX15</f>
        <v>7</v>
      </c>
      <c r="F14" s="39">
        <f>[1]maio!AX15</f>
        <v>7</v>
      </c>
      <c r="G14" s="39">
        <f>[1]junho!AX15</f>
        <v>7</v>
      </c>
      <c r="H14" s="39">
        <f>[1]julho!AX15</f>
        <v>7</v>
      </c>
      <c r="I14" s="39">
        <f>[1]agosto!AX15</f>
        <v>7</v>
      </c>
      <c r="J14" s="39">
        <f>[1]setembro!AX15</f>
        <v>7</v>
      </c>
      <c r="K14" s="39">
        <f>[1]outubro!AX15</f>
        <v>7</v>
      </c>
      <c r="L14" s="39">
        <f>[1]novembro!AX15</f>
        <v>7</v>
      </c>
      <c r="M14" s="39">
        <f>[1]dezembro!AX15</f>
        <v>7</v>
      </c>
    </row>
    <row r="15" spans="1:13" x14ac:dyDescent="0.25">
      <c r="A15" s="37">
        <v>13</v>
      </c>
      <c r="B15" s="39">
        <f>[1]janeiro!AX17</f>
        <v>8</v>
      </c>
      <c r="C15" s="39">
        <f>[1]fevereiro!AX16</f>
        <v>8</v>
      </c>
      <c r="D15" s="39">
        <f>[1]marco!AX16</f>
        <v>8</v>
      </c>
      <c r="E15" s="39">
        <f>[1]abril!AX16</f>
        <v>8</v>
      </c>
      <c r="F15" s="39">
        <f>[1]maio!AX16</f>
        <v>8</v>
      </c>
      <c r="G15" s="39">
        <f>[1]junho!AX16</f>
        <v>8</v>
      </c>
      <c r="H15" s="39">
        <f>[1]julho!AX16</f>
        <v>8</v>
      </c>
      <c r="I15" s="39">
        <f>[1]agosto!AX16</f>
        <v>10</v>
      </c>
      <c r="J15" s="39">
        <f>[1]setembro!AX16</f>
        <v>8</v>
      </c>
      <c r="K15" s="39">
        <f>[1]outubro!AX16</f>
        <v>8</v>
      </c>
      <c r="L15" s="39">
        <f>[1]novembro!AX16</f>
        <v>8</v>
      </c>
      <c r="M15" s="39">
        <f>[1]dezembro!AX16</f>
        <v>8</v>
      </c>
    </row>
    <row r="16" spans="1:13" x14ac:dyDescent="0.25">
      <c r="A16" s="37">
        <v>14</v>
      </c>
      <c r="B16" s="39">
        <f>[1]janeiro!AX18</f>
        <v>9</v>
      </c>
      <c r="C16" s="39">
        <f>[1]fevereiro!AX17</f>
        <v>9</v>
      </c>
      <c r="D16" s="39">
        <f>[1]marco!AX17</f>
        <v>9</v>
      </c>
      <c r="E16" s="39">
        <f>[1]abril!AX17</f>
        <v>9</v>
      </c>
      <c r="F16" s="39">
        <f>[1]maio!AX17</f>
        <v>9</v>
      </c>
      <c r="G16" s="39">
        <f>[1]junho!AX17</f>
        <v>9</v>
      </c>
      <c r="H16" s="39">
        <f>[1]julho!AX17</f>
        <v>9</v>
      </c>
      <c r="I16" s="39">
        <f>[1]agosto!AX17</f>
        <v>9</v>
      </c>
      <c r="J16" s="39">
        <f>[1]setembro!AX17</f>
        <v>9</v>
      </c>
      <c r="K16" s="39">
        <f>[1]outubro!AX17</f>
        <v>9</v>
      </c>
      <c r="L16" s="39">
        <f>[1]novembro!AX17</f>
        <v>9</v>
      </c>
      <c r="M16" s="39">
        <f>[1]dezembro!AX17</f>
        <v>9</v>
      </c>
    </row>
    <row r="17" spans="1:13" x14ac:dyDescent="0.25">
      <c r="A17" s="37">
        <v>15</v>
      </c>
      <c r="B17" s="39">
        <f>[1]janeiro!AX19</f>
        <v>10</v>
      </c>
      <c r="C17" s="39">
        <f>[1]fevereiro!AX18</f>
        <v>10</v>
      </c>
      <c r="D17" s="39">
        <f>[1]marco!AX18</f>
        <v>10</v>
      </c>
      <c r="E17" s="39">
        <f>[1]abril!AX18</f>
        <v>10</v>
      </c>
      <c r="F17" s="39">
        <f>[1]maio!AX18</f>
        <v>10</v>
      </c>
      <c r="G17" s="39">
        <f>[1]junho!AX18</f>
        <v>10</v>
      </c>
      <c r="H17" s="39">
        <f>[1]julho!AX18</f>
        <v>10</v>
      </c>
      <c r="I17" s="39">
        <f>[1]agosto!AX18</f>
        <v>10</v>
      </c>
      <c r="J17" s="39">
        <f>[1]setembro!AX18</f>
        <v>10</v>
      </c>
      <c r="K17" s="39">
        <f>[1]outubro!AX18</f>
        <v>10</v>
      </c>
      <c r="L17" s="39">
        <f>[1]novembro!AX18</f>
        <v>10</v>
      </c>
      <c r="M17" s="39">
        <f>[1]dezembro!AX18</f>
        <v>10</v>
      </c>
    </row>
    <row r="18" spans="1:13" x14ac:dyDescent="0.25">
      <c r="A18" s="37">
        <v>16</v>
      </c>
      <c r="B18" s="39">
        <f>[1]janeiro!AX20</f>
        <v>11</v>
      </c>
      <c r="C18" s="39">
        <f>[1]fevereiro!AX19</f>
        <v>11</v>
      </c>
      <c r="D18" s="39">
        <f>[1]marco!AX19</f>
        <v>11</v>
      </c>
      <c r="E18" s="39">
        <f>[1]abril!AX19</f>
        <v>11</v>
      </c>
      <c r="F18" s="39">
        <f>[1]maio!AX19</f>
        <v>11</v>
      </c>
      <c r="G18" s="39">
        <f>[1]junho!AX19</f>
        <v>11</v>
      </c>
      <c r="H18" s="39">
        <f>[1]julho!AX19</f>
        <v>11</v>
      </c>
      <c r="I18" s="39">
        <f>[1]agosto!AX19</f>
        <v>11</v>
      </c>
      <c r="J18" s="39">
        <f>[1]setembro!AX19</f>
        <v>11</v>
      </c>
      <c r="K18" s="39">
        <f>[1]outubro!AX19</f>
        <v>11</v>
      </c>
      <c r="L18" s="39">
        <f>[1]novembro!AX19</f>
        <v>11</v>
      </c>
      <c r="M18" s="39">
        <f>[1]dezembro!AX19</f>
        <v>11</v>
      </c>
    </row>
    <row r="19" spans="1:13" x14ac:dyDescent="0.25">
      <c r="A19" s="37">
        <v>17</v>
      </c>
      <c r="B19" s="39">
        <f>[1]janeiro!AX21</f>
        <v>12</v>
      </c>
      <c r="C19" s="39">
        <f>[1]fevereiro!AX20</f>
        <v>12</v>
      </c>
      <c r="D19" s="39">
        <f>[1]marco!AX20</f>
        <v>12</v>
      </c>
      <c r="E19" s="39">
        <f>[1]abril!AX20</f>
        <v>12</v>
      </c>
      <c r="F19" s="39">
        <f>[1]maio!AX20</f>
        <v>12</v>
      </c>
      <c r="G19" s="39">
        <f>[1]junho!AX20</f>
        <v>12</v>
      </c>
      <c r="H19" s="39">
        <f>[1]julho!AX20</f>
        <v>12</v>
      </c>
      <c r="I19" s="39">
        <f>[1]agosto!AX20</f>
        <v>12</v>
      </c>
      <c r="J19" s="39">
        <f>[1]setembro!AX20</f>
        <v>12</v>
      </c>
      <c r="K19" s="39">
        <f>[1]outubro!AX20</f>
        <v>12</v>
      </c>
      <c r="L19" s="39">
        <f>[1]novembro!AX20</f>
        <v>12</v>
      </c>
      <c r="M19" s="39">
        <f>[1]dezembro!AX20</f>
        <v>12</v>
      </c>
    </row>
    <row r="20" spans="1:13" x14ac:dyDescent="0.25">
      <c r="A20" s="37">
        <v>18</v>
      </c>
      <c r="B20" s="39">
        <f>[1]janeiro!AX22</f>
        <v>13</v>
      </c>
      <c r="C20" s="39">
        <f>[1]fevereiro!AX21</f>
        <v>13</v>
      </c>
      <c r="D20" s="39">
        <f>[1]marco!AX21</f>
        <v>13</v>
      </c>
      <c r="E20" s="39">
        <f>[1]abril!AX21</f>
        <v>13</v>
      </c>
      <c r="F20" s="39">
        <f>[1]maio!AX21</f>
        <v>13</v>
      </c>
      <c r="G20" s="39">
        <f>[1]junho!AX21</f>
        <v>13</v>
      </c>
      <c r="H20" s="39">
        <f>[1]julho!AX21</f>
        <v>13</v>
      </c>
      <c r="I20" s="39">
        <f>[1]agosto!AX21</f>
        <v>13</v>
      </c>
      <c r="J20" s="39">
        <f>[1]setembro!AX21</f>
        <v>13</v>
      </c>
      <c r="K20" s="39">
        <f>[1]outubro!AX21</f>
        <v>13</v>
      </c>
      <c r="L20" s="39">
        <f>[1]novembro!AX21</f>
        <v>13</v>
      </c>
      <c r="M20" s="39">
        <f>[1]dezembro!AX21</f>
        <v>13</v>
      </c>
    </row>
    <row r="21" spans="1:13" x14ac:dyDescent="0.25">
      <c r="A21" s="37">
        <v>19</v>
      </c>
      <c r="B21" s="39">
        <f>[1]janeiro!AX23</f>
        <v>14</v>
      </c>
      <c r="C21" s="39">
        <f>[1]fevereiro!AX22</f>
        <v>14</v>
      </c>
      <c r="D21" s="39">
        <f>[1]marco!AX22</f>
        <v>14</v>
      </c>
      <c r="E21" s="39">
        <f>[1]abril!AX22</f>
        <v>14</v>
      </c>
      <c r="F21" s="39">
        <f>[1]maio!AX22</f>
        <v>14</v>
      </c>
      <c r="G21" s="39">
        <f>[1]junho!AX22</f>
        <v>14</v>
      </c>
      <c r="H21" s="39">
        <f>[1]julho!AX22</f>
        <v>14</v>
      </c>
      <c r="I21" s="39">
        <f>[1]agosto!AX22</f>
        <v>14</v>
      </c>
      <c r="J21" s="39">
        <f>[1]setembro!AX22</f>
        <v>14</v>
      </c>
      <c r="K21" s="39">
        <f>[1]outubro!AX22</f>
        <v>14</v>
      </c>
      <c r="L21" s="39">
        <f>[1]novembro!AX22</f>
        <v>14</v>
      </c>
      <c r="M21" s="39">
        <f>[1]dezembro!AX22</f>
        <v>14</v>
      </c>
    </row>
    <row r="22" spans="1:13" x14ac:dyDescent="0.25">
      <c r="A22" s="37">
        <v>20</v>
      </c>
      <c r="B22" s="39">
        <f>[1]janeiro!AX24</f>
        <v>15</v>
      </c>
      <c r="C22" s="39">
        <f>[1]fevereiro!AX23</f>
        <v>15</v>
      </c>
      <c r="D22" s="39">
        <f>[1]marco!AX23</f>
        <v>15</v>
      </c>
      <c r="E22" s="39">
        <f>[1]abril!AX23</f>
        <v>15</v>
      </c>
      <c r="F22" s="39">
        <f>[1]maio!AX23</f>
        <v>15</v>
      </c>
      <c r="G22" s="39">
        <f>[1]junho!AX23</f>
        <v>15</v>
      </c>
      <c r="H22" s="39">
        <f>[1]julho!AX23</f>
        <v>15</v>
      </c>
      <c r="I22" s="39">
        <f>[1]agosto!AX23</f>
        <v>15</v>
      </c>
      <c r="J22" s="39">
        <f>[1]setembro!AX23</f>
        <v>15</v>
      </c>
      <c r="K22" s="39">
        <f>[1]outubro!AX23</f>
        <v>15</v>
      </c>
      <c r="L22" s="39">
        <f>[1]novembro!AX23</f>
        <v>15</v>
      </c>
      <c r="M22" s="39">
        <f>[1]dezembro!AX23</f>
        <v>15</v>
      </c>
    </row>
    <row r="23" spans="1:13" x14ac:dyDescent="0.25">
      <c r="A23" s="37">
        <v>21</v>
      </c>
      <c r="B23" s="39">
        <f>[1]janeiro!AX25</f>
        <v>16</v>
      </c>
      <c r="C23" s="39">
        <f>[1]fevereiro!AX24</f>
        <v>16</v>
      </c>
      <c r="D23" s="39">
        <f>[1]marco!AX24</f>
        <v>16</v>
      </c>
      <c r="E23" s="39">
        <f>[1]abril!AX24</f>
        <v>16</v>
      </c>
      <c r="F23" s="39">
        <f>[1]maio!AX24</f>
        <v>16</v>
      </c>
      <c r="G23" s="39">
        <f>[1]junho!AX24</f>
        <v>16</v>
      </c>
      <c r="H23" s="39">
        <f>[1]julho!AX24</f>
        <v>16</v>
      </c>
      <c r="I23" s="39">
        <f>[1]agosto!AX24</f>
        <v>16</v>
      </c>
      <c r="J23" s="39">
        <f>[1]setembro!AX24</f>
        <v>16</v>
      </c>
      <c r="K23" s="39">
        <f>[1]outubro!AX24</f>
        <v>16</v>
      </c>
      <c r="L23" s="39">
        <f>[1]novembro!AX24</f>
        <v>16</v>
      </c>
      <c r="M23" s="39">
        <f>[1]dezembro!AX24</f>
        <v>16</v>
      </c>
    </row>
    <row r="24" spans="1:13" x14ac:dyDescent="0.25">
      <c r="A24" s="37">
        <v>22</v>
      </c>
      <c r="B24" s="39">
        <f>[1]janeiro!AX26</f>
        <v>17</v>
      </c>
      <c r="C24" s="39">
        <f>[1]fevereiro!AX25</f>
        <v>17</v>
      </c>
      <c r="D24" s="39">
        <f>[1]marco!AX25</f>
        <v>17</v>
      </c>
      <c r="E24" s="39">
        <f>[1]abril!AX25</f>
        <v>17</v>
      </c>
      <c r="F24" s="39">
        <f>[1]maio!AX25</f>
        <v>17</v>
      </c>
      <c r="G24" s="39">
        <f>[1]junho!AX25</f>
        <v>17</v>
      </c>
      <c r="H24" s="39">
        <f>[1]julho!AX25</f>
        <v>17</v>
      </c>
      <c r="I24" s="39">
        <f>[1]agosto!AX25</f>
        <v>17</v>
      </c>
      <c r="J24" s="39">
        <f>[1]setembro!AX25</f>
        <v>17</v>
      </c>
      <c r="K24" s="39">
        <f>[1]outubro!AX25</f>
        <v>17</v>
      </c>
      <c r="L24" s="39">
        <f>[1]novembro!AX25</f>
        <v>17</v>
      </c>
      <c r="M24" s="39">
        <f>[1]dezembro!AX25</f>
        <v>17</v>
      </c>
    </row>
    <row r="25" spans="1:13" x14ac:dyDescent="0.25">
      <c r="A25" s="37">
        <v>23</v>
      </c>
      <c r="B25" s="39">
        <f>[1]janeiro!AX27</f>
        <v>18</v>
      </c>
      <c r="C25" s="39">
        <f>[1]fevereiro!AX26</f>
        <v>18</v>
      </c>
      <c r="D25" s="39">
        <f>[1]marco!AX26</f>
        <v>18</v>
      </c>
      <c r="E25" s="39">
        <f>[1]abril!AX26</f>
        <v>18</v>
      </c>
      <c r="F25" s="39">
        <f>[1]maio!AX26</f>
        <v>18</v>
      </c>
      <c r="G25" s="39">
        <f>[1]junho!AX26</f>
        <v>18</v>
      </c>
      <c r="H25" s="39">
        <f>[1]julho!AX26</f>
        <v>18</v>
      </c>
      <c r="I25" s="39">
        <f>[1]agosto!AX26</f>
        <v>18</v>
      </c>
      <c r="J25" s="39">
        <f>[1]setembro!AX26</f>
        <v>18</v>
      </c>
      <c r="K25" s="39">
        <f>[1]outubro!AX26</f>
        <v>18</v>
      </c>
      <c r="L25" s="39">
        <f>[1]novembro!AX26</f>
        <v>18</v>
      </c>
      <c r="M25" s="39">
        <f>[1]dezembro!AX26</f>
        <v>18</v>
      </c>
    </row>
    <row r="26" spans="1:13" x14ac:dyDescent="0.25">
      <c r="A26" s="37">
        <v>24</v>
      </c>
      <c r="B26" s="39">
        <f>[1]janeiro!AX28</f>
        <v>19</v>
      </c>
      <c r="C26" s="39">
        <f>[1]fevereiro!AX27</f>
        <v>19</v>
      </c>
      <c r="D26" s="39">
        <f>[1]marco!AX27</f>
        <v>19</v>
      </c>
      <c r="E26" s="39">
        <f>[1]abril!AX27</f>
        <v>19</v>
      </c>
      <c r="F26" s="39">
        <f>[1]maio!AX27</f>
        <v>19</v>
      </c>
      <c r="G26" s="39">
        <f>[1]junho!AX27</f>
        <v>19</v>
      </c>
      <c r="H26" s="39">
        <f>[1]julho!AX27</f>
        <v>19</v>
      </c>
      <c r="I26" s="39">
        <f>[1]agosto!AX27</f>
        <v>19</v>
      </c>
      <c r="J26" s="39">
        <f>[1]setembro!AX27</f>
        <v>19</v>
      </c>
      <c r="K26" s="39">
        <f>[1]outubro!AX27</f>
        <v>19</v>
      </c>
      <c r="L26" s="39">
        <f>[1]novembro!AX27</f>
        <v>19</v>
      </c>
      <c r="M26" s="39">
        <f>[1]dezembro!AX27</f>
        <v>19</v>
      </c>
    </row>
    <row r="27" spans="1:13" x14ac:dyDescent="0.25">
      <c r="A27" s="37">
        <v>25</v>
      </c>
      <c r="B27" s="39">
        <f>[1]janeiro!AX29</f>
        <v>20</v>
      </c>
      <c r="C27" s="39">
        <f>[1]fevereiro!AX28</f>
        <v>20</v>
      </c>
      <c r="D27" s="39">
        <f>[1]marco!AX28</f>
        <v>20</v>
      </c>
      <c r="E27" s="39">
        <f>[1]abril!AX28</f>
        <v>20</v>
      </c>
      <c r="F27" s="39">
        <f>[1]maio!AX28</f>
        <v>20</v>
      </c>
      <c r="G27" s="39">
        <f>[1]junho!AX28</f>
        <v>20</v>
      </c>
      <c r="H27" s="39">
        <f>[1]julho!AX28</f>
        <v>20</v>
      </c>
      <c r="I27" s="39">
        <f>[1]agosto!AX28</f>
        <v>20</v>
      </c>
      <c r="J27" s="39">
        <f>[1]setembro!AX28</f>
        <v>20</v>
      </c>
      <c r="K27" s="39">
        <f>[1]outubro!AX28</f>
        <v>20</v>
      </c>
      <c r="L27" s="39">
        <f>[1]novembro!AX28</f>
        <v>20</v>
      </c>
      <c r="M27" s="39">
        <f>[1]dezembro!AX28</f>
        <v>20</v>
      </c>
    </row>
    <row r="28" spans="1:13" x14ac:dyDescent="0.25">
      <c r="A28" s="37">
        <v>26</v>
      </c>
      <c r="B28" s="39">
        <f>[1]janeiro!AX30</f>
        <v>21</v>
      </c>
      <c r="C28" s="39">
        <f>[1]fevereiro!AX29</f>
        <v>21</v>
      </c>
      <c r="D28" s="39">
        <f>[1]marco!AX29</f>
        <v>21</v>
      </c>
      <c r="E28" s="39">
        <f>[1]abril!AX29</f>
        <v>21</v>
      </c>
      <c r="F28" s="39">
        <f>[1]maio!AX29</f>
        <v>21</v>
      </c>
      <c r="G28" s="39">
        <f>[1]junho!AX29</f>
        <v>21</v>
      </c>
      <c r="H28" s="39">
        <f>[1]julho!AX29</f>
        <v>21</v>
      </c>
      <c r="I28" s="39">
        <f>[1]agosto!AX29</f>
        <v>21</v>
      </c>
      <c r="J28" s="39">
        <f>[1]setembro!AX29</f>
        <v>21</v>
      </c>
      <c r="K28" s="39">
        <f>[1]outubro!AX29</f>
        <v>21</v>
      </c>
      <c r="L28" s="39">
        <f>[1]novembro!AX29</f>
        <v>21</v>
      </c>
      <c r="M28" s="39">
        <f>[1]dezembro!AX29</f>
        <v>21</v>
      </c>
    </row>
    <row r="29" spans="1:13" x14ac:dyDescent="0.25">
      <c r="A29" s="37">
        <v>27</v>
      </c>
      <c r="B29" s="39">
        <f>[1]janeiro!AX31</f>
        <v>22</v>
      </c>
      <c r="C29" s="39">
        <f>[1]fevereiro!AX30</f>
        <v>22</v>
      </c>
      <c r="D29" s="39">
        <f>[1]marco!AX30</f>
        <v>22</v>
      </c>
      <c r="E29" s="39">
        <f>[1]abril!AX30</f>
        <v>22</v>
      </c>
      <c r="F29" s="39">
        <f>[1]maio!AX30</f>
        <v>22</v>
      </c>
      <c r="G29" s="39">
        <f>[1]junho!AX30</f>
        <v>22</v>
      </c>
      <c r="H29" s="39">
        <f>[1]julho!AX30</f>
        <v>22</v>
      </c>
      <c r="I29" s="39">
        <f>[1]agosto!AX30</f>
        <v>22</v>
      </c>
      <c r="J29" s="39">
        <f>[1]setembro!AX30</f>
        <v>22</v>
      </c>
      <c r="K29" s="39">
        <f>[1]outubro!AX30</f>
        <v>22</v>
      </c>
      <c r="L29" s="39">
        <f>[1]novembro!AX30</f>
        <v>22</v>
      </c>
      <c r="M29" s="39">
        <f>[1]dezembro!AX30</f>
        <v>22</v>
      </c>
    </row>
    <row r="30" spans="1:13" x14ac:dyDescent="0.25">
      <c r="A30" s="37">
        <v>28</v>
      </c>
      <c r="B30" s="39">
        <f>[1]janeiro!AX32</f>
        <v>23</v>
      </c>
      <c r="C30" s="39">
        <f>[1]fevereiro!AX31</f>
        <v>23</v>
      </c>
      <c r="D30" s="39">
        <f>[1]marco!AX31</f>
        <v>23</v>
      </c>
      <c r="E30" s="39">
        <f>[1]abril!AX31</f>
        <v>23</v>
      </c>
      <c r="F30" s="39">
        <f>[1]maio!AX31</f>
        <v>23</v>
      </c>
      <c r="G30" s="39">
        <f>[1]junho!AX31</f>
        <v>23</v>
      </c>
      <c r="H30" s="39">
        <f>[1]julho!AX31</f>
        <v>23</v>
      </c>
      <c r="I30" s="39">
        <f>[1]agosto!AX31</f>
        <v>23</v>
      </c>
      <c r="J30" s="39">
        <f>[1]setembro!AX31</f>
        <v>23</v>
      </c>
      <c r="K30" s="39">
        <f>[1]outubro!AX31</f>
        <v>23</v>
      </c>
      <c r="L30" s="39">
        <f>[1]novembro!AX31</f>
        <v>23</v>
      </c>
      <c r="M30" s="39">
        <f>[1]dezembro!AX31</f>
        <v>23</v>
      </c>
    </row>
    <row r="31" spans="1:13" x14ac:dyDescent="0.25">
      <c r="A31" s="37">
        <v>29</v>
      </c>
      <c r="B31" s="39">
        <f>[1]janeiro!AX33</f>
        <v>24</v>
      </c>
      <c r="C31" s="39"/>
      <c r="D31" s="39">
        <f>[1]marco!AX32</f>
        <v>24</v>
      </c>
      <c r="E31" s="39">
        <f>[1]abril!AX32</f>
        <v>24</v>
      </c>
      <c r="F31" s="39">
        <f>[1]maio!AX32</f>
        <v>24</v>
      </c>
      <c r="G31" s="39">
        <f>[1]junho!AX32</f>
        <v>24</v>
      </c>
      <c r="H31" s="39">
        <f>[1]julho!AX32</f>
        <v>24</v>
      </c>
      <c r="I31" s="39">
        <f>[1]agosto!AX32</f>
        <v>24</v>
      </c>
      <c r="J31" s="39">
        <f>[1]setembro!AX32</f>
        <v>24</v>
      </c>
      <c r="K31" s="39">
        <f>[1]outubro!AX32</f>
        <v>24</v>
      </c>
      <c r="L31" s="39">
        <f>[1]novembro!AX32</f>
        <v>24</v>
      </c>
      <c r="M31" s="39">
        <f>[1]dezembro!AX32</f>
        <v>24</v>
      </c>
    </row>
    <row r="32" spans="1:13" x14ac:dyDescent="0.25">
      <c r="A32" s="37">
        <v>30</v>
      </c>
      <c r="B32" s="39">
        <f>[1]janeiro!AX34</f>
        <v>25</v>
      </c>
      <c r="C32" s="39"/>
      <c r="D32" s="39">
        <f>[1]marco!AX33</f>
        <v>25</v>
      </c>
      <c r="E32" s="39">
        <f>[1]abril!AX33</f>
        <v>25</v>
      </c>
      <c r="F32" s="39">
        <f>[1]maio!AX33</f>
        <v>25</v>
      </c>
      <c r="G32" s="39">
        <f>[1]junho!AX33</f>
        <v>25</v>
      </c>
      <c r="H32" s="39">
        <f>[1]julho!AX33</f>
        <v>25</v>
      </c>
      <c r="I32" s="39">
        <f>[1]agosto!AX33</f>
        <v>25</v>
      </c>
      <c r="J32" s="39">
        <f>[1]setembro!AX33</f>
        <v>25</v>
      </c>
      <c r="K32" s="39">
        <f>[1]outubro!AX33</f>
        <v>25</v>
      </c>
      <c r="L32" s="39">
        <f>[1]novembro!AX33</f>
        <v>25</v>
      </c>
      <c r="M32" s="39">
        <f>[1]dezembro!AX33</f>
        <v>25</v>
      </c>
    </row>
    <row r="33" spans="1:13" x14ac:dyDescent="0.25">
      <c r="A33" s="37">
        <v>31</v>
      </c>
      <c r="B33" s="39">
        <f>[1]janeiro!AX35</f>
        <v>26</v>
      </c>
      <c r="C33" s="39"/>
      <c r="D33" s="39">
        <f>[1]marco!AX34</f>
        <v>26</v>
      </c>
      <c r="E33" s="39"/>
      <c r="F33" s="39">
        <f>[1]maio!AX34</f>
        <v>26</v>
      </c>
      <c r="G33" s="39"/>
      <c r="H33" s="39">
        <f>[1]julho!AX34</f>
        <v>26</v>
      </c>
      <c r="I33" s="39">
        <f>[1]agosto!AX34</f>
        <v>26</v>
      </c>
      <c r="J33" s="39"/>
      <c r="K33" s="39">
        <f>[1]outubro!AX34</f>
        <v>26</v>
      </c>
      <c r="L33" s="39"/>
      <c r="M33" s="39">
        <f>[1]dezembro!AX34</f>
        <v>26</v>
      </c>
    </row>
    <row r="34" spans="1:13" x14ac:dyDescent="0.25">
      <c r="A34" s="40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</row>
    <row r="35" spans="1:13" x14ac:dyDescent="0.25">
      <c r="A35" s="37" t="s">
        <v>92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</row>
    <row r="36" spans="1:13" x14ac:dyDescent="0.25">
      <c r="A36" s="37" t="s">
        <v>93</v>
      </c>
      <c r="B36" s="43">
        <f t="shared" ref="B36:M36" si="0">SUM(B3:B33)</f>
        <v>382</v>
      </c>
      <c r="C36" s="43">
        <f t="shared" si="0"/>
        <v>276</v>
      </c>
      <c r="D36" s="43">
        <f t="shared" si="0"/>
        <v>351</v>
      </c>
      <c r="E36" s="43">
        <f t="shared" si="0"/>
        <v>325</v>
      </c>
      <c r="F36" s="43">
        <f t="shared" si="0"/>
        <v>351</v>
      </c>
      <c r="G36" s="43">
        <f t="shared" si="0"/>
        <v>325</v>
      </c>
      <c r="H36" s="43">
        <f t="shared" si="0"/>
        <v>351</v>
      </c>
      <c r="I36" s="43">
        <f t="shared" si="0"/>
        <v>353</v>
      </c>
      <c r="J36" s="43">
        <f t="shared" si="0"/>
        <v>325</v>
      </c>
      <c r="K36" s="43">
        <f t="shared" si="0"/>
        <v>351</v>
      </c>
      <c r="L36" s="43">
        <f t="shared" si="0"/>
        <v>325</v>
      </c>
      <c r="M36" s="43">
        <f t="shared" si="0"/>
        <v>351</v>
      </c>
    </row>
    <row r="37" spans="1:13" x14ac:dyDescent="0.25">
      <c r="A37" s="37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25">
      <c r="A38" s="37" t="s">
        <v>94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</row>
    <row r="39" spans="1:13" x14ac:dyDescent="0.25">
      <c r="A39" s="37" t="s">
        <v>95</v>
      </c>
      <c r="B39" s="44">
        <v>219.80285714285708</v>
      </c>
      <c r="C39" s="44">
        <v>207.04285714285714</v>
      </c>
      <c r="D39" s="44">
        <v>164.98601714285712</v>
      </c>
      <c r="E39" s="44">
        <v>79.572907142857133</v>
      </c>
      <c r="F39" s="44">
        <v>64.142314285714306</v>
      </c>
      <c r="G39" s="44">
        <v>50.681571428571417</v>
      </c>
      <c r="H39" s="44">
        <v>39.958428571428577</v>
      </c>
      <c r="I39" s="44">
        <v>39.14</v>
      </c>
      <c r="J39" s="44">
        <v>77.09142857142858</v>
      </c>
      <c r="K39" s="44">
        <v>125.45157142857141</v>
      </c>
      <c r="L39" s="44">
        <v>123.32154285714286</v>
      </c>
      <c r="M39" s="44">
        <v>181.2631428571429</v>
      </c>
    </row>
    <row r="40" spans="1:13" x14ac:dyDescent="0.25">
      <c r="A40" s="37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25">
      <c r="A41" s="37" t="s">
        <v>96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</row>
    <row r="42" spans="1:13" x14ac:dyDescent="0.25">
      <c r="A42" s="37" t="s">
        <v>97</v>
      </c>
      <c r="B42" s="43">
        <f t="shared" ref="B42:M42" si="1">B36-B39</f>
        <v>162.19714285714292</v>
      </c>
      <c r="C42" s="43">
        <f t="shared" si="1"/>
        <v>68.957142857142856</v>
      </c>
      <c r="D42" s="43">
        <f t="shared" si="1"/>
        <v>186.01398285714288</v>
      </c>
      <c r="E42" s="43">
        <f t="shared" si="1"/>
        <v>245.42709285714287</v>
      </c>
      <c r="F42" s="43">
        <f t="shared" si="1"/>
        <v>286.85768571428571</v>
      </c>
      <c r="G42" s="43">
        <f t="shared" si="1"/>
        <v>274.31842857142857</v>
      </c>
      <c r="H42" s="43">
        <f t="shared" si="1"/>
        <v>311.04157142857144</v>
      </c>
      <c r="I42" s="43">
        <f t="shared" si="1"/>
        <v>313.86</v>
      </c>
      <c r="J42" s="43">
        <f t="shared" si="1"/>
        <v>247.90857142857141</v>
      </c>
      <c r="K42" s="43">
        <f t="shared" si="1"/>
        <v>225.54842857142859</v>
      </c>
      <c r="L42" s="43">
        <f t="shared" si="1"/>
        <v>201.67845714285716</v>
      </c>
      <c r="M42" s="43">
        <f t="shared" si="1"/>
        <v>169.7368571428571</v>
      </c>
    </row>
    <row r="43" spans="1:13" x14ac:dyDescent="0.25">
      <c r="A43" s="45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25">
      <c r="A44" s="37" t="s">
        <v>98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25">
      <c r="A45" s="37" t="s">
        <v>99</v>
      </c>
      <c r="B45" s="46" t="str">
        <f>[1]janeiro!BA44</f>
        <v>horária</v>
      </c>
      <c r="C45" s="46" t="str">
        <f>[1]fevereiro!BA43</f>
        <v>horária</v>
      </c>
      <c r="D45" s="46" t="str">
        <f>[1]marco!BA43</f>
        <v>horária</v>
      </c>
      <c r="E45" s="46" t="str">
        <f>[1]abril!BA43</f>
        <v>horária</v>
      </c>
      <c r="F45" s="46" t="str">
        <f>[1]maio!BA43</f>
        <v>horária</v>
      </c>
      <c r="G45" s="46" t="str">
        <f>[1]junho!BA43</f>
        <v>horária</v>
      </c>
      <c r="H45" s="46" t="str">
        <f>[1]julho!BA43</f>
        <v>horária</v>
      </c>
      <c r="I45" s="46" t="str">
        <f>[1]agosto!BA43</f>
        <v>horária</v>
      </c>
      <c r="J45" s="46" t="str">
        <f>[1]setembro!BA42</f>
        <v>horária</v>
      </c>
      <c r="K45" s="46" t="str">
        <f>[1]outubro!BA43</f>
        <v>horária</v>
      </c>
      <c r="L45" s="46" t="str">
        <f>[1]novembro!BA43</f>
        <v>horária</v>
      </c>
      <c r="M45" s="46" t="str">
        <f>[1]dezembro!BA43</f>
        <v>horária</v>
      </c>
    </row>
    <row r="46" spans="1:13" x14ac:dyDescent="0.25">
      <c r="A46" s="3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</row>
    <row r="47" spans="1:13" x14ac:dyDescent="0.25">
      <c r="A47" s="37" t="s">
        <v>100</v>
      </c>
      <c r="B47" s="43">
        <f t="shared" ref="B47:M47" si="2">MAX(B3:B33)</f>
        <v>31</v>
      </c>
      <c r="C47" s="43">
        <f t="shared" si="2"/>
        <v>23</v>
      </c>
      <c r="D47" s="43">
        <f t="shared" si="2"/>
        <v>26</v>
      </c>
      <c r="E47" s="43">
        <f t="shared" si="2"/>
        <v>25</v>
      </c>
      <c r="F47" s="43">
        <f t="shared" si="2"/>
        <v>26</v>
      </c>
      <c r="G47" s="43">
        <f t="shared" si="2"/>
        <v>25</v>
      </c>
      <c r="H47" s="43">
        <f t="shared" si="2"/>
        <v>26</v>
      </c>
      <c r="I47" s="43">
        <f t="shared" si="2"/>
        <v>26</v>
      </c>
      <c r="J47" s="43">
        <f t="shared" si="2"/>
        <v>25</v>
      </c>
      <c r="K47" s="43">
        <f t="shared" si="2"/>
        <v>26</v>
      </c>
      <c r="L47" s="43">
        <f t="shared" si="2"/>
        <v>25</v>
      </c>
      <c r="M47" s="43">
        <f t="shared" si="2"/>
        <v>26</v>
      </c>
    </row>
    <row r="50" spans="1:4" x14ac:dyDescent="0.25">
      <c r="A50" s="12">
        <v>43140</v>
      </c>
      <c r="B50" s="4">
        <f>AVERAGE(C5:C11)</f>
        <v>2</v>
      </c>
      <c r="C50">
        <v>1</v>
      </c>
      <c r="D50" s="15" t="s">
        <v>12</v>
      </c>
    </row>
    <row r="51" spans="1:4" x14ac:dyDescent="0.25">
      <c r="A51" s="12">
        <v>43146</v>
      </c>
      <c r="B51" s="4">
        <f>AVERAGE(C11:C17)</f>
        <v>7</v>
      </c>
      <c r="C51">
        <v>2</v>
      </c>
      <c r="D51" s="15" t="s">
        <v>12</v>
      </c>
    </row>
    <row r="52" spans="1:4" x14ac:dyDescent="0.25">
      <c r="A52" s="12">
        <v>43153</v>
      </c>
      <c r="B52" s="4">
        <f>AVERAGE(C18:C24)</f>
        <v>14</v>
      </c>
      <c r="C52">
        <v>3</v>
      </c>
      <c r="D52" s="15" t="s">
        <v>12</v>
      </c>
    </row>
    <row r="53" spans="1:4" x14ac:dyDescent="0.25">
      <c r="A53" s="12">
        <v>43160</v>
      </c>
      <c r="B53" s="4">
        <f>AVERAGE(C24:C30)</f>
        <v>20</v>
      </c>
      <c r="C53">
        <v>4</v>
      </c>
      <c r="D53" s="15" t="s">
        <v>12</v>
      </c>
    </row>
    <row r="54" spans="1:4" x14ac:dyDescent="0.25">
      <c r="A54" s="12">
        <v>43167</v>
      </c>
      <c r="B54" s="4">
        <f>AVERAGE(D4:D10)</f>
        <v>1.2</v>
      </c>
      <c r="C54">
        <v>5</v>
      </c>
      <c r="D54" s="15" t="s">
        <v>12</v>
      </c>
    </row>
    <row r="55" spans="1:4" x14ac:dyDescent="0.25">
      <c r="A55" s="12">
        <v>43174</v>
      </c>
      <c r="B55" s="4">
        <f>AVERAGE(D11:D17)</f>
        <v>7</v>
      </c>
      <c r="C55">
        <v>6</v>
      </c>
      <c r="D55" s="15" t="s">
        <v>12</v>
      </c>
    </row>
    <row r="56" spans="1:4" x14ac:dyDescent="0.25">
      <c r="A56" s="12">
        <v>43181</v>
      </c>
      <c r="B56" s="4">
        <f>AVERAGE(D18:D24)</f>
        <v>14</v>
      </c>
      <c r="C56">
        <v>7</v>
      </c>
      <c r="D56" s="15" t="s">
        <v>12</v>
      </c>
    </row>
    <row r="57" spans="1:4" x14ac:dyDescent="0.25">
      <c r="A57" s="12">
        <v>43188</v>
      </c>
      <c r="B57" s="4">
        <f>AVERAGE(D25:D31)</f>
        <v>21</v>
      </c>
      <c r="C57">
        <v>8</v>
      </c>
      <c r="D57" s="15" t="s">
        <v>12</v>
      </c>
    </row>
    <row r="58" spans="1:4" x14ac:dyDescent="0.25">
      <c r="A58" s="12">
        <v>43195</v>
      </c>
      <c r="B58" s="4">
        <f>AVERAGE(D32:D33,E3:E7)</f>
        <v>10.199999999999999</v>
      </c>
      <c r="C58">
        <v>9</v>
      </c>
      <c r="D58" t="s">
        <v>13</v>
      </c>
    </row>
    <row r="59" spans="1:4" x14ac:dyDescent="0.25">
      <c r="A59" s="12">
        <v>43201</v>
      </c>
      <c r="B59" s="4">
        <f>AVERAGE(E7:E13)</f>
        <v>3.5</v>
      </c>
      <c r="C59">
        <v>10</v>
      </c>
      <c r="D59" t="s">
        <v>13</v>
      </c>
    </row>
    <row r="60" spans="1:4" x14ac:dyDescent="0.25">
      <c r="A60" s="12">
        <v>43209</v>
      </c>
      <c r="B60" s="4">
        <f>AVERAGE(E15:E21)</f>
        <v>11</v>
      </c>
      <c r="C60">
        <v>11</v>
      </c>
      <c r="D60" t="s">
        <v>13</v>
      </c>
    </row>
    <row r="61" spans="1:4" x14ac:dyDescent="0.25">
      <c r="A61" s="12">
        <v>43216</v>
      </c>
      <c r="B61" s="4">
        <f>AVERAGE(E22:E28)</f>
        <v>18</v>
      </c>
      <c r="C61">
        <v>12</v>
      </c>
      <c r="D61" t="s">
        <v>13</v>
      </c>
    </row>
    <row r="62" spans="1:4" x14ac:dyDescent="0.25">
      <c r="A62" s="12">
        <v>43223</v>
      </c>
      <c r="B62" s="4">
        <f>AVERAGE(E29:E32,F3:F5)</f>
        <v>13.428571428571429</v>
      </c>
      <c r="C62">
        <v>13</v>
      </c>
      <c r="D62" t="s">
        <v>13</v>
      </c>
    </row>
    <row r="63" spans="1:4" x14ac:dyDescent="0.25">
      <c r="A63" s="12">
        <v>43230</v>
      </c>
      <c r="B63" s="4">
        <f>AVERAGE(F6:F12)</f>
        <v>3</v>
      </c>
      <c r="C63">
        <v>14</v>
      </c>
      <c r="D63" t="s">
        <v>13</v>
      </c>
    </row>
    <row r="64" spans="1:4" x14ac:dyDescent="0.25">
      <c r="A64" s="12">
        <v>43237</v>
      </c>
      <c r="B64" s="4">
        <f>AVERAGE(F13:F19)</f>
        <v>9</v>
      </c>
      <c r="C64">
        <v>15</v>
      </c>
      <c r="D64" t="s">
        <v>13</v>
      </c>
    </row>
    <row r="65" spans="1:4" x14ac:dyDescent="0.25">
      <c r="A65" s="12">
        <v>43244</v>
      </c>
      <c r="B65" s="4">
        <f>AVERAGE(F20:F26)</f>
        <v>16</v>
      </c>
      <c r="C65">
        <v>16</v>
      </c>
      <c r="D65" t="s">
        <v>13</v>
      </c>
    </row>
    <row r="66" spans="1:4" x14ac:dyDescent="0.25">
      <c r="A66" s="12">
        <v>43258</v>
      </c>
      <c r="B66" s="4">
        <f>AVERAGE(G3:G9)</f>
        <v>0.6</v>
      </c>
      <c r="C66">
        <v>17</v>
      </c>
      <c r="D66" t="s">
        <v>13</v>
      </c>
    </row>
    <row r="67" spans="1:4" x14ac:dyDescent="0.25">
      <c r="A67" s="12">
        <v>43265</v>
      </c>
      <c r="B67" s="4">
        <f>AVERAGE(G10:G16)</f>
        <v>6</v>
      </c>
      <c r="C67">
        <v>18</v>
      </c>
      <c r="D67" t="s">
        <v>13</v>
      </c>
    </row>
    <row r="68" spans="1:4" x14ac:dyDescent="0.25">
      <c r="A68" s="12">
        <v>43272</v>
      </c>
      <c r="B68" s="4">
        <f>AVERAGE(G17:G23)</f>
        <v>13</v>
      </c>
      <c r="C68">
        <v>19</v>
      </c>
      <c r="D68" t="s">
        <v>13</v>
      </c>
    </row>
    <row r="69" spans="1:4" x14ac:dyDescent="0.25">
      <c r="A69" s="12">
        <v>43279</v>
      </c>
      <c r="B69" s="4">
        <f>AVERAGE(G24:G30)</f>
        <v>20</v>
      </c>
      <c r="C69">
        <v>20</v>
      </c>
      <c r="D69" t="s">
        <v>13</v>
      </c>
    </row>
    <row r="70" spans="1:4" x14ac:dyDescent="0.25">
      <c r="A70" s="12">
        <v>43349</v>
      </c>
      <c r="B70" s="4">
        <f>AVERAGE(I33,J3,J4,J5,J6,J7,J8)</f>
        <v>5.4</v>
      </c>
      <c r="C70">
        <v>21</v>
      </c>
      <c r="D70" t="s">
        <v>13</v>
      </c>
    </row>
    <row r="71" spans="1:4" x14ac:dyDescent="0.25">
      <c r="A71" s="12">
        <v>43356</v>
      </c>
      <c r="B71" s="4">
        <f>AVERAGE(J9:J15)</f>
        <v>5</v>
      </c>
      <c r="C71">
        <v>22</v>
      </c>
      <c r="D71" t="s">
        <v>13</v>
      </c>
    </row>
    <row r="72" spans="1:4" x14ac:dyDescent="0.25">
      <c r="A72" s="12">
        <v>43363</v>
      </c>
      <c r="B72" s="4">
        <f>AVERAGE(J16:J22)</f>
        <v>12</v>
      </c>
      <c r="C72">
        <v>23</v>
      </c>
      <c r="D72" t="s">
        <v>13</v>
      </c>
    </row>
    <row r="73" spans="1:4" x14ac:dyDescent="0.25">
      <c r="A73" s="12">
        <v>43370</v>
      </c>
      <c r="B73" s="4">
        <f>AVERAGE(J23:J29)</f>
        <v>19</v>
      </c>
      <c r="C73">
        <v>24</v>
      </c>
      <c r="D73" t="s">
        <v>13</v>
      </c>
    </row>
    <row r="74" spans="1:4" x14ac:dyDescent="0.25">
      <c r="A74" s="12">
        <v>43378</v>
      </c>
      <c r="B74" s="4">
        <f>AVERAGE(K3:K9)</f>
        <v>0.6</v>
      </c>
      <c r="C74">
        <v>25</v>
      </c>
      <c r="D74" s="15" t="s">
        <v>12</v>
      </c>
    </row>
    <row r="75" spans="1:4" x14ac:dyDescent="0.25">
      <c r="A75" s="12">
        <v>43384</v>
      </c>
      <c r="B75" s="4">
        <f>AVERAGE(K7:K13)</f>
        <v>3.5</v>
      </c>
      <c r="C75">
        <v>26</v>
      </c>
      <c r="D75" s="15" t="s">
        <v>12</v>
      </c>
    </row>
    <row r="76" spans="1:4" x14ac:dyDescent="0.25">
      <c r="A76" s="12">
        <v>43391</v>
      </c>
      <c r="B76" s="4">
        <f>AVERAGE(K14:K20)</f>
        <v>10</v>
      </c>
      <c r="C76">
        <v>27</v>
      </c>
      <c r="D76" s="15" t="s">
        <v>12</v>
      </c>
    </row>
    <row r="77" spans="1:4" x14ac:dyDescent="0.25">
      <c r="A77" s="12">
        <v>43398</v>
      </c>
      <c r="B77" s="4">
        <f>AVERAGE(K21:K27)</f>
        <v>17</v>
      </c>
      <c r="C77">
        <v>28</v>
      </c>
      <c r="D77" s="15" t="s">
        <v>12</v>
      </c>
    </row>
    <row r="78" spans="1:4" x14ac:dyDescent="0.25">
      <c r="A78" s="12">
        <v>43404</v>
      </c>
      <c r="B78" s="4">
        <f>AVERAGE(K27:K33)</f>
        <v>23</v>
      </c>
      <c r="C78">
        <v>29</v>
      </c>
      <c r="D78" s="15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1E5F0-E21E-4A0B-AB10-CC6C776ED031}">
  <dimension ref="B1:W39"/>
  <sheetViews>
    <sheetView topLeftCell="J1" workbookViewId="0">
      <selection activeCell="W3" sqref="W3:W18"/>
    </sheetView>
  </sheetViews>
  <sheetFormatPr defaultRowHeight="15" x14ac:dyDescent="0.25"/>
  <cols>
    <col min="17" max="17" width="10.140625" bestFit="1" customWidth="1"/>
  </cols>
  <sheetData>
    <row r="1" spans="2:23" x14ac:dyDescent="0.25">
      <c r="V1" s="67" t="s">
        <v>39</v>
      </c>
      <c r="W1" s="67"/>
    </row>
    <row r="2" spans="2:23" x14ac:dyDescent="0.25"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V2" s="8" t="s">
        <v>12</v>
      </c>
      <c r="W2" s="8" t="s">
        <v>13</v>
      </c>
    </row>
    <row r="3" spans="2:23" x14ac:dyDescent="0.25">
      <c r="Q3" s="12">
        <v>43140</v>
      </c>
      <c r="R3">
        <v>1</v>
      </c>
      <c r="S3" s="15" t="s">
        <v>12</v>
      </c>
      <c r="V3" s="8">
        <v>15.440630000000001</v>
      </c>
      <c r="W3" s="8">
        <v>12.274430000000001</v>
      </c>
    </row>
    <row r="4" spans="2:23" x14ac:dyDescent="0.25">
      <c r="B4">
        <v>1</v>
      </c>
      <c r="C4">
        <v>28.558344414041844</v>
      </c>
      <c r="D4">
        <v>19.736648879908739</v>
      </c>
      <c r="E4">
        <v>18.898141424992865</v>
      </c>
      <c r="F4">
        <v>16.641667503318619</v>
      </c>
      <c r="G4">
        <v>13.206887669068413</v>
      </c>
      <c r="H4">
        <v>16.318105258160752</v>
      </c>
      <c r="I4">
        <v>13.496403242605435</v>
      </c>
      <c r="J4">
        <v>3.3479376210159133</v>
      </c>
      <c r="K4">
        <v>18.136269961273339</v>
      </c>
      <c r="L4">
        <v>12.840367653416566</v>
      </c>
      <c r="M4">
        <v>21.336963023546481</v>
      </c>
      <c r="N4">
        <v>18.287330811839261</v>
      </c>
      <c r="Q4" s="12">
        <v>43146</v>
      </c>
      <c r="R4">
        <v>2</v>
      </c>
      <c r="S4" s="15" t="s">
        <v>12</v>
      </c>
      <c r="V4" s="8">
        <v>11.683260000000001</v>
      </c>
      <c r="W4" s="8">
        <v>14.30739</v>
      </c>
    </row>
    <row r="5" spans="2:23" x14ac:dyDescent="0.25">
      <c r="B5">
        <v>2</v>
      </c>
      <c r="C5">
        <v>20.128555272281272</v>
      </c>
      <c r="D5">
        <v>20.919836626968667</v>
      </c>
      <c r="E5">
        <v>16.225263979537729</v>
      </c>
      <c r="F5">
        <v>13.566453196808123</v>
      </c>
      <c r="G5">
        <v>13.641004237469719</v>
      </c>
      <c r="H5">
        <v>10.789337078118331</v>
      </c>
      <c r="I5">
        <v>14.368005035934457</v>
      </c>
      <c r="J5">
        <v>5.6349245815398845</v>
      </c>
      <c r="K5">
        <v>16.787772772090463</v>
      </c>
      <c r="L5">
        <v>20.625483020855398</v>
      </c>
      <c r="M5">
        <v>18.815932947425441</v>
      </c>
      <c r="N5">
        <v>21.149792863967246</v>
      </c>
      <c r="Q5" s="12">
        <v>43153</v>
      </c>
      <c r="R5">
        <v>3</v>
      </c>
      <c r="S5" s="15" t="s">
        <v>12</v>
      </c>
      <c r="V5" s="8">
        <v>14.90269</v>
      </c>
      <c r="W5" s="8">
        <v>11.99769</v>
      </c>
    </row>
    <row r="6" spans="2:23" x14ac:dyDescent="0.25">
      <c r="B6">
        <v>3</v>
      </c>
      <c r="C6">
        <v>18.219401402022363</v>
      </c>
      <c r="D6">
        <v>16.639153092199852</v>
      </c>
      <c r="E6">
        <v>18.329165220193055</v>
      </c>
      <c r="F6">
        <v>12.942967060918056</v>
      </c>
      <c r="G6">
        <v>16.897731029027554</v>
      </c>
      <c r="H6">
        <v>5.0484433448037915</v>
      </c>
      <c r="I6">
        <v>9.1600588421053075</v>
      </c>
      <c r="J6">
        <v>2.6154801167950903</v>
      </c>
      <c r="K6">
        <v>14.297901927940675</v>
      </c>
      <c r="L6">
        <v>18.149243342236137</v>
      </c>
      <c r="M6">
        <v>26.329766788495114</v>
      </c>
      <c r="N6">
        <v>15.190909721792554</v>
      </c>
      <c r="Q6" s="12">
        <v>43160</v>
      </c>
      <c r="R6">
        <v>4</v>
      </c>
      <c r="S6" s="15" t="s">
        <v>12</v>
      </c>
      <c r="V6" s="8">
        <v>15.078519999999999</v>
      </c>
      <c r="W6" s="8">
        <v>13.4977</v>
      </c>
    </row>
    <row r="7" spans="2:23" x14ac:dyDescent="0.25">
      <c r="B7">
        <v>4</v>
      </c>
      <c r="C7">
        <v>32.21209522243452</v>
      </c>
      <c r="D7">
        <v>18.534552708314653</v>
      </c>
      <c r="E7">
        <v>16.910707563483218</v>
      </c>
      <c r="F7">
        <v>14.611863128264554</v>
      </c>
      <c r="G7">
        <v>17.179293131880726</v>
      </c>
      <c r="H7">
        <v>5.0462681003005159</v>
      </c>
      <c r="I7">
        <v>10.24874786844639</v>
      </c>
      <c r="J7">
        <v>13.468705599420844</v>
      </c>
      <c r="K7">
        <v>11.955281830552867</v>
      </c>
      <c r="L7">
        <v>13.333333146560726</v>
      </c>
      <c r="M7">
        <v>12.424406837726785</v>
      </c>
      <c r="N7">
        <v>26.081005449401228</v>
      </c>
      <c r="Q7" s="12">
        <v>43167</v>
      </c>
      <c r="R7">
        <v>5</v>
      </c>
      <c r="S7" s="15" t="s">
        <v>12</v>
      </c>
      <c r="V7" s="8">
        <v>12.883929999999999</v>
      </c>
      <c r="W7" s="8">
        <v>12.386469999999999</v>
      </c>
    </row>
    <row r="8" spans="2:23" x14ac:dyDescent="0.25">
      <c r="B8">
        <v>5</v>
      </c>
      <c r="C8">
        <v>26.327099817217253</v>
      </c>
      <c r="D8">
        <v>18.054773645473638</v>
      </c>
      <c r="E8">
        <v>19.4021396464899</v>
      </c>
      <c r="F8">
        <v>17.422249627182278</v>
      </c>
      <c r="G8">
        <v>15.087262522035521</v>
      </c>
      <c r="H8">
        <v>3.8110161899781612</v>
      </c>
      <c r="I8">
        <v>12.786931894843301</v>
      </c>
      <c r="J8">
        <v>8.0128361837357378</v>
      </c>
      <c r="K8">
        <v>13.563291594229252</v>
      </c>
      <c r="L8">
        <v>5.3939722887399295</v>
      </c>
      <c r="M8">
        <v>11.004688164899317</v>
      </c>
      <c r="N8">
        <v>28.546991532531461</v>
      </c>
      <c r="Q8" s="12">
        <v>43174</v>
      </c>
      <c r="R8">
        <v>6</v>
      </c>
      <c r="S8" s="15" t="s">
        <v>12</v>
      </c>
      <c r="V8" s="8">
        <v>15.47888</v>
      </c>
      <c r="W8" s="8">
        <v>11.926399999999999</v>
      </c>
    </row>
    <row r="9" spans="2:23" x14ac:dyDescent="0.25">
      <c r="B9">
        <v>6</v>
      </c>
      <c r="C9">
        <v>18.1371182113968</v>
      </c>
      <c r="D9">
        <v>9.9014023362264769</v>
      </c>
      <c r="E9">
        <v>16.57812516142927</v>
      </c>
      <c r="F9">
        <v>17.940208096651649</v>
      </c>
      <c r="G9">
        <v>16.185204814884113</v>
      </c>
      <c r="H9">
        <v>4.3171419782178324</v>
      </c>
      <c r="I9">
        <v>12.501380543091136</v>
      </c>
      <c r="J9">
        <v>3.5827567538415774</v>
      </c>
      <c r="K9">
        <v>23.243849933948145</v>
      </c>
      <c r="L9">
        <v>0</v>
      </c>
      <c r="M9">
        <v>12.748081640642813</v>
      </c>
      <c r="N9">
        <v>0</v>
      </c>
      <c r="Q9" s="12">
        <v>43181</v>
      </c>
      <c r="R9">
        <v>7</v>
      </c>
      <c r="S9" s="15" t="s">
        <v>12</v>
      </c>
      <c r="V9" s="8">
        <v>13.863709999999999</v>
      </c>
      <c r="W9" s="8">
        <v>9.7622599999999995</v>
      </c>
    </row>
    <row r="10" spans="2:23" x14ac:dyDescent="0.25">
      <c r="B10">
        <v>7</v>
      </c>
      <c r="C10">
        <v>9.073566325898291</v>
      </c>
      <c r="D10">
        <v>28.642157113327972</v>
      </c>
      <c r="E10">
        <v>13.210898069800738</v>
      </c>
      <c r="F10">
        <v>0</v>
      </c>
      <c r="G10">
        <v>14.764348463720035</v>
      </c>
      <c r="H10">
        <v>6.9249235460298193</v>
      </c>
      <c r="I10">
        <v>13.593049036931147</v>
      </c>
      <c r="J10">
        <v>7.1382559041234108</v>
      </c>
      <c r="K10">
        <v>23.188653923794263</v>
      </c>
      <c r="L10">
        <v>0</v>
      </c>
      <c r="M10">
        <v>12.197750475549714</v>
      </c>
      <c r="N10">
        <v>15.831102670087944</v>
      </c>
      <c r="Q10" s="12">
        <v>43188</v>
      </c>
      <c r="R10">
        <v>8</v>
      </c>
      <c r="S10" s="15" t="s">
        <v>12</v>
      </c>
      <c r="V10" s="8">
        <v>12.247210000000001</v>
      </c>
      <c r="W10" s="8">
        <v>10.94966</v>
      </c>
    </row>
    <row r="11" spans="2:23" x14ac:dyDescent="0.25">
      <c r="B11">
        <v>8</v>
      </c>
      <c r="C11">
        <v>7.6421692728557309</v>
      </c>
      <c r="D11">
        <v>20.72725787218522</v>
      </c>
      <c r="E11">
        <v>12.344456601427417</v>
      </c>
      <c r="F11">
        <v>16.918273400941484</v>
      </c>
      <c r="G11">
        <v>11.645065718998442</v>
      </c>
      <c r="H11">
        <v>9.0961493962043889</v>
      </c>
      <c r="I11">
        <v>15.991014762836038</v>
      </c>
      <c r="J11">
        <v>15.515286529065527</v>
      </c>
      <c r="K11">
        <v>21.302775488322979</v>
      </c>
      <c r="L11">
        <v>0</v>
      </c>
      <c r="M11">
        <v>10.538944308064266</v>
      </c>
      <c r="N11">
        <v>18.217079564888703</v>
      </c>
      <c r="Q11" s="12">
        <v>43195</v>
      </c>
      <c r="R11">
        <v>9</v>
      </c>
      <c r="S11" t="s">
        <v>13</v>
      </c>
      <c r="V11" s="8">
        <v>11.053599999999999</v>
      </c>
      <c r="W11" s="8">
        <v>4.8833900000000003</v>
      </c>
    </row>
    <row r="12" spans="2:23" x14ac:dyDescent="0.25">
      <c r="B12">
        <v>9</v>
      </c>
      <c r="C12">
        <v>13.920922837909389</v>
      </c>
      <c r="D12">
        <v>24.909823917658045</v>
      </c>
      <c r="E12">
        <v>18.26248272012586</v>
      </c>
      <c r="F12">
        <v>18.651341695208277</v>
      </c>
      <c r="G12">
        <v>17.029370213209852</v>
      </c>
      <c r="H12">
        <v>9.38285474276692</v>
      </c>
      <c r="I12">
        <v>10.702144591527469</v>
      </c>
      <c r="J12">
        <v>15.306568858993604</v>
      </c>
      <c r="K12">
        <v>19.718675163206953</v>
      </c>
      <c r="L12">
        <v>16.890347578681741</v>
      </c>
      <c r="M12">
        <v>15.687520208891412</v>
      </c>
      <c r="N12">
        <v>33.006260411941284</v>
      </c>
      <c r="Q12" s="12">
        <v>43201</v>
      </c>
      <c r="R12">
        <v>10</v>
      </c>
      <c r="S12" t="s">
        <v>13</v>
      </c>
      <c r="V12" s="8">
        <v>10.30194</v>
      </c>
      <c r="W12" s="8">
        <v>6.8574900000000003</v>
      </c>
    </row>
    <row r="13" spans="2:23" x14ac:dyDescent="0.25">
      <c r="B13">
        <v>10</v>
      </c>
      <c r="C13">
        <v>19.324423392847624</v>
      </c>
      <c r="D13">
        <v>20.872193383553846</v>
      </c>
      <c r="E13">
        <v>13.887128385837579</v>
      </c>
      <c r="F13">
        <v>19.773416753667064</v>
      </c>
      <c r="G13">
        <v>15.611945437659761</v>
      </c>
      <c r="H13">
        <v>10.393659286451104</v>
      </c>
      <c r="I13">
        <v>4.4656020614923806</v>
      </c>
      <c r="J13">
        <v>21.331502922832275</v>
      </c>
      <c r="K13">
        <v>21.569828106585334</v>
      </c>
      <c r="L13">
        <v>14.946202771606359</v>
      </c>
      <c r="M13">
        <v>16.008194205830588</v>
      </c>
      <c r="N13">
        <v>25.851942804985423</v>
      </c>
      <c r="Q13" s="12">
        <v>43209</v>
      </c>
      <c r="R13">
        <v>11</v>
      </c>
      <c r="S13" t="s">
        <v>13</v>
      </c>
      <c r="V13" s="8">
        <v>10.29942</v>
      </c>
      <c r="W13" s="8">
        <v>7.9798299999999998</v>
      </c>
    </row>
    <row r="14" spans="2:23" x14ac:dyDescent="0.25">
      <c r="B14">
        <v>11</v>
      </c>
      <c r="C14">
        <v>21.62756866604051</v>
      </c>
      <c r="D14">
        <v>21.655118417099132</v>
      </c>
      <c r="E14">
        <v>23.767174240652007</v>
      </c>
      <c r="F14">
        <v>21.272683457883463</v>
      </c>
      <c r="G14">
        <v>16.33635797124883</v>
      </c>
      <c r="H14">
        <v>14.082358563355228</v>
      </c>
      <c r="I14">
        <v>9.1141411777887988</v>
      </c>
      <c r="J14">
        <v>0</v>
      </c>
      <c r="K14">
        <v>19.753400312374243</v>
      </c>
      <c r="L14">
        <v>7.6028699504509607</v>
      </c>
      <c r="M14">
        <v>19.972396920198015</v>
      </c>
      <c r="N14">
        <v>23.944763154212453</v>
      </c>
      <c r="Q14" s="12">
        <v>43216</v>
      </c>
      <c r="R14">
        <v>12</v>
      </c>
      <c r="S14" t="s">
        <v>13</v>
      </c>
      <c r="V14" s="8">
        <v>12.2188</v>
      </c>
      <c r="W14" s="8">
        <v>10.59164</v>
      </c>
    </row>
    <row r="15" spans="2:23" x14ac:dyDescent="0.25">
      <c r="B15">
        <v>12</v>
      </c>
      <c r="C15">
        <v>20.354283196890215</v>
      </c>
      <c r="D15">
        <v>17.857714870253727</v>
      </c>
      <c r="E15">
        <v>20.01606142433895</v>
      </c>
      <c r="F15">
        <v>15.718623385938363</v>
      </c>
      <c r="G15">
        <v>10.131593451914995</v>
      </c>
      <c r="H15">
        <v>11.473462293335576</v>
      </c>
      <c r="I15">
        <v>15.510567937869576</v>
      </c>
      <c r="J15">
        <v>15.050421865206324</v>
      </c>
      <c r="K15">
        <v>17.627428138065323</v>
      </c>
      <c r="L15">
        <v>16.058984629494567</v>
      </c>
      <c r="M15">
        <v>19.5016917862832</v>
      </c>
      <c r="N15">
        <v>25.854151276287322</v>
      </c>
      <c r="Q15" s="12">
        <v>43223</v>
      </c>
      <c r="R15">
        <v>13</v>
      </c>
      <c r="S15" t="s">
        <v>13</v>
      </c>
      <c r="V15" s="8">
        <v>14.07588</v>
      </c>
      <c r="W15" s="8">
        <v>13.58508</v>
      </c>
    </row>
    <row r="16" spans="2:23" x14ac:dyDescent="0.25">
      <c r="B16">
        <v>13</v>
      </c>
      <c r="C16">
        <v>14.631478746295874</v>
      </c>
      <c r="D16">
        <v>8.9323883143240383</v>
      </c>
      <c r="E16">
        <v>15.259004157323847</v>
      </c>
      <c r="F16">
        <v>17.218715277352306</v>
      </c>
      <c r="G16">
        <v>13.289867816635088</v>
      </c>
      <c r="H16">
        <v>10.096110978122159</v>
      </c>
      <c r="I16">
        <v>15.736220470614665</v>
      </c>
      <c r="J16">
        <v>13.798974586002032</v>
      </c>
      <c r="K16">
        <v>15.574177388881175</v>
      </c>
      <c r="L16">
        <v>15.989636072435832</v>
      </c>
      <c r="M16">
        <v>23.943699757710256</v>
      </c>
      <c r="N16">
        <v>20.28867575958002</v>
      </c>
      <c r="Q16" s="12">
        <v>43230</v>
      </c>
      <c r="R16">
        <v>14</v>
      </c>
      <c r="S16" t="s">
        <v>13</v>
      </c>
      <c r="V16" s="13">
        <f>AVERAGE(V3:V15)</f>
        <v>13.040651538461539</v>
      </c>
      <c r="W16" s="8">
        <v>13.61056</v>
      </c>
    </row>
    <row r="17" spans="2:23" x14ac:dyDescent="0.25">
      <c r="B17">
        <v>14</v>
      </c>
      <c r="C17">
        <v>19.635426197901275</v>
      </c>
      <c r="D17">
        <v>9.5603979998388056</v>
      </c>
      <c r="E17">
        <v>21.387141113646646</v>
      </c>
      <c r="F17">
        <v>16.294565314034063</v>
      </c>
      <c r="G17">
        <v>14.309186155153268</v>
      </c>
      <c r="H17">
        <v>3.439377679925999</v>
      </c>
      <c r="I17">
        <v>15.380723564892657</v>
      </c>
      <c r="J17">
        <v>19.39822386540434</v>
      </c>
      <c r="K17">
        <v>5.8496942535870415</v>
      </c>
      <c r="L17">
        <v>7.5369521953750187</v>
      </c>
      <c r="M17">
        <v>22.839206029780616</v>
      </c>
      <c r="N17">
        <v>29.036854636478978</v>
      </c>
      <c r="Q17" s="12">
        <v>43237</v>
      </c>
      <c r="R17">
        <v>15</v>
      </c>
      <c r="S17" t="s">
        <v>13</v>
      </c>
      <c r="V17" s="8"/>
      <c r="W17" s="8">
        <v>11.32479</v>
      </c>
    </row>
    <row r="18" spans="2:23" x14ac:dyDescent="0.25">
      <c r="B18">
        <v>15</v>
      </c>
      <c r="C18">
        <v>21.540021580971271</v>
      </c>
      <c r="D18">
        <v>10.976526972104399</v>
      </c>
      <c r="E18">
        <v>21.76025382748815</v>
      </c>
      <c r="F18">
        <v>6.1497568284715927</v>
      </c>
      <c r="G18">
        <v>8.2691486055603463</v>
      </c>
      <c r="H18">
        <v>3.4387726616388323</v>
      </c>
      <c r="I18">
        <v>16.043697289872522</v>
      </c>
      <c r="J18">
        <v>6.2937849919283346</v>
      </c>
      <c r="K18">
        <v>12.991391954979397</v>
      </c>
      <c r="L18">
        <v>10.519671043234567</v>
      </c>
      <c r="M18">
        <v>13.568445217221553</v>
      </c>
      <c r="N18">
        <v>19.812762019708391</v>
      </c>
      <c r="Q18" s="12">
        <v>43244</v>
      </c>
      <c r="R18">
        <v>16</v>
      </c>
      <c r="S18" t="s">
        <v>13</v>
      </c>
      <c r="V18" s="8"/>
      <c r="W18" s="8">
        <v>14.81983</v>
      </c>
    </row>
    <row r="19" spans="2:23" x14ac:dyDescent="0.25">
      <c r="B19">
        <v>16</v>
      </c>
      <c r="C19">
        <v>20.266760117356704</v>
      </c>
      <c r="D19">
        <v>14.67775923443253</v>
      </c>
      <c r="E19">
        <v>21.66701870974136</v>
      </c>
      <c r="F19">
        <v>10.373299639579175</v>
      </c>
      <c r="G19">
        <v>12.964164269019632</v>
      </c>
      <c r="H19">
        <v>5.1735951396128836</v>
      </c>
      <c r="I19">
        <v>15.615814727900672</v>
      </c>
      <c r="J19">
        <v>6.9710723229071609</v>
      </c>
      <c r="K19">
        <v>19.607592722560018</v>
      </c>
      <c r="L19">
        <v>11.466279417506721</v>
      </c>
      <c r="M19">
        <v>17.297905334390954</v>
      </c>
      <c r="N19">
        <v>23.312449609784949</v>
      </c>
      <c r="Q19" s="12">
        <v>43258</v>
      </c>
      <c r="R19">
        <v>17</v>
      </c>
      <c r="S19" t="s">
        <v>13</v>
      </c>
      <c r="V19" s="8"/>
      <c r="W19" s="13">
        <f>AVERAGE(W3:W18)</f>
        <v>11.297163124999999</v>
      </c>
    </row>
    <row r="20" spans="2:23" x14ac:dyDescent="0.25">
      <c r="B20">
        <v>17</v>
      </c>
      <c r="C20">
        <v>20.661559133896766</v>
      </c>
      <c r="D20">
        <v>18.691089657925129</v>
      </c>
      <c r="E20">
        <v>21.185996898981006</v>
      </c>
      <c r="F20">
        <v>16.022182761030994</v>
      </c>
      <c r="G20">
        <v>13.688150503237331</v>
      </c>
      <c r="H20">
        <v>6.3296342005361907</v>
      </c>
      <c r="I20">
        <v>15.406250814854065</v>
      </c>
      <c r="J20">
        <v>7.5002584889488677</v>
      </c>
      <c r="K20">
        <v>9.4768237245960645</v>
      </c>
      <c r="L20">
        <v>18.691500794160401</v>
      </c>
      <c r="M20">
        <v>26.738927398004019</v>
      </c>
      <c r="N20">
        <v>25.619278250150693</v>
      </c>
      <c r="Q20" s="12">
        <v>43265</v>
      </c>
      <c r="R20">
        <v>18</v>
      </c>
      <c r="S20" t="s">
        <v>13</v>
      </c>
    </row>
    <row r="21" spans="2:23" x14ac:dyDescent="0.25">
      <c r="B21">
        <v>18</v>
      </c>
      <c r="C21">
        <v>23.200308553720603</v>
      </c>
      <c r="D21">
        <v>11.672537938622</v>
      </c>
      <c r="E21">
        <v>21.945079707465574</v>
      </c>
      <c r="F21">
        <v>19.625008220223847</v>
      </c>
      <c r="G21">
        <v>15.071277406275538</v>
      </c>
      <c r="H21">
        <v>9.6541465247192928</v>
      </c>
      <c r="I21">
        <v>16.217055907277572</v>
      </c>
      <c r="J21">
        <v>14.311202747235278</v>
      </c>
      <c r="K21">
        <v>13.408225199525427</v>
      </c>
      <c r="L21">
        <v>20.66365638385906</v>
      </c>
      <c r="M21">
        <v>19.763333225491081</v>
      </c>
      <c r="N21">
        <v>23.551934109428071</v>
      </c>
      <c r="Q21" s="12">
        <v>43272</v>
      </c>
      <c r="R21">
        <v>19</v>
      </c>
      <c r="S21" t="s">
        <v>13</v>
      </c>
    </row>
    <row r="22" spans="2:23" x14ac:dyDescent="0.25">
      <c r="B22">
        <v>19</v>
      </c>
      <c r="C22">
        <v>15.336380070840271</v>
      </c>
      <c r="D22">
        <v>19.22672398251656</v>
      </c>
      <c r="E22">
        <v>15.735183671331711</v>
      </c>
      <c r="F22">
        <v>20.284059718931179</v>
      </c>
      <c r="G22">
        <v>9.7832548265698431</v>
      </c>
      <c r="H22">
        <v>12.833644991864746</v>
      </c>
      <c r="I22">
        <v>15.716485646749156</v>
      </c>
      <c r="J22">
        <v>18.365980933943916</v>
      </c>
      <c r="K22">
        <v>21.735046208032013</v>
      </c>
      <c r="L22">
        <v>7.5557698674094169</v>
      </c>
      <c r="M22">
        <v>9.056203746081156</v>
      </c>
      <c r="N22">
        <v>20.609593139708331</v>
      </c>
      <c r="Q22" s="12">
        <v>43279</v>
      </c>
      <c r="R22">
        <v>20</v>
      </c>
      <c r="S22" t="s">
        <v>13</v>
      </c>
    </row>
    <row r="23" spans="2:23" x14ac:dyDescent="0.25">
      <c r="B23">
        <v>20</v>
      </c>
      <c r="C23">
        <v>14.857975163146305</v>
      </c>
      <c r="D23">
        <v>17.644275475493199</v>
      </c>
      <c r="E23">
        <v>13.093105778000387</v>
      </c>
      <c r="F23">
        <v>18.534477445556696</v>
      </c>
      <c r="G23">
        <v>18.344455354118381</v>
      </c>
      <c r="H23">
        <v>14.278346326103273</v>
      </c>
      <c r="I23">
        <v>17.258803928618764</v>
      </c>
      <c r="J23">
        <v>18.682848548299734</v>
      </c>
      <c r="K23">
        <v>6.4941195840371826</v>
      </c>
      <c r="L23">
        <v>19.97636202808124</v>
      </c>
      <c r="M23">
        <v>8.6609206163151491</v>
      </c>
      <c r="N23">
        <v>27.131441299196776</v>
      </c>
      <c r="Q23" s="12">
        <v>43349</v>
      </c>
      <c r="R23">
        <v>21</v>
      </c>
      <c r="S23" t="s">
        <v>13</v>
      </c>
    </row>
    <row r="24" spans="2:23" x14ac:dyDescent="0.25">
      <c r="B24">
        <v>21</v>
      </c>
      <c r="C24">
        <v>17.475477763046527</v>
      </c>
      <c r="D24">
        <v>24.244683788634074</v>
      </c>
      <c r="E24">
        <v>18.416598595697177</v>
      </c>
      <c r="F24">
        <v>18.4416921023426</v>
      </c>
      <c r="G24">
        <v>16.86764637092563</v>
      </c>
      <c r="H24">
        <v>14.133250752880997</v>
      </c>
      <c r="I24">
        <v>11.72038132289989</v>
      </c>
      <c r="J24">
        <v>17.200695452699463</v>
      </c>
      <c r="K24">
        <v>17.682297049254192</v>
      </c>
      <c r="L24">
        <v>20.614687110182754</v>
      </c>
      <c r="M24">
        <v>8.9003520833334129</v>
      </c>
      <c r="N24">
        <v>17.746752291654044</v>
      </c>
      <c r="Q24" s="12">
        <v>43356</v>
      </c>
      <c r="R24">
        <v>22</v>
      </c>
      <c r="S24" t="s">
        <v>13</v>
      </c>
    </row>
    <row r="25" spans="2:23" x14ac:dyDescent="0.25">
      <c r="B25">
        <v>22</v>
      </c>
      <c r="C25">
        <v>25.012992538736047</v>
      </c>
      <c r="D25">
        <v>19.908730481631832</v>
      </c>
      <c r="E25">
        <v>12.377850393516109</v>
      </c>
      <c r="F25">
        <v>16.922489868127961</v>
      </c>
      <c r="G25">
        <v>16.490145855937758</v>
      </c>
      <c r="H25">
        <v>9.7244647631300456</v>
      </c>
      <c r="I25">
        <v>9.3898461476437554</v>
      </c>
      <c r="J25">
        <v>14.815028249813807</v>
      </c>
      <c r="K25">
        <v>25.183346267982088</v>
      </c>
      <c r="L25">
        <v>25.50115311898125</v>
      </c>
      <c r="M25">
        <v>23.030557052769868</v>
      </c>
      <c r="N25">
        <v>17.746802079184409</v>
      </c>
      <c r="Q25" s="12">
        <v>43363</v>
      </c>
      <c r="R25">
        <v>23</v>
      </c>
      <c r="S25" t="s">
        <v>13</v>
      </c>
    </row>
    <row r="26" spans="2:23" x14ac:dyDescent="0.25">
      <c r="B26">
        <v>23</v>
      </c>
      <c r="C26">
        <v>22.94580432538422</v>
      </c>
      <c r="D26">
        <v>21.314099599407282</v>
      </c>
      <c r="E26">
        <v>20.857253989575998</v>
      </c>
      <c r="F26">
        <v>15.931296653195661</v>
      </c>
      <c r="G26">
        <v>13.701944899443165</v>
      </c>
      <c r="H26">
        <v>13.771878335339343</v>
      </c>
      <c r="I26">
        <v>14.149043616328781</v>
      </c>
      <c r="J26">
        <v>16.481730999460602</v>
      </c>
      <c r="K26">
        <v>25.975490282842394</v>
      </c>
      <c r="L26">
        <v>21.105396544732727</v>
      </c>
      <c r="M26">
        <v>24.701010524918065</v>
      </c>
      <c r="N26">
        <v>16.315196296903597</v>
      </c>
      <c r="Q26" s="12">
        <v>43370</v>
      </c>
      <c r="R26">
        <v>24</v>
      </c>
      <c r="S26" t="s">
        <v>13</v>
      </c>
    </row>
    <row r="27" spans="2:23" x14ac:dyDescent="0.25">
      <c r="B27">
        <v>24</v>
      </c>
      <c r="C27">
        <v>22.465986792439562</v>
      </c>
      <c r="D27">
        <v>25.781574618516306</v>
      </c>
      <c r="E27">
        <v>20.84054232448123</v>
      </c>
      <c r="F27">
        <v>18.089424947496163</v>
      </c>
      <c r="G27">
        <v>14.496092219195509</v>
      </c>
      <c r="H27">
        <v>12.76053811550986</v>
      </c>
      <c r="I27">
        <v>6.4756606277763442</v>
      </c>
      <c r="J27">
        <v>15.14359354981295</v>
      </c>
      <c r="K27">
        <v>25.145132338660911</v>
      </c>
      <c r="L27">
        <v>4.3444498467017443</v>
      </c>
      <c r="M27">
        <v>17.082151227448545</v>
      </c>
      <c r="N27">
        <v>11.225042333828544</v>
      </c>
      <c r="Q27" s="12">
        <v>43378</v>
      </c>
      <c r="R27">
        <v>25</v>
      </c>
      <c r="S27" s="15" t="s">
        <v>12</v>
      </c>
    </row>
    <row r="28" spans="2:23" x14ac:dyDescent="0.25">
      <c r="B28">
        <v>25</v>
      </c>
      <c r="C28">
        <v>19.606258610411579</v>
      </c>
      <c r="D28">
        <v>21.999950340749468</v>
      </c>
      <c r="E28">
        <v>21.208882579065779</v>
      </c>
      <c r="F28">
        <v>17.099033862865962</v>
      </c>
      <c r="G28">
        <v>8.4295556262270228</v>
      </c>
      <c r="H28">
        <v>16.519935826344852</v>
      </c>
      <c r="I28">
        <v>10.946972035907182</v>
      </c>
      <c r="J28">
        <v>11.243606274638445</v>
      </c>
      <c r="K28">
        <v>18.820079779629253</v>
      </c>
      <c r="L28">
        <v>6.9454539428904818</v>
      </c>
      <c r="M28">
        <v>13.193328668572486</v>
      </c>
      <c r="N28">
        <v>13.531379958167797</v>
      </c>
      <c r="Q28" s="12">
        <v>43384</v>
      </c>
      <c r="R28">
        <v>26</v>
      </c>
      <c r="S28" s="15" t="s">
        <v>12</v>
      </c>
    </row>
    <row r="29" spans="2:23" x14ac:dyDescent="0.25">
      <c r="B29">
        <v>26</v>
      </c>
      <c r="C29">
        <v>11.909145874865828</v>
      </c>
      <c r="D29">
        <v>11.394375696283443</v>
      </c>
      <c r="E29">
        <v>9.3360982679725844</v>
      </c>
      <c r="F29">
        <v>16.03577704004848</v>
      </c>
      <c r="G29">
        <v>12.727186088951054</v>
      </c>
      <c r="H29">
        <v>11.389018441803746</v>
      </c>
      <c r="I29">
        <v>14.912056513701993</v>
      </c>
      <c r="J29">
        <v>5.3018265058325689</v>
      </c>
      <c r="K29">
        <v>18.679298077227205</v>
      </c>
      <c r="L29">
        <v>10.730558954948917</v>
      </c>
      <c r="M29">
        <v>20.739738138390532</v>
      </c>
      <c r="N29">
        <v>24.90415507530426</v>
      </c>
      <c r="Q29" s="12">
        <v>43391</v>
      </c>
      <c r="R29">
        <v>27</v>
      </c>
      <c r="S29" s="15" t="s">
        <v>12</v>
      </c>
    </row>
    <row r="30" spans="2:23" x14ac:dyDescent="0.25">
      <c r="B30">
        <v>27</v>
      </c>
      <c r="C30">
        <v>17.220069132213929</v>
      </c>
      <c r="D30">
        <v>15.075037949113431</v>
      </c>
      <c r="E30">
        <v>13.559012091712491</v>
      </c>
      <c r="F30">
        <v>17.888747531271889</v>
      </c>
      <c r="G30">
        <v>14.541504119660233</v>
      </c>
      <c r="H30">
        <v>13.703768996677136</v>
      </c>
      <c r="I30">
        <v>15.289803678331204</v>
      </c>
      <c r="J30">
        <v>6.9657447234898111</v>
      </c>
      <c r="K30">
        <v>12.571743037874214</v>
      </c>
      <c r="L30">
        <v>14.28215360927137</v>
      </c>
      <c r="M30">
        <v>25.66672432147173</v>
      </c>
      <c r="N30">
        <v>24.108478133863535</v>
      </c>
      <c r="Q30" s="12">
        <v>43398</v>
      </c>
      <c r="R30">
        <v>28</v>
      </c>
      <c r="S30" s="15" t="s">
        <v>12</v>
      </c>
    </row>
    <row r="31" spans="2:23" x14ac:dyDescent="0.25">
      <c r="B31">
        <v>28</v>
      </c>
      <c r="C31">
        <v>0</v>
      </c>
      <c r="D31">
        <v>24.866300313261405</v>
      </c>
      <c r="E31">
        <v>13.163486195551366</v>
      </c>
      <c r="F31">
        <v>16.229634310471994</v>
      </c>
      <c r="G31">
        <v>17.300766318624472</v>
      </c>
      <c r="H31">
        <v>12.25955716027034</v>
      </c>
      <c r="I31">
        <v>16.695847132863783</v>
      </c>
      <c r="J31">
        <v>20.031600602958918</v>
      </c>
      <c r="K31">
        <v>5.6019755865557945</v>
      </c>
      <c r="L31">
        <v>13.577876812702399</v>
      </c>
      <c r="M31">
        <v>22.889273904306005</v>
      </c>
      <c r="N31">
        <v>22.358400914639233</v>
      </c>
      <c r="Q31" s="12">
        <v>43404</v>
      </c>
      <c r="R31">
        <v>29</v>
      </c>
      <c r="S31" s="15" t="s">
        <v>12</v>
      </c>
    </row>
    <row r="32" spans="2:23" x14ac:dyDescent="0.25">
      <c r="B32">
        <v>29</v>
      </c>
      <c r="C32">
        <v>13.40833322068857</v>
      </c>
      <c r="E32">
        <v>14.688181627772719</v>
      </c>
      <c r="F32">
        <v>15.319525613484887</v>
      </c>
      <c r="G32">
        <v>16.562801555202768</v>
      </c>
      <c r="H32">
        <v>14.575741820023079</v>
      </c>
      <c r="I32">
        <v>14.652090553519402</v>
      </c>
      <c r="J32">
        <v>20.201481028143945</v>
      </c>
      <c r="K32">
        <v>16.159301641051783</v>
      </c>
      <c r="L32">
        <v>13.425146610240304</v>
      </c>
      <c r="M32">
        <v>18.6810521512664</v>
      </c>
      <c r="N32">
        <v>24.664160050836436</v>
      </c>
    </row>
    <row r="33" spans="2:14" x14ac:dyDescent="0.25">
      <c r="B33">
        <v>30</v>
      </c>
      <c r="C33">
        <v>6.8276670395895689</v>
      </c>
      <c r="E33">
        <v>16.670430996403059</v>
      </c>
      <c r="F33">
        <v>18.211132144598736</v>
      </c>
      <c r="G33">
        <v>16.480814435416715</v>
      </c>
      <c r="H33">
        <v>12.770199301029772</v>
      </c>
      <c r="I33">
        <v>9.8118867494657174</v>
      </c>
      <c r="J33">
        <v>21.127940671950931</v>
      </c>
      <c r="K33">
        <v>12.520899308359558</v>
      </c>
      <c r="L33">
        <v>25.82061778505658</v>
      </c>
      <c r="M33">
        <v>19.715796403069973</v>
      </c>
      <c r="N33">
        <v>29.673535219083973</v>
      </c>
    </row>
    <row r="34" spans="2:14" x14ac:dyDescent="0.25">
      <c r="B34">
        <v>31</v>
      </c>
      <c r="C34">
        <v>20.295838695387982</v>
      </c>
      <c r="E34">
        <v>16.579454514314957</v>
      </c>
      <c r="G34">
        <v>15.89023864222321</v>
      </c>
      <c r="I34">
        <v>7.9067808097461212</v>
      </c>
      <c r="J34">
        <v>22.13178459386776</v>
      </c>
      <c r="L34">
        <v>22.513893822038519</v>
      </c>
      <c r="N34">
        <v>30.626893771687193</v>
      </c>
    </row>
    <row r="37" spans="2:14" x14ac:dyDescent="0.25">
      <c r="B37" t="s">
        <v>36</v>
      </c>
      <c r="C37">
        <v>562.82303158872855</v>
      </c>
      <c r="D37">
        <v>514.4170852260238</v>
      </c>
      <c r="E37">
        <v>537.56231987835076</v>
      </c>
      <c r="F37">
        <v>480.13056658586618</v>
      </c>
      <c r="G37">
        <v>446.92426572949495</v>
      </c>
      <c r="H37">
        <v>303.53570179325504</v>
      </c>
      <c r="I37">
        <v>401.26346853443573</v>
      </c>
      <c r="J37">
        <v>386.97205607390907</v>
      </c>
      <c r="K37">
        <v>504.62176355801961</v>
      </c>
      <c r="L37">
        <v>417.1020203418517</v>
      </c>
      <c r="M37">
        <v>533.03496310809498</v>
      </c>
      <c r="N37">
        <v>674.22511521112403</v>
      </c>
    </row>
    <row r="38" spans="2:14" x14ac:dyDescent="0.25">
      <c r="B38" t="s">
        <v>37</v>
      </c>
      <c r="C38">
        <v>30</v>
      </c>
      <c r="D38">
        <v>28</v>
      </c>
      <c r="E38">
        <v>31</v>
      </c>
      <c r="F38">
        <v>29</v>
      </c>
      <c r="G38">
        <v>31</v>
      </c>
      <c r="H38">
        <v>30</v>
      </c>
      <c r="I38">
        <v>31</v>
      </c>
      <c r="J38">
        <v>30</v>
      </c>
      <c r="K38">
        <v>30</v>
      </c>
      <c r="L38">
        <v>28</v>
      </c>
      <c r="M38">
        <v>30</v>
      </c>
      <c r="N38">
        <v>30</v>
      </c>
    </row>
    <row r="39" spans="2:14" x14ac:dyDescent="0.25">
      <c r="B39" t="s">
        <v>38</v>
      </c>
      <c r="C39">
        <v>17.13787106341352</v>
      </c>
      <c r="D39">
        <v>16.920021418540944</v>
      </c>
      <c r="E39">
        <v>16.207706918510329</v>
      </c>
      <c r="F39">
        <v>15.514567099508255</v>
      </c>
      <c r="G39">
        <v>13.550850768482478</v>
      </c>
      <c r="H39">
        <v>9.2142753152325305</v>
      </c>
      <c r="I39">
        <v>12.04513097599664</v>
      </c>
      <c r="J39">
        <v>12.599639795711775</v>
      </c>
      <c r="K39">
        <v>15.656590694155195</v>
      </c>
      <c r="L39">
        <v>13.701291773842133</v>
      </c>
      <c r="M39">
        <v>16.4294022379041</v>
      </c>
      <c r="N39">
        <v>21.159599717843921</v>
      </c>
    </row>
  </sheetData>
  <mergeCells count="1">
    <mergeCell ref="V1: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BC366-BC0D-43BC-9163-F6D093DCEECF}">
  <dimension ref="A2:G32"/>
  <sheetViews>
    <sheetView workbookViewId="0">
      <selection activeCell="A4" sqref="A4:A32"/>
    </sheetView>
  </sheetViews>
  <sheetFormatPr defaultRowHeight="15" x14ac:dyDescent="0.25"/>
  <sheetData>
    <row r="2" spans="1:7" x14ac:dyDescent="0.25">
      <c r="B2" s="68" t="s">
        <v>101</v>
      </c>
      <c r="C2" s="68"/>
      <c r="D2" s="68"/>
      <c r="E2" s="68"/>
      <c r="F2" s="68"/>
      <c r="G2" s="68"/>
    </row>
    <row r="3" spans="1:7" x14ac:dyDescent="0.25">
      <c r="B3" s="60" t="s">
        <v>14</v>
      </c>
      <c r="C3" s="60" t="s">
        <v>15</v>
      </c>
      <c r="D3" s="60" t="s">
        <v>16</v>
      </c>
      <c r="E3" s="60" t="s">
        <v>17</v>
      </c>
      <c r="F3" s="60" t="s">
        <v>18</v>
      </c>
      <c r="G3" s="60" t="s">
        <v>19</v>
      </c>
    </row>
    <row r="4" spans="1:7" x14ac:dyDescent="0.25">
      <c r="A4" s="15" t="s">
        <v>12</v>
      </c>
      <c r="B4" s="3">
        <v>98.924731182795696</v>
      </c>
      <c r="C4" s="3">
        <v>0</v>
      </c>
      <c r="D4" s="3">
        <v>100</v>
      </c>
      <c r="E4" s="3">
        <v>100</v>
      </c>
      <c r="F4" s="3">
        <v>0</v>
      </c>
      <c r="G4" s="3">
        <v>61.971830985915446</v>
      </c>
    </row>
    <row r="5" spans="1:7" x14ac:dyDescent="0.25">
      <c r="A5" s="15" t="s">
        <v>12</v>
      </c>
      <c r="B5" s="3">
        <v>0</v>
      </c>
      <c r="C5" s="3">
        <v>0</v>
      </c>
      <c r="D5" s="3">
        <v>0</v>
      </c>
      <c r="E5" s="3">
        <v>49.999999999998892</v>
      </c>
      <c r="F5" s="3">
        <v>0</v>
      </c>
      <c r="G5" s="3">
        <v>77.777777777778326</v>
      </c>
    </row>
    <row r="6" spans="1:7" x14ac:dyDescent="0.25">
      <c r="A6" s="15" t="s">
        <v>12</v>
      </c>
      <c r="B6" s="3">
        <v>0</v>
      </c>
      <c r="C6" s="3">
        <v>0</v>
      </c>
      <c r="D6" s="3">
        <v>65.384615384615401</v>
      </c>
      <c r="E6" s="3">
        <v>0</v>
      </c>
      <c r="F6" s="3">
        <v>41.666666666666728</v>
      </c>
      <c r="G6" s="3">
        <v>62.068965517241267</v>
      </c>
    </row>
    <row r="7" spans="1:7" x14ac:dyDescent="0.25">
      <c r="A7" s="15" t="s">
        <v>12</v>
      </c>
      <c r="B7" s="3">
        <v>94.23076923076917</v>
      </c>
      <c r="C7" s="3">
        <v>0</v>
      </c>
      <c r="D7" s="3">
        <v>22.222222222221781</v>
      </c>
      <c r="E7" s="3">
        <v>94.59459459459471</v>
      </c>
      <c r="F7" s="3">
        <v>85.714285714286078</v>
      </c>
      <c r="G7" s="3">
        <v>49.999999999998892</v>
      </c>
    </row>
    <row r="8" spans="1:7" x14ac:dyDescent="0.25">
      <c r="A8" s="15" t="s">
        <v>12</v>
      </c>
      <c r="B8" s="3">
        <v>0</v>
      </c>
      <c r="C8" s="3">
        <v>37.49999999999968</v>
      </c>
      <c r="D8" s="3">
        <v>27.272727272727419</v>
      </c>
      <c r="E8" s="3">
        <v>54.545454545454838</v>
      </c>
      <c r="F8" s="3">
        <v>95.23809523809534</v>
      </c>
      <c r="G8" s="3">
        <v>92.857142857142691</v>
      </c>
    </row>
    <row r="9" spans="1:7" x14ac:dyDescent="0.25">
      <c r="A9" s="15" t="s">
        <v>12</v>
      </c>
      <c r="B9" s="3">
        <v>81.666666666666572</v>
      </c>
      <c r="C9" s="3">
        <v>42.857142857142769</v>
      </c>
      <c r="D9" s="3">
        <v>0</v>
      </c>
      <c r="E9" s="3">
        <v>80.555555555555472</v>
      </c>
      <c r="F9" s="3">
        <v>78.947368421052659</v>
      </c>
      <c r="G9" s="3">
        <v>9.9999999999998224</v>
      </c>
    </row>
    <row r="10" spans="1:7" x14ac:dyDescent="0.25">
      <c r="A10" s="15" t="s">
        <v>12</v>
      </c>
      <c r="B10" s="3"/>
      <c r="C10" s="3"/>
      <c r="D10" s="3"/>
      <c r="E10" s="3"/>
      <c r="F10" s="3"/>
      <c r="G10" s="3"/>
    </row>
    <row r="11" spans="1:7" x14ac:dyDescent="0.25">
      <c r="A11" s="15" t="s">
        <v>12</v>
      </c>
      <c r="B11" s="3">
        <v>0</v>
      </c>
      <c r="C11" s="3">
        <v>42.10526315789469</v>
      </c>
      <c r="D11" s="3">
        <v>92.857142857142691</v>
      </c>
      <c r="E11" s="3">
        <v>85.185185185185148</v>
      </c>
      <c r="F11" s="3">
        <v>55.555555555555443</v>
      </c>
      <c r="G11" s="3">
        <v>95.000000000000114</v>
      </c>
    </row>
    <row r="12" spans="1:7" x14ac:dyDescent="0.25">
      <c r="A12" t="s">
        <v>13</v>
      </c>
      <c r="B12" s="3">
        <v>0</v>
      </c>
      <c r="C12" s="3">
        <v>95.454545454545411</v>
      </c>
      <c r="D12" s="3">
        <v>96.296296296296362</v>
      </c>
      <c r="E12" s="3">
        <v>53.333333333333123</v>
      </c>
      <c r="F12" s="3">
        <v>95.454545454545553</v>
      </c>
      <c r="G12" s="3">
        <v>96.938775510204138</v>
      </c>
    </row>
    <row r="13" spans="1:7" x14ac:dyDescent="0.25">
      <c r="A13" t="s">
        <v>13</v>
      </c>
      <c r="B13" s="3">
        <v>20.83333333333378</v>
      </c>
      <c r="C13" s="3">
        <v>0</v>
      </c>
      <c r="D13" s="3">
        <v>0</v>
      </c>
      <c r="E13" s="3">
        <v>5.5555555555549221</v>
      </c>
      <c r="F13" s="3">
        <v>0</v>
      </c>
      <c r="G13" s="3">
        <v>0</v>
      </c>
    </row>
    <row r="14" spans="1:7" x14ac:dyDescent="0.25">
      <c r="A14" t="s">
        <v>13</v>
      </c>
      <c r="B14" s="3">
        <v>0</v>
      </c>
      <c r="C14" s="3">
        <v>99.367088607594894</v>
      </c>
      <c r="D14" s="3">
        <v>98.000000000000043</v>
      </c>
      <c r="E14" s="3">
        <v>88.235294117646774</v>
      </c>
      <c r="F14" s="3">
        <v>0</v>
      </c>
      <c r="G14" s="3">
        <v>86.842105263157947</v>
      </c>
    </row>
    <row r="15" spans="1:7" x14ac:dyDescent="0.25">
      <c r="A15" t="s">
        <v>13</v>
      </c>
      <c r="B15" s="3">
        <v>65.306122448979622</v>
      </c>
      <c r="C15" s="3">
        <v>0</v>
      </c>
      <c r="D15" s="3">
        <v>0</v>
      </c>
      <c r="E15" s="3">
        <v>98.245614035087698</v>
      </c>
      <c r="F15" s="3">
        <v>9.3750000000000693</v>
      </c>
      <c r="G15" s="3">
        <v>91.489361702127653</v>
      </c>
    </row>
    <row r="16" spans="1:7" x14ac:dyDescent="0.25">
      <c r="A16" t="s">
        <v>13</v>
      </c>
      <c r="B16" s="3">
        <v>0</v>
      </c>
      <c r="C16" s="3">
        <v>0</v>
      </c>
      <c r="D16" s="3">
        <v>0</v>
      </c>
      <c r="E16" s="3">
        <v>0</v>
      </c>
      <c r="F16" s="3">
        <v>50.00000000000032</v>
      </c>
      <c r="G16" s="3">
        <v>0</v>
      </c>
    </row>
    <row r="17" spans="1:7" x14ac:dyDescent="0.25">
      <c r="A17" t="s">
        <v>13</v>
      </c>
      <c r="B17" s="3">
        <v>0</v>
      </c>
      <c r="C17" s="3">
        <v>92.59259259259241</v>
      </c>
      <c r="D17" s="3">
        <v>83.333333333333584</v>
      </c>
      <c r="E17" s="3">
        <v>0</v>
      </c>
      <c r="F17" s="3">
        <v>56.097560975609625</v>
      </c>
      <c r="G17" s="3">
        <v>0</v>
      </c>
    </row>
    <row r="18" spans="1:7" x14ac:dyDescent="0.25">
      <c r="A18" t="s">
        <v>13</v>
      </c>
      <c r="B18" s="3">
        <v>79.487179487179489</v>
      </c>
      <c r="C18" s="3">
        <v>13.333333333333611</v>
      </c>
      <c r="D18" s="3">
        <v>0</v>
      </c>
      <c r="E18" s="3">
        <v>90.476190476190467</v>
      </c>
      <c r="F18" s="3">
        <v>95.23809523809534</v>
      </c>
      <c r="G18" s="3">
        <v>0</v>
      </c>
    </row>
    <row r="19" spans="1:7" x14ac:dyDescent="0.25">
      <c r="A19" t="s">
        <v>13</v>
      </c>
      <c r="B19" s="3">
        <v>97.058823529411825</v>
      </c>
      <c r="C19" s="3">
        <v>0</v>
      </c>
      <c r="D19" s="3">
        <v>74.358974358974478</v>
      </c>
      <c r="E19" s="3">
        <v>95.121951219512155</v>
      </c>
      <c r="F19" s="3">
        <v>0</v>
      </c>
      <c r="G19" s="3">
        <v>89.795918367346985</v>
      </c>
    </row>
    <row r="20" spans="1:7" x14ac:dyDescent="0.25">
      <c r="A20" t="s">
        <v>13</v>
      </c>
      <c r="B20" s="3">
        <v>71.428571428571402</v>
      </c>
      <c r="C20" s="3">
        <v>0</v>
      </c>
      <c r="D20" s="3">
        <v>43.362831858406977</v>
      </c>
      <c r="E20" s="3">
        <v>0</v>
      </c>
      <c r="F20" s="3">
        <v>0</v>
      </c>
      <c r="G20" s="3">
        <v>91.338582677165405</v>
      </c>
    </row>
    <row r="21" spans="1:7" x14ac:dyDescent="0.25">
      <c r="A21" t="s">
        <v>13</v>
      </c>
      <c r="B21" s="3">
        <v>72.727272727272478</v>
      </c>
      <c r="C21" s="3">
        <v>16.666666666667037</v>
      </c>
      <c r="D21" s="3">
        <v>0</v>
      </c>
      <c r="E21" s="3">
        <v>56.250000000000419</v>
      </c>
      <c r="F21" s="3">
        <v>0</v>
      </c>
      <c r="G21" s="3">
        <v>0</v>
      </c>
    </row>
    <row r="22" spans="1:7" x14ac:dyDescent="0.25">
      <c r="A22" t="s">
        <v>13</v>
      </c>
      <c r="B22" s="3">
        <v>0</v>
      </c>
      <c r="C22" s="3">
        <v>64.285714285714334</v>
      </c>
      <c r="D22" s="3">
        <v>2.9605947323337263E-12</v>
      </c>
      <c r="E22" s="3">
        <v>93.333333333333485</v>
      </c>
      <c r="F22" s="3">
        <v>45.454545454545162</v>
      </c>
      <c r="G22" s="3">
        <v>49.999999999998892</v>
      </c>
    </row>
    <row r="23" spans="1:7" x14ac:dyDescent="0.25">
      <c r="A23" t="s">
        <v>13</v>
      </c>
      <c r="B23" s="3">
        <v>69.135802469135783</v>
      </c>
      <c r="C23" s="3">
        <v>0</v>
      </c>
      <c r="D23" s="3">
        <v>36.842105263157819</v>
      </c>
      <c r="E23" s="3">
        <v>93.999999999999943</v>
      </c>
      <c r="F23" s="3">
        <v>0</v>
      </c>
      <c r="G23" s="3">
        <v>0</v>
      </c>
    </row>
    <row r="24" spans="1:7" x14ac:dyDescent="0.25">
      <c r="A24" t="s">
        <v>13</v>
      </c>
      <c r="B24" s="3">
        <v>54.545454545454476</v>
      </c>
      <c r="C24" s="3">
        <v>55.999999999999872</v>
      </c>
      <c r="D24" s="3">
        <v>0</v>
      </c>
      <c r="E24" s="3">
        <v>0</v>
      </c>
      <c r="F24" s="3">
        <v>0</v>
      </c>
      <c r="G24" s="3">
        <v>0</v>
      </c>
    </row>
    <row r="25" spans="1:7" x14ac:dyDescent="0.25">
      <c r="A25" t="s">
        <v>13</v>
      </c>
      <c r="B25" s="3">
        <v>0</v>
      </c>
      <c r="C25" s="3">
        <v>88.63636363636364</v>
      </c>
      <c r="D25" s="3">
        <v>66.6666666666667</v>
      </c>
      <c r="E25" s="3">
        <v>92.173913043478237</v>
      </c>
      <c r="F25" s="3">
        <v>21.21212121212071</v>
      </c>
      <c r="G25" s="3">
        <v>72.340425531914519</v>
      </c>
    </row>
    <row r="26" spans="1:7" x14ac:dyDescent="0.25">
      <c r="A26" t="s">
        <v>13</v>
      </c>
      <c r="B26" s="3">
        <v>69.841269841269849</v>
      </c>
      <c r="C26" s="3">
        <v>99.549549549549553</v>
      </c>
      <c r="D26" s="3">
        <v>67.948717948717956</v>
      </c>
      <c r="E26" s="3">
        <v>75.510204081632637</v>
      </c>
      <c r="F26" s="3">
        <v>91.139240506329187</v>
      </c>
      <c r="G26" s="3">
        <v>94.736842105263264</v>
      </c>
    </row>
    <row r="27" spans="1:7" x14ac:dyDescent="0.25">
      <c r="A27" t="s">
        <v>13</v>
      </c>
      <c r="B27" s="3">
        <v>78.181818181818187</v>
      </c>
      <c r="C27" s="3">
        <v>92.380952380952365</v>
      </c>
      <c r="D27" s="3">
        <v>89.166666666666686</v>
      </c>
      <c r="E27" s="3">
        <v>95.23809523809517</v>
      </c>
      <c r="F27" s="3">
        <v>74.719101123595522</v>
      </c>
      <c r="G27" s="3">
        <v>98.175182481751833</v>
      </c>
    </row>
    <row r="28" spans="1:7" x14ac:dyDescent="0.25">
      <c r="A28" s="15" t="s">
        <v>12</v>
      </c>
      <c r="B28" s="3">
        <v>0</v>
      </c>
      <c r="C28" s="3">
        <v>88.235294117647157</v>
      </c>
      <c r="D28" s="3">
        <v>0</v>
      </c>
      <c r="E28" s="3">
        <v>60.000000000000711</v>
      </c>
      <c r="F28" s="3">
        <v>0</v>
      </c>
      <c r="G28" s="3">
        <v>99.441340782122907</v>
      </c>
    </row>
    <row r="29" spans="1:7" x14ac:dyDescent="0.25">
      <c r="A29" s="15" t="s">
        <v>12</v>
      </c>
      <c r="B29" s="3">
        <v>0</v>
      </c>
      <c r="C29" s="3">
        <v>39.999999999999289</v>
      </c>
      <c r="D29" s="3">
        <v>37.142857142857054</v>
      </c>
      <c r="E29" s="3">
        <v>91.304347826087124</v>
      </c>
      <c r="F29" s="3">
        <v>77.777777777777231</v>
      </c>
      <c r="G29" s="3">
        <v>0</v>
      </c>
    </row>
    <row r="30" spans="1:7" x14ac:dyDescent="0.25">
      <c r="A30" s="15" t="s">
        <v>12</v>
      </c>
      <c r="B30" s="3">
        <v>96.527777777777786</v>
      </c>
      <c r="C30" s="3">
        <v>66.666666666666529</v>
      </c>
      <c r="D30" s="3">
        <v>96.268656716417894</v>
      </c>
      <c r="E30" s="3">
        <v>90.243902439024382</v>
      </c>
      <c r="F30" s="3">
        <v>91.946308724832221</v>
      </c>
      <c r="G30" s="3">
        <v>90.740740740740762</v>
      </c>
    </row>
    <row r="31" spans="1:7" x14ac:dyDescent="0.25">
      <c r="A31" s="15" t="s">
        <v>12</v>
      </c>
      <c r="B31" s="3">
        <v>0</v>
      </c>
      <c r="C31" s="3">
        <v>0</v>
      </c>
      <c r="D31" s="3">
        <v>0</v>
      </c>
      <c r="E31" s="3">
        <v>100</v>
      </c>
      <c r="F31" s="3">
        <v>39.999999999999943</v>
      </c>
      <c r="G31" s="3">
        <v>16.666666666667656</v>
      </c>
    </row>
    <row r="32" spans="1:7" x14ac:dyDescent="0.25">
      <c r="A32" s="15" t="s">
        <v>12</v>
      </c>
      <c r="B32" s="3">
        <v>0</v>
      </c>
      <c r="C32" s="3">
        <v>0</v>
      </c>
      <c r="D32" s="3">
        <v>88.235294117647044</v>
      </c>
      <c r="E32" s="3">
        <v>0</v>
      </c>
      <c r="F32" s="3">
        <v>18.181818181818219</v>
      </c>
      <c r="G32" s="3">
        <v>36.842105263157968</v>
      </c>
    </row>
  </sheetData>
  <mergeCells count="1">
    <mergeCell ref="B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A33B-CBCD-4D49-8537-382C04922A6E}">
  <dimension ref="B3:BI58"/>
  <sheetViews>
    <sheetView topLeftCell="A16" workbookViewId="0">
      <selection activeCell="B21" sqref="B21:B49"/>
    </sheetView>
  </sheetViews>
  <sheetFormatPr defaultRowHeight="15" x14ac:dyDescent="0.25"/>
  <cols>
    <col min="2" max="2" width="10.28515625" bestFit="1" customWidth="1"/>
    <col min="3" max="31" width="10.140625" bestFit="1" customWidth="1"/>
    <col min="33" max="34" width="12.7109375" bestFit="1" customWidth="1"/>
    <col min="35" max="35" width="10.140625" bestFit="1" customWidth="1"/>
    <col min="36" max="36" width="12.7109375" bestFit="1" customWidth="1"/>
    <col min="37" max="40" width="10.140625" bestFit="1" customWidth="1"/>
    <col min="41" max="42" width="12.7109375" bestFit="1" customWidth="1"/>
    <col min="43" max="43" width="10.140625" bestFit="1" customWidth="1"/>
    <col min="44" max="44" width="12" bestFit="1" customWidth="1"/>
    <col min="45" max="45" width="10.140625" bestFit="1" customWidth="1"/>
    <col min="46" max="49" width="12.7109375" bestFit="1" customWidth="1"/>
    <col min="50" max="51" width="10.140625" bestFit="1" customWidth="1"/>
    <col min="52" max="53" width="12.7109375" bestFit="1" customWidth="1"/>
    <col min="54" max="55" width="10.140625" bestFit="1" customWidth="1"/>
    <col min="56" max="56" width="12" bestFit="1" customWidth="1"/>
    <col min="57" max="57" width="12.7109375" bestFit="1" customWidth="1"/>
    <col min="58" max="61" width="12" bestFit="1" customWidth="1"/>
  </cols>
  <sheetData>
    <row r="3" spans="2:61" x14ac:dyDescent="0.25">
      <c r="B3" s="55"/>
      <c r="C3" s="56">
        <v>43140</v>
      </c>
      <c r="D3" s="56">
        <v>43146</v>
      </c>
      <c r="E3" s="56">
        <v>43153</v>
      </c>
      <c r="F3" s="56">
        <v>43160</v>
      </c>
      <c r="G3" s="56">
        <v>43167</v>
      </c>
      <c r="H3" s="56">
        <v>43174</v>
      </c>
      <c r="I3" s="56">
        <v>43181</v>
      </c>
      <c r="J3" s="56">
        <v>43188</v>
      </c>
      <c r="K3" s="56">
        <v>43195</v>
      </c>
      <c r="L3" s="56">
        <v>43201</v>
      </c>
      <c r="M3" s="56">
        <v>43209</v>
      </c>
      <c r="N3" s="56">
        <v>43216</v>
      </c>
      <c r="O3" s="56">
        <v>43223</v>
      </c>
      <c r="P3" s="56">
        <v>43230</v>
      </c>
      <c r="Q3" s="56">
        <v>43237</v>
      </c>
      <c r="R3" s="56">
        <v>43244</v>
      </c>
      <c r="S3" s="56">
        <v>43258</v>
      </c>
      <c r="T3" s="56">
        <v>43265</v>
      </c>
      <c r="U3" s="56">
        <v>43272</v>
      </c>
      <c r="V3" s="56">
        <v>43279</v>
      </c>
      <c r="W3" s="56">
        <v>43349</v>
      </c>
      <c r="X3" s="56">
        <v>43356</v>
      </c>
      <c r="Y3" s="56">
        <v>43363</v>
      </c>
      <c r="Z3" s="56">
        <v>43370</v>
      </c>
      <c r="AA3" s="56">
        <v>43378</v>
      </c>
      <c r="AB3" s="56">
        <v>43384</v>
      </c>
      <c r="AC3" s="56">
        <v>43391</v>
      </c>
      <c r="AD3" s="56">
        <v>43398</v>
      </c>
      <c r="AE3" s="56">
        <v>43404</v>
      </c>
      <c r="AG3" s="56">
        <v>43140</v>
      </c>
      <c r="AH3" s="56">
        <v>43146</v>
      </c>
      <c r="AI3" s="56">
        <v>43153</v>
      </c>
      <c r="AJ3" s="56">
        <v>43160</v>
      </c>
      <c r="AK3" s="56">
        <v>43167</v>
      </c>
      <c r="AL3" s="56">
        <v>43174</v>
      </c>
      <c r="AM3" s="56">
        <v>43181</v>
      </c>
      <c r="AN3" s="56">
        <v>43188</v>
      </c>
      <c r="AO3" s="56">
        <v>43195</v>
      </c>
      <c r="AP3" s="56">
        <v>43201</v>
      </c>
      <c r="AQ3" s="56">
        <v>43209</v>
      </c>
      <c r="AR3" s="56">
        <v>43216</v>
      </c>
      <c r="AS3" s="56">
        <v>43223</v>
      </c>
      <c r="AT3" s="56">
        <v>43230</v>
      </c>
      <c r="AU3" s="56">
        <v>43237</v>
      </c>
      <c r="AV3" s="56">
        <v>43244</v>
      </c>
      <c r="AW3" s="56">
        <v>43258</v>
      </c>
      <c r="AX3" s="56">
        <v>43265</v>
      </c>
      <c r="AY3" s="56">
        <v>43272</v>
      </c>
      <c r="AZ3" s="56">
        <v>43279</v>
      </c>
      <c r="BA3" s="56">
        <v>43349</v>
      </c>
      <c r="BB3" s="56">
        <v>43356</v>
      </c>
      <c r="BC3" s="56">
        <v>43363</v>
      </c>
      <c r="BD3" s="56">
        <v>43370</v>
      </c>
      <c r="BE3" s="56">
        <v>43378</v>
      </c>
      <c r="BF3" s="56">
        <v>43384</v>
      </c>
      <c r="BG3" s="56">
        <v>43391</v>
      </c>
      <c r="BH3" s="56">
        <v>43398</v>
      </c>
      <c r="BI3" s="56">
        <v>43404</v>
      </c>
    </row>
    <row r="4" spans="2:61" ht="15.75" x14ac:dyDescent="0.25">
      <c r="B4" s="48" t="s">
        <v>1</v>
      </c>
      <c r="C4" s="49">
        <v>10</v>
      </c>
      <c r="D4" s="49">
        <v>8.4154999999999998</v>
      </c>
      <c r="E4" s="50"/>
      <c r="F4" s="49">
        <v>2.3559999999999999</v>
      </c>
      <c r="G4" s="51"/>
      <c r="H4" s="51"/>
      <c r="I4" s="50"/>
      <c r="J4" s="49"/>
      <c r="K4" s="49">
        <v>2.5065</v>
      </c>
      <c r="L4" s="51">
        <f>AVERAGE(L8,L7,L5)</f>
        <v>18.033333333333335</v>
      </c>
      <c r="M4" s="49"/>
      <c r="N4" s="49">
        <v>9.7465000000000011</v>
      </c>
      <c r="O4" s="50"/>
      <c r="P4" s="49">
        <v>2.3980000000000001</v>
      </c>
      <c r="Q4" s="49">
        <v>34.39</v>
      </c>
      <c r="R4" s="49">
        <v>2.9874999999999998</v>
      </c>
      <c r="S4" s="49">
        <v>30.03</v>
      </c>
      <c r="T4" s="50"/>
      <c r="U4" s="50"/>
      <c r="V4" s="49">
        <v>7.9930000000000003</v>
      </c>
      <c r="W4" s="49">
        <v>1.4037500000000001</v>
      </c>
      <c r="X4" s="50"/>
      <c r="Y4" s="50"/>
      <c r="Z4" s="49">
        <v>13.02</v>
      </c>
      <c r="AA4" s="52">
        <v>3.0169999999999999</v>
      </c>
      <c r="AB4" s="49">
        <v>11.114999999999998</v>
      </c>
      <c r="AC4" s="49">
        <v>33.22</v>
      </c>
      <c r="AD4" s="49">
        <v>8.0760000000000005</v>
      </c>
      <c r="AE4" s="53">
        <f>AVERAGE(AE5:AE9)</f>
        <v>7.7302000000000008</v>
      </c>
      <c r="AG4" s="3">
        <f>((C4-C10)/C4)*100</f>
        <v>49.066920536537779</v>
      </c>
      <c r="AH4" s="3">
        <f t="shared" ref="AH4:BG4" si="0">((D4-D10)/D4)*100</f>
        <v>49.95501022978889</v>
      </c>
      <c r="AI4" s="3"/>
      <c r="AJ4" s="3">
        <f t="shared" si="0"/>
        <v>-180.23642795551714</v>
      </c>
      <c r="AK4" s="3"/>
      <c r="AL4" s="3"/>
      <c r="AM4" s="3"/>
      <c r="AN4" s="3"/>
      <c r="AO4" s="3">
        <f t="shared" si="0"/>
        <v>6.3999764070222298</v>
      </c>
      <c r="AP4" s="3">
        <f t="shared" si="0"/>
        <v>5.4433579641290519</v>
      </c>
      <c r="AQ4" s="3"/>
      <c r="AR4" s="3">
        <f t="shared" si="0"/>
        <v>100</v>
      </c>
      <c r="AS4" s="3"/>
      <c r="AT4" s="3">
        <f t="shared" si="0"/>
        <v>61.25067909696633</v>
      </c>
      <c r="AU4" s="3">
        <f t="shared" si="0"/>
        <v>17.077888059802685</v>
      </c>
      <c r="AV4" s="3">
        <f t="shared" si="0"/>
        <v>-253.94249223555798</v>
      </c>
      <c r="AW4" s="3">
        <f t="shared" si="0"/>
        <v>-49.974870245721185</v>
      </c>
      <c r="AX4" s="3"/>
      <c r="AY4" s="3"/>
      <c r="AZ4" s="3">
        <f t="shared" si="0"/>
        <v>67.817440238514251</v>
      </c>
      <c r="BA4" s="3">
        <f t="shared" si="0"/>
        <v>-291.88544072208884</v>
      </c>
      <c r="BB4" s="3"/>
      <c r="BC4" s="3"/>
      <c r="BD4" s="3">
        <f t="shared" si="0"/>
        <v>47.542153951674884</v>
      </c>
      <c r="BE4" s="3">
        <f t="shared" si="0"/>
        <v>-238.94435194397036</v>
      </c>
      <c r="BF4" s="3">
        <f t="shared" si="0"/>
        <v>23.775927995089393</v>
      </c>
      <c r="BG4" s="3">
        <f t="shared" si="0"/>
        <v>69.824254369298046</v>
      </c>
      <c r="BH4" s="3">
        <f t="shared" ref="BH4:BH9" si="1">((AD4-AD10)/AD4)*100</f>
        <v>96.867165885981095</v>
      </c>
      <c r="BI4" s="3">
        <f t="shared" ref="BI4:BI9" si="2">((AE4-AE10)/AE4)*100</f>
        <v>39.155511918537975</v>
      </c>
    </row>
    <row r="5" spans="2:61" ht="15.75" x14ac:dyDescent="0.25">
      <c r="B5" s="8" t="s">
        <v>5</v>
      </c>
      <c r="C5" s="52">
        <v>16.32</v>
      </c>
      <c r="D5" s="52">
        <v>3.8040000000000003</v>
      </c>
      <c r="E5" s="51"/>
      <c r="F5" s="52">
        <v>4.2889999999999997</v>
      </c>
      <c r="G5" s="51"/>
      <c r="H5" s="51"/>
      <c r="I5" s="51"/>
      <c r="J5" s="52"/>
      <c r="K5" s="49">
        <f>AVERAGE(L5:L9)</f>
        <v>11.579220000000001</v>
      </c>
      <c r="L5" s="51">
        <f>L8</f>
        <v>14.505000000000001</v>
      </c>
      <c r="M5" s="52"/>
      <c r="N5" s="52">
        <v>10.35</v>
      </c>
      <c r="O5" s="51"/>
      <c r="P5" s="52">
        <v>1.8680000000000001</v>
      </c>
      <c r="Q5" s="51">
        <f>AVERAGE(Q4,Q6:Q9)</f>
        <v>26.07</v>
      </c>
      <c r="R5" s="52">
        <v>4.3380000000000001</v>
      </c>
      <c r="S5" s="52">
        <v>12.27</v>
      </c>
      <c r="T5" s="51"/>
      <c r="U5" s="51"/>
      <c r="V5" s="52">
        <v>7.0990000000000002</v>
      </c>
      <c r="W5" s="52">
        <v>0.76239999999999997</v>
      </c>
      <c r="X5" s="51"/>
      <c r="Y5" s="51"/>
      <c r="Z5" s="52">
        <v>11.56</v>
      </c>
      <c r="AA5" s="52">
        <v>9.7010000000000005</v>
      </c>
      <c r="AB5" s="52">
        <v>6.4835000000000003</v>
      </c>
      <c r="AC5" s="52">
        <v>32.945</v>
      </c>
      <c r="AD5" s="52">
        <v>6.282</v>
      </c>
      <c r="AE5" s="51">
        <v>6.4835000000000003</v>
      </c>
      <c r="AG5" s="3">
        <f>((C5-C11)/C5)*100</f>
        <v>6.6538966450885422</v>
      </c>
      <c r="AH5" s="3">
        <f t="shared" ref="AH5:BG9" si="3">((D5-D11)/D5)*100</f>
        <v>-27.796368487796464</v>
      </c>
      <c r="AI5" s="3"/>
      <c r="AJ5" s="3">
        <f t="shared" si="3"/>
        <v>-17.760008173615518</v>
      </c>
      <c r="AK5" s="3"/>
      <c r="AL5" s="3"/>
      <c r="AM5" s="3"/>
      <c r="AN5" s="3"/>
      <c r="AO5" s="3">
        <f t="shared" si="3"/>
        <v>66.302275182263244</v>
      </c>
      <c r="AP5" s="3">
        <f t="shared" si="3"/>
        <v>34.998879984348186</v>
      </c>
      <c r="AQ5" s="3"/>
      <c r="AR5" s="3">
        <f t="shared" si="3"/>
        <v>100</v>
      </c>
      <c r="AS5" s="3"/>
      <c r="AT5" s="3">
        <f t="shared" si="3"/>
        <v>-15.75601619259437</v>
      </c>
      <c r="AU5" s="3">
        <f t="shared" si="3"/>
        <v>-18.546913929637892</v>
      </c>
      <c r="AV5" s="3">
        <f t="shared" si="3"/>
        <v>-120.64562039659259</v>
      </c>
      <c r="AW5" s="3">
        <f t="shared" si="3"/>
        <v>-310.84628268850543</v>
      </c>
      <c r="AX5" s="3"/>
      <c r="AY5" s="3"/>
      <c r="AZ5" s="3">
        <f t="shared" si="3"/>
        <v>61.485946174461112</v>
      </c>
      <c r="BA5" s="3">
        <f t="shared" si="3"/>
        <v>-646.57528996922929</v>
      </c>
      <c r="BB5" s="3"/>
      <c r="BC5" s="3"/>
      <c r="BD5" s="3">
        <f t="shared" si="3"/>
        <v>74.806288845686069</v>
      </c>
      <c r="BE5" s="3">
        <f t="shared" si="3"/>
        <v>11.648816524845049</v>
      </c>
      <c r="BF5" s="3">
        <f t="shared" si="3"/>
        <v>59.341796312692551</v>
      </c>
      <c r="BG5" s="3">
        <f t="shared" si="3"/>
        <v>79.954336175150331</v>
      </c>
      <c r="BH5" s="3">
        <f t="shared" si="1"/>
        <v>98.706527419806605</v>
      </c>
      <c r="BI5" s="3">
        <f t="shared" si="2"/>
        <v>59.341796312692551</v>
      </c>
    </row>
    <row r="6" spans="2:61" ht="15.75" x14ac:dyDescent="0.25">
      <c r="B6" s="8" t="s">
        <v>9</v>
      </c>
      <c r="C6" s="52">
        <v>5.657</v>
      </c>
      <c r="D6" s="52">
        <v>4.45</v>
      </c>
      <c r="E6" s="51"/>
      <c r="F6" s="52">
        <v>7.6269999999999998</v>
      </c>
      <c r="G6" s="51"/>
      <c r="H6" s="51"/>
      <c r="I6" s="51"/>
      <c r="J6" s="52"/>
      <c r="K6" s="52">
        <v>2.7130000000000001</v>
      </c>
      <c r="L6" s="52">
        <v>0.9516</v>
      </c>
      <c r="M6" s="52"/>
      <c r="N6" s="52">
        <v>21.041</v>
      </c>
      <c r="O6" s="51"/>
      <c r="P6" s="52">
        <v>1.798</v>
      </c>
      <c r="Q6" s="52">
        <v>16.079999999999998</v>
      </c>
      <c r="R6" s="52">
        <v>2.4220000000000002</v>
      </c>
      <c r="S6" s="52">
        <v>5.4390000000000001</v>
      </c>
      <c r="T6" s="51"/>
      <c r="U6" s="51"/>
      <c r="V6" s="52">
        <v>6.1189999999999998</v>
      </c>
      <c r="W6" s="52">
        <v>0.66480000000000006</v>
      </c>
      <c r="X6" s="51"/>
      <c r="Y6" s="51"/>
      <c r="Z6" s="51">
        <f>AVERAGE(Z4:Z5,Z7:Z9)</f>
        <v>11.315999999999999</v>
      </c>
      <c r="AA6" s="52">
        <v>3.2824999999999998</v>
      </c>
      <c r="AB6" s="52">
        <v>9.8855000000000004</v>
      </c>
      <c r="AC6" s="52">
        <v>33.82</v>
      </c>
      <c r="AD6" s="52">
        <v>4.2160000000000002</v>
      </c>
      <c r="AE6" s="51">
        <v>9.8855000000000004</v>
      </c>
      <c r="AG6" s="3">
        <f t="shared" ref="AG6:AG9" si="4">((C6-C12)/C6)*100</f>
        <v>-38.960782824655453</v>
      </c>
      <c r="AH6" s="3">
        <f t="shared" si="3"/>
        <v>-142.16325542399852</v>
      </c>
      <c r="AI6" s="3"/>
      <c r="AJ6" s="3">
        <f t="shared" si="3"/>
        <v>73.159145950120958</v>
      </c>
      <c r="AK6" s="3"/>
      <c r="AL6" s="3"/>
      <c r="AM6" s="3"/>
      <c r="AN6" s="3"/>
      <c r="AO6" s="3">
        <f t="shared" si="3"/>
        <v>100</v>
      </c>
      <c r="AP6" s="3">
        <f t="shared" si="3"/>
        <v>100</v>
      </c>
      <c r="AQ6" s="3"/>
      <c r="AR6" s="3">
        <f t="shared" si="3"/>
        <v>47.00117047656623</v>
      </c>
      <c r="AS6" s="3"/>
      <c r="AT6" s="3">
        <f t="shared" si="3"/>
        <v>50.763590105119469</v>
      </c>
      <c r="AU6" s="3">
        <f t="shared" si="3"/>
        <v>25.864395792149558</v>
      </c>
      <c r="AV6" s="3">
        <f t="shared" si="3"/>
        <v>-48.544356524141548</v>
      </c>
      <c r="AW6" s="3">
        <f t="shared" si="3"/>
        <v>-2.3776811048466562</v>
      </c>
      <c r="AX6" s="3"/>
      <c r="AY6" s="3"/>
      <c r="AZ6" s="3">
        <f t="shared" si="3"/>
        <v>49.563489805245496</v>
      </c>
      <c r="BA6" s="3">
        <f t="shared" si="3"/>
        <v>-677.12165219635278</v>
      </c>
      <c r="BB6" s="3"/>
      <c r="BC6" s="3"/>
      <c r="BD6" s="3">
        <f t="shared" si="3"/>
        <v>73.585288509069841</v>
      </c>
      <c r="BE6" s="3">
        <f t="shared" si="3"/>
        <v>-274.8232286618786</v>
      </c>
      <c r="BF6" s="3">
        <f t="shared" si="3"/>
        <v>25.290161838568793</v>
      </c>
      <c r="BG6" s="3">
        <f t="shared" si="3"/>
        <v>95.33642616139808</v>
      </c>
      <c r="BH6" s="3">
        <f t="shared" si="1"/>
        <v>94.51136558548734</v>
      </c>
      <c r="BI6" s="3">
        <f t="shared" si="2"/>
        <v>25.290161838568793</v>
      </c>
    </row>
    <row r="7" spans="2:61" ht="15.75" x14ac:dyDescent="0.25">
      <c r="B7" s="8" t="s">
        <v>0</v>
      </c>
      <c r="C7" s="52">
        <v>22.605</v>
      </c>
      <c r="D7" s="52">
        <v>6.9055</v>
      </c>
      <c r="E7" s="51"/>
      <c r="F7" s="52">
        <v>1.6485000000000001</v>
      </c>
      <c r="G7" s="51"/>
      <c r="H7" s="51"/>
      <c r="I7" s="51"/>
      <c r="J7" s="52"/>
      <c r="K7" s="52">
        <v>1.0622499999999999</v>
      </c>
      <c r="L7" s="52">
        <v>25.09</v>
      </c>
      <c r="M7" s="52"/>
      <c r="N7" s="52">
        <v>0</v>
      </c>
      <c r="O7" s="51"/>
      <c r="P7" s="52">
        <v>2.0819999999999999</v>
      </c>
      <c r="Q7" s="52">
        <v>22.16</v>
      </c>
      <c r="R7" s="52">
        <v>5.5519999999999996</v>
      </c>
      <c r="S7" s="52">
        <v>52.88</v>
      </c>
      <c r="T7" s="51"/>
      <c r="U7" s="51"/>
      <c r="V7" s="51">
        <f>AVERAGE(V4:V6,V8:V9)</f>
        <v>5.9993999999999996</v>
      </c>
      <c r="W7" s="52">
        <v>0.56584999999999996</v>
      </c>
      <c r="X7" s="51"/>
      <c r="Y7" s="51"/>
      <c r="Z7" s="52">
        <v>10.86</v>
      </c>
      <c r="AA7" s="52">
        <v>6.0579999999999998</v>
      </c>
      <c r="AB7" s="52">
        <v>4.3840000000000003</v>
      </c>
      <c r="AC7" s="52">
        <v>33.31</v>
      </c>
      <c r="AD7" s="51">
        <f>AVERAGE(AD4:AD6,AD8:AD9)</f>
        <v>6.0895999999999999</v>
      </c>
      <c r="AE7" s="54">
        <f>7.17</f>
        <v>7.17</v>
      </c>
      <c r="AG7" s="3">
        <f t="shared" si="4"/>
        <v>40.408551610634717</v>
      </c>
      <c r="AH7" s="3">
        <f t="shared" si="3"/>
        <v>-44.095539350506186</v>
      </c>
      <c r="AI7" s="3"/>
      <c r="AJ7" s="3">
        <f t="shared" si="3"/>
        <v>-361.75483602074394</v>
      </c>
      <c r="AK7" s="3"/>
      <c r="AL7" s="3"/>
      <c r="AM7" s="3"/>
      <c r="AN7" s="3"/>
      <c r="AO7" s="3">
        <f t="shared" si="3"/>
        <v>-105.62265766443521</v>
      </c>
      <c r="AP7" s="3">
        <f t="shared" si="3"/>
        <v>32.037806109464348</v>
      </c>
      <c r="AQ7" s="3"/>
      <c r="AR7" s="3"/>
      <c r="AS7" s="3"/>
      <c r="AT7" s="3">
        <f t="shared" si="3"/>
        <v>58.088742595160049</v>
      </c>
      <c r="AU7" s="3">
        <f t="shared" si="3"/>
        <v>86.77180873589856</v>
      </c>
      <c r="AV7" s="3">
        <f t="shared" si="3"/>
        <v>73.298764375799948</v>
      </c>
      <c r="AW7" s="3">
        <f t="shared" si="3"/>
        <v>23.449154144103769</v>
      </c>
      <c r="AX7" s="3"/>
      <c r="AY7" s="3"/>
      <c r="AZ7" s="3">
        <f t="shared" si="3"/>
        <v>50.279788481796807</v>
      </c>
      <c r="BA7" s="3">
        <f t="shared" si="3"/>
        <v>-636.56330364970154</v>
      </c>
      <c r="BB7" s="3"/>
      <c r="BC7" s="3"/>
      <c r="BD7" s="3">
        <f t="shared" si="3"/>
        <v>51.091844544129053</v>
      </c>
      <c r="BE7" s="3">
        <f t="shared" si="3"/>
        <v>-89.932397882208875</v>
      </c>
      <c r="BF7" s="3">
        <f t="shared" si="3"/>
        <v>23.927782352234452</v>
      </c>
      <c r="BG7" s="3">
        <f t="shared" si="3"/>
        <v>29.750928970889213</v>
      </c>
      <c r="BH7" s="3">
        <f t="shared" si="1"/>
        <v>83.875668677744997</v>
      </c>
      <c r="BI7" s="3">
        <f t="shared" si="2"/>
        <v>53.486666364322986</v>
      </c>
    </row>
    <row r="8" spans="2:61" ht="15.75" x14ac:dyDescent="0.25">
      <c r="B8" s="8" t="s">
        <v>4</v>
      </c>
      <c r="C8" s="51">
        <f>C5</f>
        <v>16.32</v>
      </c>
      <c r="D8" s="52">
        <v>10.3</v>
      </c>
      <c r="E8" s="51"/>
      <c r="F8" s="52">
        <v>4.1280000000000001</v>
      </c>
      <c r="G8" s="51"/>
      <c r="H8" s="51"/>
      <c r="I8" s="51"/>
      <c r="J8" s="51"/>
      <c r="K8" s="52">
        <v>2.3199999999999998</v>
      </c>
      <c r="L8" s="52">
        <v>14.505000000000001</v>
      </c>
      <c r="M8" s="52"/>
      <c r="N8" s="52">
        <v>18.54</v>
      </c>
      <c r="O8" s="51"/>
      <c r="P8" s="52">
        <v>1.9424999999999999</v>
      </c>
      <c r="Q8" s="52">
        <v>26.68</v>
      </c>
      <c r="R8" s="52">
        <v>4.8360000000000003</v>
      </c>
      <c r="S8" s="52">
        <v>9.4990000000000006</v>
      </c>
      <c r="T8" s="51"/>
      <c r="U8" s="51"/>
      <c r="V8" s="52">
        <v>3.512</v>
      </c>
      <c r="W8" s="52">
        <v>0.64634999999999998</v>
      </c>
      <c r="X8" s="51"/>
      <c r="Y8" s="51"/>
      <c r="Z8" s="52">
        <v>10.57</v>
      </c>
      <c r="AA8" s="52">
        <v>13.72</v>
      </c>
      <c r="AB8" s="52">
        <v>8.0670000000000002</v>
      </c>
      <c r="AC8" s="52">
        <v>35.56</v>
      </c>
      <c r="AD8" s="52">
        <v>8.4659999999999993</v>
      </c>
      <c r="AE8" s="51">
        <v>8.0670000000000002</v>
      </c>
      <c r="AG8" s="3">
        <f t="shared" si="4"/>
        <v>17.45927139450967</v>
      </c>
      <c r="AH8" s="3">
        <f t="shared" si="3"/>
        <v>-45.931529597262525</v>
      </c>
      <c r="AI8" s="3"/>
      <c r="AJ8" s="3">
        <f t="shared" si="3"/>
        <v>-1.5457857144612337</v>
      </c>
      <c r="AK8" s="3"/>
      <c r="AL8" s="3"/>
      <c r="AM8" s="3"/>
      <c r="AN8" s="3"/>
      <c r="AO8" s="3">
        <f t="shared" si="3"/>
        <v>-101.42737595706856</v>
      </c>
      <c r="AP8" s="3">
        <f t="shared" si="3"/>
        <v>34.998879984348186</v>
      </c>
      <c r="AQ8" s="3"/>
      <c r="AR8" s="3">
        <f t="shared" si="3"/>
        <v>100</v>
      </c>
      <c r="AS8" s="3"/>
      <c r="AT8" s="3">
        <f t="shared" si="3"/>
        <v>42.998534081153089</v>
      </c>
      <c r="AU8" s="3">
        <f t="shared" si="3"/>
        <v>-16.256565994241441</v>
      </c>
      <c r="AV8" s="3">
        <f t="shared" si="3"/>
        <v>-48.056244830438374</v>
      </c>
      <c r="AW8" s="3">
        <f t="shared" si="3"/>
        <v>-291.02637631604017</v>
      </c>
      <c r="AX8" s="3"/>
      <c r="AY8" s="3"/>
      <c r="AZ8" s="3">
        <f t="shared" si="3"/>
        <v>-39.554429054249276</v>
      </c>
      <c r="BA8" s="3">
        <f t="shared" si="3"/>
        <v>-456.73344799467441</v>
      </c>
      <c r="BB8" s="3"/>
      <c r="BC8" s="3"/>
      <c r="BD8" s="3">
        <f t="shared" si="3"/>
        <v>51.605790469047882</v>
      </c>
      <c r="BE8" s="3">
        <f t="shared" si="3"/>
        <v>23.987024379621133</v>
      </c>
      <c r="BF8" s="3">
        <f t="shared" si="3"/>
        <v>32.346008043733683</v>
      </c>
      <c r="BG8" s="3">
        <f t="shared" si="3"/>
        <v>91.323565935023282</v>
      </c>
      <c r="BH8" s="3">
        <f t="shared" si="1"/>
        <v>99.154579435682265</v>
      </c>
      <c r="BI8" s="3">
        <f t="shared" si="2"/>
        <v>32.346008043733683</v>
      </c>
    </row>
    <row r="9" spans="2:61" ht="15.75" x14ac:dyDescent="0.25">
      <c r="B9" s="8" t="s">
        <v>8</v>
      </c>
      <c r="C9" s="52">
        <v>31.88</v>
      </c>
      <c r="D9" s="52">
        <v>13.31</v>
      </c>
      <c r="E9" s="51"/>
      <c r="F9" s="51">
        <v>7.21</v>
      </c>
      <c r="G9" s="51"/>
      <c r="H9" s="51"/>
      <c r="I9" s="51"/>
      <c r="J9" s="51"/>
      <c r="K9" s="52">
        <v>1.375</v>
      </c>
      <c r="L9" s="51">
        <v>2.8445</v>
      </c>
      <c r="M9" s="52"/>
      <c r="N9" s="52">
        <v>3.0129999999999999</v>
      </c>
      <c r="O9" s="51"/>
      <c r="P9" s="52">
        <v>1.9730000000000001</v>
      </c>
      <c r="Q9" s="52">
        <v>31.04</v>
      </c>
      <c r="R9" s="52">
        <v>8.2089999999999996</v>
      </c>
      <c r="S9" s="52">
        <v>23.685000000000002</v>
      </c>
      <c r="T9" s="51"/>
      <c r="U9" s="51"/>
      <c r="V9" s="52">
        <v>5.274</v>
      </c>
      <c r="W9" s="52">
        <v>0.86569999999999991</v>
      </c>
      <c r="X9" s="51"/>
      <c r="Y9" s="51"/>
      <c r="Z9" s="52">
        <v>10.57</v>
      </c>
      <c r="AA9" s="52">
        <v>3.3525</v>
      </c>
      <c r="AB9" s="52">
        <v>7.0449999999999999</v>
      </c>
      <c r="AC9" s="52">
        <v>37.144999999999996</v>
      </c>
      <c r="AD9" s="52">
        <v>3.4079999999999999</v>
      </c>
      <c r="AE9" s="51">
        <v>7.0449999999999999</v>
      </c>
      <c r="AG9" s="3">
        <f t="shared" si="4"/>
        <v>19.403437467360231</v>
      </c>
      <c r="AH9" s="3">
        <f t="shared" si="3"/>
        <v>31.00586845202093</v>
      </c>
      <c r="AI9" s="3"/>
      <c r="AJ9" s="3">
        <f t="shared" si="3"/>
        <v>69.433745089464693</v>
      </c>
      <c r="AK9" s="3"/>
      <c r="AL9" s="3"/>
      <c r="AM9" s="3"/>
      <c r="AN9" s="3"/>
      <c r="AO9" s="3">
        <f t="shared" si="3"/>
        <v>100</v>
      </c>
      <c r="AP9" s="3">
        <f t="shared" si="3"/>
        <v>-847.91443954352326</v>
      </c>
      <c r="AQ9" s="3"/>
      <c r="AR9" s="3">
        <f t="shared" si="3"/>
        <v>100</v>
      </c>
      <c r="AS9" s="3"/>
      <c r="AT9" s="3">
        <f t="shared" si="3"/>
        <v>48.47972661543821</v>
      </c>
      <c r="AU9" s="3">
        <f t="shared" si="3"/>
        <v>-31.88247731474787</v>
      </c>
      <c r="AV9" s="3">
        <f t="shared" si="3"/>
        <v>21.096757497352225</v>
      </c>
      <c r="AW9" s="3">
        <f t="shared" si="3"/>
        <v>-59.411549953851008</v>
      </c>
      <c r="AX9" s="3"/>
      <c r="AY9" s="3"/>
      <c r="AZ9" s="3">
        <f t="shared" si="3"/>
        <v>38.275537884581311</v>
      </c>
      <c r="BA9" s="3">
        <f t="shared" si="3"/>
        <v>-206.55225560124347</v>
      </c>
      <c r="BB9" s="3"/>
      <c r="BC9" s="3"/>
      <c r="BD9" s="3">
        <f t="shared" si="3"/>
        <v>56.181292436757801</v>
      </c>
      <c r="BE9" s="3">
        <f t="shared" si="3"/>
        <v>-264.82919189465355</v>
      </c>
      <c r="BF9" s="3">
        <f t="shared" si="3"/>
        <v>75.766556623005329</v>
      </c>
      <c r="BG9" s="3">
        <f t="shared" si="3"/>
        <v>93.359903480584933</v>
      </c>
      <c r="BH9" s="3">
        <f t="shared" si="1"/>
        <v>90.497975101954538</v>
      </c>
      <c r="BI9" s="3">
        <f t="shared" si="2"/>
        <v>33.245793498069816</v>
      </c>
    </row>
    <row r="10" spans="2:61" ht="15.75" x14ac:dyDescent="0.25">
      <c r="B10" s="48" t="s">
        <v>3</v>
      </c>
      <c r="C10" s="49">
        <v>5.0933079463462221</v>
      </c>
      <c r="D10" s="49">
        <v>4.2115361141121159</v>
      </c>
      <c r="E10" s="50"/>
      <c r="F10" s="49">
        <v>6.6023702426319835</v>
      </c>
      <c r="G10" s="50"/>
      <c r="H10" s="50"/>
      <c r="I10" s="50"/>
      <c r="J10" s="50"/>
      <c r="K10" s="49">
        <v>2.3460845913579877</v>
      </c>
      <c r="L10" s="49">
        <v>17.051714447135396</v>
      </c>
      <c r="M10" s="49"/>
      <c r="N10" s="49">
        <v>0</v>
      </c>
      <c r="O10" s="50"/>
      <c r="P10" s="49">
        <v>0.92920871525474735</v>
      </c>
      <c r="Q10" s="49">
        <v>28.516914296233857</v>
      </c>
      <c r="R10" s="49">
        <v>10.574031955537293</v>
      </c>
      <c r="S10" s="49">
        <v>45.037453534790075</v>
      </c>
      <c r="T10" s="50"/>
      <c r="U10" s="50"/>
      <c r="V10" s="49">
        <v>2.5723520017355557</v>
      </c>
      <c r="W10" s="49">
        <v>5.5010918741363231</v>
      </c>
      <c r="X10" s="50"/>
      <c r="Y10" s="50"/>
      <c r="Z10" s="49">
        <v>6.8300115554919296</v>
      </c>
      <c r="AA10" s="49">
        <v>10.225951098149585</v>
      </c>
      <c r="AB10" s="49">
        <v>8.4723056033458128</v>
      </c>
      <c r="AC10" s="49">
        <v>10.024382698519192</v>
      </c>
      <c r="AD10" s="49">
        <v>0.25300768304816723</v>
      </c>
      <c r="AE10" s="53">
        <f>AVERAGE(AE11:AE15)</f>
        <v>4.7034006176731777</v>
      </c>
    </row>
    <row r="11" spans="2:61" ht="15.75" x14ac:dyDescent="0.25">
      <c r="B11" s="8" t="s">
        <v>7</v>
      </c>
      <c r="C11" s="52">
        <v>15.23408406752155</v>
      </c>
      <c r="D11" s="52">
        <v>4.8613738572757779</v>
      </c>
      <c r="E11" s="51"/>
      <c r="F11" s="52">
        <v>5.0507267505663691</v>
      </c>
      <c r="G11" s="51"/>
      <c r="H11" s="51"/>
      <c r="I11" s="51"/>
      <c r="J11" s="51"/>
      <c r="K11" s="52">
        <v>3.901933691640338</v>
      </c>
      <c r="L11" s="52">
        <v>9.4284124582702962</v>
      </c>
      <c r="M11" s="52"/>
      <c r="N11" s="52">
        <v>0</v>
      </c>
      <c r="O11" s="51"/>
      <c r="P11" s="52">
        <v>2.162322382477663</v>
      </c>
      <c r="Q11" s="51">
        <v>30.905180461456599</v>
      </c>
      <c r="R11" s="52">
        <v>9.5716070128041864</v>
      </c>
      <c r="S11" s="52">
        <v>50.41083888587962</v>
      </c>
      <c r="T11" s="51"/>
      <c r="U11" s="51"/>
      <c r="V11" s="52">
        <v>2.7341126810750058</v>
      </c>
      <c r="W11" s="52">
        <v>5.6918900107254036</v>
      </c>
      <c r="X11" s="51"/>
      <c r="Y11" s="51"/>
      <c r="Z11" s="52">
        <v>2.9123930094386905</v>
      </c>
      <c r="AA11" s="52">
        <v>8.5709483089247822</v>
      </c>
      <c r="AB11" s="52">
        <v>2.6360746360665783</v>
      </c>
      <c r="AC11" s="52">
        <v>6.6040439470967227</v>
      </c>
      <c r="AD11" s="52">
        <v>8.1255947487749378E-2</v>
      </c>
      <c r="AE11" s="51">
        <v>2.6360746360665783</v>
      </c>
    </row>
    <row r="12" spans="2:61" ht="15.75" x14ac:dyDescent="0.25">
      <c r="B12" s="8" t="s">
        <v>11</v>
      </c>
      <c r="C12" s="52">
        <v>7.861011484390759</v>
      </c>
      <c r="D12" s="52">
        <v>10.776264866367935</v>
      </c>
      <c r="E12" s="51"/>
      <c r="F12" s="52">
        <v>2.0471519383842738</v>
      </c>
      <c r="G12" s="51"/>
      <c r="H12" s="51"/>
      <c r="I12" s="51"/>
      <c r="J12" s="51"/>
      <c r="K12" s="51">
        <v>0</v>
      </c>
      <c r="L12" s="51">
        <v>0</v>
      </c>
      <c r="M12" s="52"/>
      <c r="N12" s="51">
        <v>11.1514837200257</v>
      </c>
      <c r="O12" s="51"/>
      <c r="P12" s="52">
        <v>0.88527064990995197</v>
      </c>
      <c r="Q12" s="52">
        <v>11.92100515662235</v>
      </c>
      <c r="R12" s="52">
        <v>3.5977443150147086</v>
      </c>
      <c r="S12" s="52">
        <v>5.5683220752926097</v>
      </c>
      <c r="T12" s="51"/>
      <c r="U12" s="51"/>
      <c r="V12" s="52">
        <v>3.086210058817028</v>
      </c>
      <c r="W12" s="52">
        <v>5.1663047438013532</v>
      </c>
      <c r="X12" s="51"/>
      <c r="Y12" s="51"/>
      <c r="Z12" s="52">
        <v>2.989088752313656</v>
      </c>
      <c r="AA12" s="52">
        <v>12.303572480826162</v>
      </c>
      <c r="AB12" s="52">
        <v>7.3854410514482822</v>
      </c>
      <c r="AC12" s="52">
        <v>1.5772206722151698</v>
      </c>
      <c r="AD12" s="52">
        <v>0.23140082691585376</v>
      </c>
      <c r="AE12" s="51">
        <v>7.3854410514482822</v>
      </c>
    </row>
    <row r="13" spans="2:61" ht="15.75" x14ac:dyDescent="0.25">
      <c r="B13" s="8" t="s">
        <v>2</v>
      </c>
      <c r="C13" s="51">
        <f>AVERAGE(C10:C12,C15)</f>
        <v>13.470646908416022</v>
      </c>
      <c r="D13" s="52">
        <v>9.9505174698492045</v>
      </c>
      <c r="E13" s="51"/>
      <c r="F13" s="52">
        <v>7.6120284718019651</v>
      </c>
      <c r="G13" s="51"/>
      <c r="H13" s="51"/>
      <c r="I13" s="51"/>
      <c r="J13" s="51"/>
      <c r="K13" s="51">
        <f>AVERAGE(K10:K12,K14:K15)</f>
        <v>2.1842266810404629</v>
      </c>
      <c r="L13" s="51">
        <f>L10</f>
        <v>17.051714447135396</v>
      </c>
      <c r="M13" s="52"/>
      <c r="N13" s="52">
        <v>0</v>
      </c>
      <c r="O13" s="51"/>
      <c r="P13" s="52">
        <v>0.87259237916876775</v>
      </c>
      <c r="Q13" s="52">
        <v>2.9313671841248814</v>
      </c>
      <c r="R13" s="52">
        <v>1.482452601855587</v>
      </c>
      <c r="S13" s="52">
        <v>40.480087288597929</v>
      </c>
      <c r="T13" s="51"/>
      <c r="U13" s="51"/>
      <c r="V13" s="52">
        <v>2.9829143698230824</v>
      </c>
      <c r="W13" s="52">
        <v>4.1678434537018365</v>
      </c>
      <c r="X13" s="51"/>
      <c r="Y13" s="51"/>
      <c r="Z13" s="52">
        <v>5.3114256825075845</v>
      </c>
      <c r="AA13" s="52">
        <v>11.506104663704214</v>
      </c>
      <c r="AB13" s="52">
        <v>3.3350060216780419</v>
      </c>
      <c r="AC13" s="52">
        <v>23.399965559796804</v>
      </c>
      <c r="AD13" s="52">
        <v>0.98190728020004026</v>
      </c>
      <c r="AE13" s="51">
        <v>3.3350060216780419</v>
      </c>
    </row>
    <row r="14" spans="2:61" ht="15.75" x14ac:dyDescent="0.25">
      <c r="B14" s="8" t="s">
        <v>6</v>
      </c>
      <c r="C14" s="51">
        <f>AVERAGE(C10:C12,C15)</f>
        <v>13.470646908416022</v>
      </c>
      <c r="D14" s="52">
        <v>15.030947548518041</v>
      </c>
      <c r="E14" s="51"/>
      <c r="F14" s="52">
        <v>4.1918100342929598</v>
      </c>
      <c r="G14" s="51"/>
      <c r="H14" s="51"/>
      <c r="I14" s="51"/>
      <c r="J14" s="51"/>
      <c r="K14" s="52">
        <v>4.6731151222039902</v>
      </c>
      <c r="L14" s="51">
        <f>L11</f>
        <v>9.4284124582702962</v>
      </c>
      <c r="M14" s="52"/>
      <c r="N14" s="52">
        <v>0</v>
      </c>
      <c r="O14" s="51"/>
      <c r="P14" s="52">
        <v>1.1072534754736012</v>
      </c>
      <c r="Q14" s="52">
        <v>31.017251807263616</v>
      </c>
      <c r="R14" s="51">
        <f>7.16</f>
        <v>7.16</v>
      </c>
      <c r="S14" s="52">
        <v>37.143595486260658</v>
      </c>
      <c r="T14" s="51"/>
      <c r="U14" s="51"/>
      <c r="V14" s="52">
        <v>4.9011515483852346</v>
      </c>
      <c r="W14" s="52">
        <v>3.5984466411135778</v>
      </c>
      <c r="X14" s="51"/>
      <c r="Y14" s="51"/>
      <c r="Z14" s="52">
        <v>5.1152679474216391</v>
      </c>
      <c r="AA14" s="52">
        <v>10.428980255115981</v>
      </c>
      <c r="AB14" s="52">
        <v>5.4576475311120038</v>
      </c>
      <c r="AC14" s="52">
        <v>3.0853399535057262</v>
      </c>
      <c r="AD14" s="52">
        <v>7.1573304975138682E-2</v>
      </c>
      <c r="AE14" s="51">
        <v>5.4576475311120038</v>
      </c>
    </row>
    <row r="15" spans="2:61" ht="15.75" x14ac:dyDescent="0.25">
      <c r="B15" s="8" t="s">
        <v>10</v>
      </c>
      <c r="C15" s="52">
        <v>25.694184135405557</v>
      </c>
      <c r="D15" s="52">
        <v>9.1831189090360148</v>
      </c>
      <c r="E15" s="51"/>
      <c r="F15" s="52">
        <v>2.2038269790495955</v>
      </c>
      <c r="G15" s="51"/>
      <c r="H15" s="51"/>
      <c r="I15" s="51"/>
      <c r="J15" s="51"/>
      <c r="K15" s="51">
        <v>0</v>
      </c>
      <c r="L15" s="52">
        <v>26.963426232815518</v>
      </c>
      <c r="M15" s="52"/>
      <c r="N15" s="52">
        <v>0</v>
      </c>
      <c r="O15" s="51"/>
      <c r="P15" s="52">
        <v>1.0164949938774042</v>
      </c>
      <c r="Q15" s="52">
        <v>40.936320958497738</v>
      </c>
      <c r="R15" s="51">
        <f>AVERAGE(R10:R14)</f>
        <v>6.4771671770423556</v>
      </c>
      <c r="S15" s="52">
        <v>37.756625606569614</v>
      </c>
      <c r="T15" s="51"/>
      <c r="U15" s="51"/>
      <c r="V15" s="51">
        <f>AVERAGE(V10:V14)</f>
        <v>3.2553481319671818</v>
      </c>
      <c r="W15" s="52">
        <v>2.6538228767399645</v>
      </c>
      <c r="X15" s="51"/>
      <c r="Y15" s="51"/>
      <c r="Z15" s="51">
        <f>AVERAGE(Z10:Z14)</f>
        <v>4.6316373894347</v>
      </c>
      <c r="AA15" s="52">
        <v>12.230898658268259</v>
      </c>
      <c r="AB15" s="52">
        <v>1.7072460859092735</v>
      </c>
      <c r="AC15" s="52">
        <v>2.4664638521367279</v>
      </c>
      <c r="AD15" s="51">
        <f>AVERAGE(AD10:AD14)</f>
        <v>0.32382900852538987</v>
      </c>
      <c r="AE15" s="54">
        <f>AVERAGE(AE11:AE14,4.7)</f>
        <v>4.7028338480609815</v>
      </c>
    </row>
    <row r="19" spans="2:10" x14ac:dyDescent="0.25">
      <c r="C19" s="62" t="s">
        <v>102</v>
      </c>
      <c r="D19" s="62"/>
      <c r="E19" s="62"/>
      <c r="F19" s="62"/>
      <c r="G19" s="62"/>
      <c r="H19" s="62"/>
    </row>
    <row r="20" spans="2:10" x14ac:dyDescent="0.25">
      <c r="C20" s="2" t="s">
        <v>14</v>
      </c>
      <c r="D20" s="2" t="s">
        <v>15</v>
      </c>
      <c r="E20" s="2" t="s">
        <v>103</v>
      </c>
      <c r="F20" s="2" t="s">
        <v>17</v>
      </c>
      <c r="G20" s="2" t="s">
        <v>18</v>
      </c>
      <c r="H20" s="2" t="s">
        <v>19</v>
      </c>
    </row>
    <row r="21" spans="2:10" x14ac:dyDescent="0.25">
      <c r="B21" s="15" t="s">
        <v>12</v>
      </c>
      <c r="C21" s="57">
        <v>49.066920536537779</v>
      </c>
      <c r="D21" s="57">
        <v>6.6538966450885422</v>
      </c>
      <c r="E21" s="57">
        <v>0</v>
      </c>
      <c r="F21" s="57">
        <v>40.408551610634717</v>
      </c>
      <c r="G21" s="57">
        <v>17.45927139450967</v>
      </c>
      <c r="H21" s="57">
        <v>19.403437467360231</v>
      </c>
      <c r="I21" s="58"/>
      <c r="J21" s="58"/>
    </row>
    <row r="22" spans="2:10" x14ac:dyDescent="0.25">
      <c r="B22" s="15" t="s">
        <v>12</v>
      </c>
      <c r="C22" s="57">
        <v>49.95501022978889</v>
      </c>
      <c r="D22" s="57">
        <v>0</v>
      </c>
      <c r="E22" s="57">
        <v>0</v>
      </c>
      <c r="F22" s="57">
        <v>0</v>
      </c>
      <c r="G22" s="57">
        <v>0</v>
      </c>
      <c r="H22" s="57">
        <v>31.00586845202093</v>
      </c>
      <c r="I22" s="58"/>
      <c r="J22" s="58"/>
    </row>
    <row r="23" spans="2:10" x14ac:dyDescent="0.25">
      <c r="B23" s="15" t="s">
        <v>12</v>
      </c>
      <c r="C23" s="57"/>
      <c r="D23" s="57"/>
      <c r="E23" s="57"/>
      <c r="F23" s="57"/>
      <c r="G23" s="57"/>
      <c r="H23" s="57"/>
      <c r="I23" s="58"/>
      <c r="J23" s="58"/>
    </row>
    <row r="24" spans="2:10" x14ac:dyDescent="0.25">
      <c r="B24" s="15" t="s">
        <v>12</v>
      </c>
      <c r="C24" s="57">
        <v>0</v>
      </c>
      <c r="D24" s="57">
        <v>0</v>
      </c>
      <c r="E24" s="57">
        <v>73.159145950120958</v>
      </c>
      <c r="F24" s="57">
        <v>0</v>
      </c>
      <c r="G24" s="57">
        <v>0</v>
      </c>
      <c r="H24" s="57">
        <v>69.433745089464693</v>
      </c>
      <c r="I24" s="58"/>
      <c r="J24" s="58"/>
    </row>
    <row r="25" spans="2:10" x14ac:dyDescent="0.25">
      <c r="B25" s="15" t="s">
        <v>12</v>
      </c>
      <c r="C25" s="57"/>
      <c r="D25" s="57"/>
      <c r="E25" s="57"/>
      <c r="F25" s="57"/>
      <c r="G25" s="57"/>
      <c r="H25" s="57"/>
      <c r="I25" s="58"/>
      <c r="J25" s="58"/>
    </row>
    <row r="26" spans="2:10" x14ac:dyDescent="0.25">
      <c r="B26" s="15" t="s">
        <v>12</v>
      </c>
      <c r="C26" s="57"/>
      <c r="D26" s="57"/>
      <c r="E26" s="57"/>
      <c r="F26" s="57"/>
      <c r="G26" s="57"/>
      <c r="H26" s="57"/>
      <c r="I26" s="58"/>
      <c r="J26" s="58"/>
    </row>
    <row r="27" spans="2:10" x14ac:dyDescent="0.25">
      <c r="B27" s="15" t="s">
        <v>12</v>
      </c>
      <c r="C27" s="57"/>
      <c r="D27" s="57"/>
      <c r="E27" s="57"/>
      <c r="F27" s="57"/>
      <c r="G27" s="57"/>
      <c r="H27" s="57"/>
      <c r="I27" s="58"/>
      <c r="J27" s="58"/>
    </row>
    <row r="28" spans="2:10" x14ac:dyDescent="0.25">
      <c r="B28" s="15" t="s">
        <v>12</v>
      </c>
      <c r="C28" s="57"/>
      <c r="D28" s="57"/>
      <c r="E28" s="57"/>
      <c r="F28" s="57"/>
      <c r="G28" s="57"/>
      <c r="H28" s="57"/>
      <c r="I28" s="58"/>
      <c r="J28" s="58"/>
    </row>
    <row r="29" spans="2:10" x14ac:dyDescent="0.25">
      <c r="B29" t="s">
        <v>13</v>
      </c>
      <c r="C29" s="57">
        <v>6.3999764070222298</v>
      </c>
      <c r="D29" s="57">
        <v>66.302275182263244</v>
      </c>
      <c r="E29" s="57">
        <v>100</v>
      </c>
      <c r="F29" s="57">
        <v>0</v>
      </c>
      <c r="G29" s="57">
        <v>0</v>
      </c>
      <c r="H29" s="57">
        <v>100</v>
      </c>
      <c r="I29" s="58"/>
      <c r="J29" s="58"/>
    </row>
    <row r="30" spans="2:10" x14ac:dyDescent="0.25">
      <c r="B30" t="s">
        <v>13</v>
      </c>
      <c r="C30" s="57">
        <v>5.4433579641290519</v>
      </c>
      <c r="D30" s="57">
        <v>34.998879984348186</v>
      </c>
      <c r="E30" s="57">
        <v>100</v>
      </c>
      <c r="F30" s="57">
        <v>32.037806109464348</v>
      </c>
      <c r="G30" s="57">
        <v>34.998879984348186</v>
      </c>
      <c r="H30" s="57">
        <v>0</v>
      </c>
      <c r="I30" s="58"/>
      <c r="J30" s="58"/>
    </row>
    <row r="31" spans="2:10" x14ac:dyDescent="0.25">
      <c r="B31" t="s">
        <v>13</v>
      </c>
      <c r="C31" s="57"/>
      <c r="D31" s="57"/>
      <c r="E31" s="57"/>
      <c r="F31" s="57"/>
      <c r="G31" s="57"/>
      <c r="H31" s="57"/>
      <c r="I31" s="58"/>
      <c r="J31" s="58"/>
    </row>
    <row r="32" spans="2:10" x14ac:dyDescent="0.25">
      <c r="B32" t="s">
        <v>13</v>
      </c>
      <c r="C32" s="57">
        <v>100</v>
      </c>
      <c r="D32" s="57">
        <v>100</v>
      </c>
      <c r="E32" s="57">
        <v>47.00117047656623</v>
      </c>
      <c r="F32" s="57"/>
      <c r="G32" s="57">
        <v>100</v>
      </c>
      <c r="H32" s="57">
        <v>100</v>
      </c>
      <c r="I32" s="58"/>
      <c r="J32" s="58"/>
    </row>
    <row r="33" spans="2:10" x14ac:dyDescent="0.25">
      <c r="B33" t="s">
        <v>13</v>
      </c>
      <c r="C33" s="57"/>
      <c r="D33" s="57"/>
      <c r="E33" s="57"/>
      <c r="F33" s="57"/>
      <c r="G33" s="57"/>
      <c r="H33" s="57"/>
      <c r="I33" s="58"/>
      <c r="J33" s="58"/>
    </row>
    <row r="34" spans="2:10" x14ac:dyDescent="0.25">
      <c r="B34" t="s">
        <v>13</v>
      </c>
      <c r="C34" s="57">
        <v>61.25067909696633</v>
      </c>
      <c r="D34" s="57">
        <v>0</v>
      </c>
      <c r="E34" s="57">
        <v>50.763590105119469</v>
      </c>
      <c r="F34" s="57">
        <v>58.088742595160049</v>
      </c>
      <c r="G34" s="57">
        <v>42.998534081153089</v>
      </c>
      <c r="H34" s="57">
        <v>48.47972661543821</v>
      </c>
      <c r="I34" s="58"/>
      <c r="J34" s="58"/>
    </row>
    <row r="35" spans="2:10" x14ac:dyDescent="0.25">
      <c r="B35" t="s">
        <v>13</v>
      </c>
      <c r="C35" s="57">
        <v>17.077888059802685</v>
      </c>
      <c r="D35" s="57">
        <v>0</v>
      </c>
      <c r="E35" s="57">
        <v>25.864395792149558</v>
      </c>
      <c r="F35" s="57">
        <v>86.77180873589856</v>
      </c>
      <c r="G35" s="57">
        <v>0</v>
      </c>
      <c r="H35" s="57">
        <v>0</v>
      </c>
      <c r="I35" s="58"/>
      <c r="J35" s="58"/>
    </row>
    <row r="36" spans="2:10" x14ac:dyDescent="0.25">
      <c r="B36" t="s">
        <v>13</v>
      </c>
      <c r="C36" s="57">
        <v>0</v>
      </c>
      <c r="D36" s="57">
        <v>0</v>
      </c>
      <c r="E36" s="57">
        <v>0</v>
      </c>
      <c r="F36" s="57">
        <v>73.298764375799948</v>
      </c>
      <c r="G36" s="57">
        <v>0</v>
      </c>
      <c r="H36" s="57">
        <v>21.096757497352225</v>
      </c>
      <c r="I36" s="58"/>
      <c r="J36" s="58"/>
    </row>
    <row r="37" spans="2:10" x14ac:dyDescent="0.25">
      <c r="B37" t="s">
        <v>13</v>
      </c>
      <c r="C37" s="57">
        <v>0</v>
      </c>
      <c r="D37" s="57">
        <v>0</v>
      </c>
      <c r="E37" s="57">
        <v>0</v>
      </c>
      <c r="F37" s="57">
        <v>23.449154144103769</v>
      </c>
      <c r="G37" s="57">
        <v>0</v>
      </c>
      <c r="H37" s="57">
        <v>0</v>
      </c>
      <c r="I37" s="58"/>
      <c r="J37" s="58"/>
    </row>
    <row r="38" spans="2:10" x14ac:dyDescent="0.25">
      <c r="B38" t="s">
        <v>13</v>
      </c>
      <c r="C38" s="57"/>
      <c r="D38" s="57"/>
      <c r="E38" s="57"/>
      <c r="F38" s="57"/>
      <c r="G38" s="57"/>
      <c r="H38" s="57"/>
      <c r="I38" s="58"/>
      <c r="J38" s="58"/>
    </row>
    <row r="39" spans="2:10" x14ac:dyDescent="0.25">
      <c r="B39" t="s">
        <v>13</v>
      </c>
      <c r="C39" s="57"/>
      <c r="D39" s="57"/>
      <c r="E39" s="57"/>
      <c r="F39" s="57"/>
      <c r="G39" s="57"/>
      <c r="H39" s="57"/>
      <c r="I39" s="58"/>
      <c r="J39" s="58"/>
    </row>
    <row r="40" spans="2:10" x14ac:dyDescent="0.25">
      <c r="B40" t="s">
        <v>13</v>
      </c>
      <c r="C40" s="57">
        <v>67.817440238514251</v>
      </c>
      <c r="D40" s="57">
        <v>61.485946174461112</v>
      </c>
      <c r="E40" s="57">
        <v>49.563489805245496</v>
      </c>
      <c r="F40" s="57">
        <v>50.279788481796807</v>
      </c>
      <c r="G40" s="57">
        <v>0</v>
      </c>
      <c r="H40" s="57">
        <v>38.275537884581311</v>
      </c>
      <c r="I40" s="58"/>
      <c r="J40" s="58"/>
    </row>
    <row r="41" spans="2:10" x14ac:dyDescent="0.25">
      <c r="B41" t="s">
        <v>13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8"/>
      <c r="J41" s="58"/>
    </row>
    <row r="42" spans="2:10" x14ac:dyDescent="0.25">
      <c r="B42" t="s">
        <v>13</v>
      </c>
      <c r="C42" s="57"/>
      <c r="D42" s="57"/>
      <c r="E42" s="57"/>
      <c r="F42" s="57"/>
      <c r="G42" s="57"/>
      <c r="H42" s="57"/>
      <c r="I42" s="58"/>
      <c r="J42" s="58"/>
    </row>
    <row r="43" spans="2:10" x14ac:dyDescent="0.25">
      <c r="B43" t="s">
        <v>13</v>
      </c>
      <c r="C43" s="57"/>
      <c r="D43" s="57"/>
      <c r="E43" s="57"/>
      <c r="F43" s="57"/>
      <c r="G43" s="57"/>
      <c r="H43" s="57"/>
      <c r="I43" s="58"/>
      <c r="J43" s="58"/>
    </row>
    <row r="44" spans="2:10" x14ac:dyDescent="0.25">
      <c r="B44" t="s">
        <v>13</v>
      </c>
      <c r="C44" s="57">
        <v>47.542153951674884</v>
      </c>
      <c r="D44" s="57">
        <v>74.806288845686069</v>
      </c>
      <c r="E44" s="57">
        <v>73.585288509069841</v>
      </c>
      <c r="F44" s="57">
        <v>51.091844544129053</v>
      </c>
      <c r="G44" s="57">
        <v>51.605790469047882</v>
      </c>
      <c r="H44" s="57">
        <v>56.181292436757801</v>
      </c>
      <c r="I44" s="58"/>
      <c r="J44" s="58"/>
    </row>
    <row r="45" spans="2:10" x14ac:dyDescent="0.25">
      <c r="B45" s="15" t="s">
        <v>12</v>
      </c>
      <c r="C45" s="57">
        <v>0</v>
      </c>
      <c r="D45" s="57">
        <v>11.648816524845049</v>
      </c>
      <c r="E45" s="57">
        <v>0</v>
      </c>
      <c r="F45" s="57">
        <v>0</v>
      </c>
      <c r="G45" s="57">
        <v>23.987024379621133</v>
      </c>
      <c r="H45" s="57">
        <v>0</v>
      </c>
      <c r="I45" s="58"/>
      <c r="J45" s="58"/>
    </row>
    <row r="46" spans="2:10" x14ac:dyDescent="0.25">
      <c r="B46" s="15" t="s">
        <v>12</v>
      </c>
      <c r="C46" s="57">
        <v>23.775927995089393</v>
      </c>
      <c r="D46" s="57">
        <v>59.341796312692551</v>
      </c>
      <c r="E46" s="57">
        <v>25.290161838568793</v>
      </c>
      <c r="F46" s="57">
        <v>23.927782352234452</v>
      </c>
      <c r="G46" s="57">
        <v>32.346008043733683</v>
      </c>
      <c r="H46" s="57">
        <v>75.766556623005329</v>
      </c>
      <c r="I46" s="58"/>
      <c r="J46" s="58"/>
    </row>
    <row r="47" spans="2:10" x14ac:dyDescent="0.25">
      <c r="B47" s="15" t="s">
        <v>12</v>
      </c>
      <c r="C47" s="57">
        <v>69.824254369298046</v>
      </c>
      <c r="D47" s="57">
        <v>79.954336175150331</v>
      </c>
      <c r="E47" s="57">
        <v>95.33642616139808</v>
      </c>
      <c r="F47" s="57">
        <v>29.750928970889213</v>
      </c>
      <c r="G47" s="57">
        <v>91.323565935023282</v>
      </c>
      <c r="H47" s="57">
        <v>93.359903480584933</v>
      </c>
      <c r="I47" s="58"/>
      <c r="J47" s="58"/>
    </row>
    <row r="48" spans="2:10" x14ac:dyDescent="0.25">
      <c r="B48" s="15" t="s">
        <v>12</v>
      </c>
      <c r="C48" s="57">
        <v>96.867165885981095</v>
      </c>
      <c r="D48" s="57">
        <v>98.706527419806605</v>
      </c>
      <c r="E48" s="57">
        <v>94.51136558548734</v>
      </c>
      <c r="F48" s="57">
        <v>83.875668677744997</v>
      </c>
      <c r="G48" s="57">
        <v>99.154579435682265</v>
      </c>
      <c r="H48" s="57">
        <v>90.497975101954538</v>
      </c>
      <c r="I48" s="58"/>
      <c r="J48" s="58"/>
    </row>
    <row r="49" spans="2:10" x14ac:dyDescent="0.25">
      <c r="B49" s="15" t="s">
        <v>12</v>
      </c>
      <c r="C49" s="57">
        <v>39.155511918537975</v>
      </c>
      <c r="D49" s="57">
        <v>59.341796312692551</v>
      </c>
      <c r="E49" s="57">
        <v>25.290161838568793</v>
      </c>
      <c r="F49" s="57">
        <v>53.486666364322986</v>
      </c>
      <c r="G49" s="57">
        <v>32.346008043733683</v>
      </c>
      <c r="H49" s="57">
        <v>33.245793498069816</v>
      </c>
      <c r="I49" s="58"/>
      <c r="J49" s="58"/>
    </row>
    <row r="50" spans="2:10" x14ac:dyDescent="0.25">
      <c r="C50" s="59"/>
      <c r="D50" s="59"/>
      <c r="E50" s="59"/>
      <c r="F50" s="59"/>
      <c r="G50" s="59"/>
      <c r="H50" s="59"/>
      <c r="I50" s="58"/>
      <c r="J50" s="58"/>
    </row>
    <row r="51" spans="2:10" x14ac:dyDescent="0.25">
      <c r="C51" s="58"/>
      <c r="D51" s="58"/>
      <c r="E51" s="58"/>
      <c r="F51" s="58"/>
      <c r="G51" s="58"/>
      <c r="H51" s="58"/>
      <c r="I51" s="58"/>
      <c r="J51" s="58"/>
    </row>
    <row r="52" spans="2:10" x14ac:dyDescent="0.25">
      <c r="C52" s="58"/>
      <c r="D52" s="58"/>
      <c r="E52" s="58"/>
      <c r="F52" s="58"/>
      <c r="G52" s="58"/>
      <c r="H52" s="58"/>
      <c r="I52" s="58"/>
      <c r="J52" s="58"/>
    </row>
    <row r="53" spans="2:10" x14ac:dyDescent="0.25">
      <c r="C53" s="58"/>
      <c r="D53" s="58"/>
      <c r="E53" s="58"/>
      <c r="F53" s="58"/>
      <c r="G53" s="58"/>
      <c r="H53" s="58"/>
      <c r="I53" s="58"/>
      <c r="J53" s="58"/>
    </row>
    <row r="54" spans="2:10" x14ac:dyDescent="0.25">
      <c r="C54" s="58"/>
      <c r="D54" s="58"/>
      <c r="E54" s="58"/>
      <c r="F54" s="58"/>
      <c r="G54" s="58"/>
      <c r="H54" s="58"/>
      <c r="I54" s="58"/>
      <c r="J54" s="58"/>
    </row>
    <row r="55" spans="2:10" x14ac:dyDescent="0.25">
      <c r="C55" s="58"/>
      <c r="D55" s="58"/>
      <c r="E55" s="58"/>
      <c r="F55" s="58"/>
      <c r="G55" s="58"/>
      <c r="H55" s="58"/>
      <c r="I55" s="58"/>
      <c r="J55" s="58"/>
    </row>
    <row r="56" spans="2:10" x14ac:dyDescent="0.25">
      <c r="C56" s="58"/>
      <c r="D56" s="58"/>
      <c r="E56" s="58"/>
      <c r="F56" s="58"/>
      <c r="G56" s="58"/>
      <c r="H56" s="58"/>
      <c r="I56" s="58"/>
      <c r="J56" s="58"/>
    </row>
    <row r="57" spans="2:10" x14ac:dyDescent="0.25">
      <c r="C57" s="58"/>
      <c r="D57" s="58"/>
      <c r="E57" s="58"/>
      <c r="F57" s="58"/>
      <c r="G57" s="58"/>
      <c r="H57" s="58"/>
      <c r="I57" s="58"/>
      <c r="J57" s="58"/>
    </row>
    <row r="58" spans="2:10" x14ac:dyDescent="0.25">
      <c r="C58" s="58"/>
      <c r="D58" s="58"/>
      <c r="E58" s="58"/>
      <c r="F58" s="58"/>
      <c r="G58" s="58"/>
      <c r="H58" s="58"/>
      <c r="I58" s="58"/>
      <c r="J58" s="58"/>
    </row>
  </sheetData>
  <mergeCells count="1">
    <mergeCell ref="C19:H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B29F8-481D-448A-BC3D-F374C87CF983}">
  <dimension ref="B1:U32"/>
  <sheetViews>
    <sheetView workbookViewId="0">
      <selection activeCell="E20" sqref="E20"/>
    </sheetView>
  </sheetViews>
  <sheetFormatPr defaultRowHeight="15" x14ac:dyDescent="0.25"/>
  <sheetData>
    <row r="1" spans="2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62" t="s">
        <v>104</v>
      </c>
      <c r="P1" s="62"/>
      <c r="Q1" s="62"/>
      <c r="R1" s="62"/>
      <c r="S1" s="62"/>
      <c r="T1" s="62"/>
    </row>
    <row r="2" spans="2:21" x14ac:dyDescent="0.25"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</row>
    <row r="3" spans="2:21" x14ac:dyDescent="0.25">
      <c r="B3">
        <v>8.8666699999999992</v>
      </c>
      <c r="C3">
        <v>9.2333300000000005</v>
      </c>
      <c r="D3">
        <v>10.7</v>
      </c>
      <c r="E3">
        <v>4.5333300000000003</v>
      </c>
      <c r="F3">
        <v>9</v>
      </c>
      <c r="G3">
        <v>8.8333300000000001</v>
      </c>
      <c r="H3">
        <v>1.73333</v>
      </c>
      <c r="I3">
        <v>5.9666699999999997</v>
      </c>
      <c r="J3">
        <v>8.6</v>
      </c>
      <c r="K3">
        <v>8.6</v>
      </c>
      <c r="L3">
        <v>2.6333299999999999</v>
      </c>
      <c r="M3">
        <v>2.4333300000000002</v>
      </c>
      <c r="O3" s="57">
        <v>0</v>
      </c>
      <c r="P3" s="57">
        <f>((C3-E3)/C3)*100</f>
        <v>50.902545452182466</v>
      </c>
      <c r="Q3" s="57">
        <f>((F3-H3)/F3)*100</f>
        <v>80.740777777777765</v>
      </c>
      <c r="R3" s="57">
        <f>((G3-I3)/G3)*100</f>
        <v>32.452766963308292</v>
      </c>
      <c r="S3" s="57">
        <f>((J3-L3)/J3)*100</f>
        <v>69.379883720930238</v>
      </c>
      <c r="T3" s="57">
        <f>((K3-M3)/K3)*100</f>
        <v>71.705465116279072</v>
      </c>
      <c r="U3" s="15" t="s">
        <v>12</v>
      </c>
    </row>
    <row r="4" spans="2:21" x14ac:dyDescent="0.25">
      <c r="B4">
        <v>7.8333300000000001</v>
      </c>
      <c r="C4">
        <v>4.9333299999999998</v>
      </c>
      <c r="D4">
        <v>4.2333299999999996</v>
      </c>
      <c r="E4">
        <v>5.9333299999999998</v>
      </c>
      <c r="F4">
        <v>4.3666700000000001</v>
      </c>
      <c r="G4">
        <v>4.5</v>
      </c>
      <c r="H4">
        <v>2.23333</v>
      </c>
      <c r="I4">
        <v>4.3666700000000001</v>
      </c>
      <c r="J4">
        <v>4.1666699999999999</v>
      </c>
      <c r="K4">
        <v>4.4666699999999997</v>
      </c>
      <c r="L4">
        <v>4.3333300000000001</v>
      </c>
      <c r="M4">
        <v>4</v>
      </c>
      <c r="O4" s="57">
        <f t="shared" ref="O4:O28" si="0">((B4-D4)/B4)*100</f>
        <v>45.957466364879309</v>
      </c>
      <c r="P4" s="57">
        <v>0</v>
      </c>
      <c r="Q4" s="57">
        <f t="shared" ref="Q4:Q31" si="1">((F4-H4)/F4)*100</f>
        <v>48.855077209864724</v>
      </c>
      <c r="R4" s="57">
        <f t="shared" ref="R4:R31" si="2">((G4-I4)/G4)*100</f>
        <v>2.9628888888888878</v>
      </c>
      <c r="S4" s="57">
        <v>0</v>
      </c>
      <c r="T4" s="57">
        <f t="shared" ref="T4:T31" si="3">((K4-M4)/K4)*100</f>
        <v>10.447828024008931</v>
      </c>
      <c r="U4" s="15" t="s">
        <v>12</v>
      </c>
    </row>
    <row r="5" spans="2:21" x14ac:dyDescent="0.25">
      <c r="B5">
        <v>135.66667000000001</v>
      </c>
      <c r="C5">
        <v>61.233330000000002</v>
      </c>
      <c r="D5">
        <v>7.7333299999999996</v>
      </c>
      <c r="E5">
        <v>4.7333299999999996</v>
      </c>
      <c r="F5">
        <v>143.33332999999999</v>
      </c>
      <c r="G5">
        <v>81.966669999999993</v>
      </c>
      <c r="H5">
        <v>2.76667</v>
      </c>
      <c r="I5">
        <v>3.3666700000000001</v>
      </c>
      <c r="J5">
        <v>166</v>
      </c>
      <c r="K5">
        <v>118.33333</v>
      </c>
      <c r="L5">
        <v>3.8666700000000001</v>
      </c>
      <c r="M5">
        <v>4.4666699999999997</v>
      </c>
      <c r="O5" s="57">
        <f t="shared" si="0"/>
        <v>94.299756896811871</v>
      </c>
      <c r="P5" s="57">
        <f t="shared" ref="P5:P31" si="4">((C5-E5)/C5)*100</f>
        <v>92.270010466522066</v>
      </c>
      <c r="Q5" s="57">
        <f t="shared" si="1"/>
        <v>98.069765071389881</v>
      </c>
      <c r="R5" s="57">
        <f t="shared" si="2"/>
        <v>95.892635384602059</v>
      </c>
      <c r="S5" s="57">
        <f t="shared" ref="S5:S30" si="5">((J5-L5)/J5)*100</f>
        <v>97.670680722891561</v>
      </c>
      <c r="T5" s="57">
        <f t="shared" si="3"/>
        <v>96.225349189446462</v>
      </c>
      <c r="U5" s="15" t="s">
        <v>12</v>
      </c>
    </row>
    <row r="6" spans="2:21" x14ac:dyDescent="0.25">
      <c r="B6">
        <v>62.8</v>
      </c>
      <c r="C6">
        <v>57.666670000000003</v>
      </c>
      <c r="D6">
        <v>6.5666700000000002</v>
      </c>
      <c r="E6">
        <v>3.9666700000000001</v>
      </c>
      <c r="F6">
        <v>73.966669999999993</v>
      </c>
      <c r="G6">
        <v>66.733329999999995</v>
      </c>
      <c r="H6">
        <v>4.5333300000000003</v>
      </c>
      <c r="I6">
        <v>2.5666699999999998</v>
      </c>
      <c r="J6">
        <v>98.733329999999995</v>
      </c>
      <c r="K6">
        <v>86.6</v>
      </c>
      <c r="L6">
        <v>4</v>
      </c>
      <c r="M6">
        <v>3</v>
      </c>
      <c r="O6" s="57">
        <f t="shared" si="0"/>
        <v>89.54351910828025</v>
      </c>
      <c r="P6" s="57">
        <f t="shared" si="4"/>
        <v>93.12138190049815</v>
      </c>
      <c r="Q6" s="57">
        <f t="shared" si="1"/>
        <v>93.871117896749979</v>
      </c>
      <c r="R6" s="57">
        <f t="shared" si="2"/>
        <v>96.153840966725326</v>
      </c>
      <c r="S6" s="57">
        <f t="shared" si="5"/>
        <v>95.948683185303281</v>
      </c>
      <c r="T6" s="57">
        <f t="shared" si="3"/>
        <v>96.535796766743658</v>
      </c>
      <c r="U6" s="15" t="s">
        <v>12</v>
      </c>
    </row>
    <row r="7" spans="2:21" x14ac:dyDescent="0.25">
      <c r="B7">
        <v>5.9</v>
      </c>
      <c r="C7">
        <v>5.9333299999999998</v>
      </c>
      <c r="D7">
        <v>6.1</v>
      </c>
      <c r="E7">
        <v>4.0666700000000002</v>
      </c>
      <c r="F7">
        <v>5.6333299999999999</v>
      </c>
      <c r="G7">
        <v>6.1666699999999999</v>
      </c>
      <c r="H7">
        <v>5.7333299999999996</v>
      </c>
      <c r="I7">
        <v>2.4666700000000001</v>
      </c>
      <c r="J7">
        <v>5.5666700000000002</v>
      </c>
      <c r="K7">
        <v>5.6</v>
      </c>
      <c r="L7">
        <v>6.2333299999999996</v>
      </c>
      <c r="M7">
        <v>2.4666700000000001</v>
      </c>
      <c r="O7" s="57">
        <v>0</v>
      </c>
      <c r="P7" s="57">
        <f t="shared" si="4"/>
        <v>31.460579472235651</v>
      </c>
      <c r="Q7" s="57">
        <v>0</v>
      </c>
      <c r="R7" s="57">
        <f t="shared" si="2"/>
        <v>59.999967567585102</v>
      </c>
      <c r="S7" s="57">
        <v>0</v>
      </c>
      <c r="T7" s="57">
        <f t="shared" si="3"/>
        <v>55.95232142857143</v>
      </c>
      <c r="U7" s="15" t="s">
        <v>12</v>
      </c>
    </row>
    <row r="8" spans="2:21" x14ac:dyDescent="0.25">
      <c r="B8">
        <v>301</v>
      </c>
      <c r="C8">
        <v>266</v>
      </c>
      <c r="D8">
        <v>8.2333300000000005</v>
      </c>
      <c r="E8">
        <v>5.1666699999999999</v>
      </c>
      <c r="F8">
        <v>311</v>
      </c>
      <c r="G8">
        <v>261.66667000000001</v>
      </c>
      <c r="H8">
        <v>7.2666700000000004</v>
      </c>
      <c r="I8">
        <v>2.6</v>
      </c>
      <c r="J8">
        <v>67.333330000000004</v>
      </c>
      <c r="K8">
        <v>133</v>
      </c>
      <c r="L8">
        <v>7.9666699999999997</v>
      </c>
      <c r="M8">
        <v>2.4</v>
      </c>
      <c r="O8" s="57">
        <f>((B8-D8)/B8)*100</f>
        <v>97.264674418604642</v>
      </c>
      <c r="P8" s="57">
        <f t="shared" si="4"/>
        <v>98.057642857142852</v>
      </c>
      <c r="Q8" s="57">
        <f t="shared" si="1"/>
        <v>97.663450160771717</v>
      </c>
      <c r="R8" s="57">
        <f t="shared" si="2"/>
        <v>99.006369439409298</v>
      </c>
      <c r="S8" s="57">
        <f t="shared" si="5"/>
        <v>88.168311295460953</v>
      </c>
      <c r="T8" s="57">
        <f t="shared" si="3"/>
        <v>98.195488721804509</v>
      </c>
      <c r="U8" s="15" t="s">
        <v>12</v>
      </c>
    </row>
    <row r="9" spans="2:21" x14ac:dyDescent="0.25">
      <c r="B9">
        <v>31.966670000000001</v>
      </c>
      <c r="C9">
        <v>44.033329999999999</v>
      </c>
      <c r="D9">
        <v>7.7</v>
      </c>
      <c r="E9">
        <v>5.7666700000000004</v>
      </c>
      <c r="F9">
        <v>24.16667</v>
      </c>
      <c r="G9">
        <v>38</v>
      </c>
      <c r="H9">
        <v>7.3333300000000001</v>
      </c>
      <c r="I9">
        <v>2</v>
      </c>
      <c r="J9">
        <v>21.233329999999999</v>
      </c>
      <c r="K9">
        <v>17.266670000000001</v>
      </c>
      <c r="L9">
        <v>6.5</v>
      </c>
      <c r="M9">
        <v>1.6333299999999999</v>
      </c>
      <c r="O9" s="57">
        <f t="shared" si="0"/>
        <v>75.912411270864311</v>
      </c>
      <c r="P9" s="57">
        <f t="shared" si="4"/>
        <v>86.903852150178068</v>
      </c>
      <c r="Q9" s="57">
        <f t="shared" si="1"/>
        <v>69.655190392387539</v>
      </c>
      <c r="R9" s="57">
        <f t="shared" si="2"/>
        <v>94.73684210526315</v>
      </c>
      <c r="S9" s="57">
        <f t="shared" si="5"/>
        <v>69.38775029635012</v>
      </c>
      <c r="T9" s="57">
        <f t="shared" si="3"/>
        <v>90.540561671706229</v>
      </c>
      <c r="U9" s="15" t="s">
        <v>12</v>
      </c>
    </row>
    <row r="10" spans="2:21" x14ac:dyDescent="0.25">
      <c r="B10">
        <v>8.8666699999999992</v>
      </c>
      <c r="C10">
        <v>9.4333299999999998</v>
      </c>
      <c r="D10">
        <v>7.3666700000000001</v>
      </c>
      <c r="E10">
        <v>4.7666700000000004</v>
      </c>
      <c r="F10">
        <v>8.1</v>
      </c>
      <c r="G10">
        <v>8.3666699999999992</v>
      </c>
      <c r="H10">
        <v>5.4333299999999998</v>
      </c>
      <c r="I10">
        <v>2.73333</v>
      </c>
      <c r="J10">
        <v>8.4</v>
      </c>
      <c r="K10">
        <v>8.1</v>
      </c>
      <c r="L10">
        <v>4.5666700000000002</v>
      </c>
      <c r="M10">
        <v>2.1666699999999999</v>
      </c>
      <c r="O10" s="57">
        <f t="shared" si="0"/>
        <v>16.917286873200414</v>
      </c>
      <c r="P10" s="57">
        <f t="shared" si="4"/>
        <v>49.469911473466951</v>
      </c>
      <c r="Q10" s="57">
        <f t="shared" si="1"/>
        <v>32.921851851851855</v>
      </c>
      <c r="R10" s="57">
        <f t="shared" si="2"/>
        <v>67.330730147119453</v>
      </c>
      <c r="S10" s="57">
        <f t="shared" si="5"/>
        <v>45.634880952380954</v>
      </c>
      <c r="T10" s="57">
        <f t="shared" si="3"/>
        <v>73.250987654320994</v>
      </c>
      <c r="U10" s="15" t="s">
        <v>12</v>
      </c>
    </row>
    <row r="11" spans="2:21" x14ac:dyDescent="0.25">
      <c r="B11">
        <v>34.266669999999998</v>
      </c>
      <c r="C11">
        <v>32.633330000000001</v>
      </c>
      <c r="D11">
        <v>6.9333299999999998</v>
      </c>
      <c r="E11">
        <v>5.3333300000000001</v>
      </c>
      <c r="F11">
        <v>43.466670000000001</v>
      </c>
      <c r="G11">
        <v>114</v>
      </c>
      <c r="H11">
        <v>6.1333299999999999</v>
      </c>
      <c r="I11">
        <v>3</v>
      </c>
      <c r="J11">
        <v>46.2</v>
      </c>
      <c r="K11">
        <v>77.266670000000005</v>
      </c>
      <c r="L11">
        <v>5.5</v>
      </c>
      <c r="M11">
        <v>2.3333300000000001</v>
      </c>
      <c r="O11" s="57">
        <f t="shared" si="0"/>
        <v>79.766548660841579</v>
      </c>
      <c r="P11" s="57">
        <f t="shared" si="4"/>
        <v>83.65680119068449</v>
      </c>
      <c r="Q11" s="57">
        <f t="shared" si="1"/>
        <v>85.889579302946373</v>
      </c>
      <c r="R11" s="57">
        <f t="shared" si="2"/>
        <v>97.368421052631575</v>
      </c>
      <c r="S11" s="57">
        <f t="shared" si="5"/>
        <v>88.095238095238088</v>
      </c>
      <c r="T11" s="57">
        <f t="shared" si="3"/>
        <v>96.980159750640212</v>
      </c>
      <c r="U11" t="s">
        <v>13</v>
      </c>
    </row>
    <row r="12" spans="2:21" x14ac:dyDescent="0.25">
      <c r="B12">
        <v>55.466670000000001</v>
      </c>
      <c r="C12">
        <v>95.9</v>
      </c>
      <c r="D12">
        <v>19.7</v>
      </c>
      <c r="E12">
        <v>4.0333300000000003</v>
      </c>
      <c r="F12">
        <v>52.966670000000001</v>
      </c>
      <c r="G12">
        <v>54.166670000000003</v>
      </c>
      <c r="H12">
        <v>59.5</v>
      </c>
      <c r="I12">
        <v>1.23333</v>
      </c>
      <c r="J12">
        <v>53.433329999999998</v>
      </c>
      <c r="K12">
        <v>54.8</v>
      </c>
      <c r="L12">
        <v>3.73333</v>
      </c>
      <c r="M12">
        <v>2.2000000000000002</v>
      </c>
      <c r="O12" s="57">
        <f t="shared" si="0"/>
        <v>64.483175211347657</v>
      </c>
      <c r="P12" s="57">
        <f t="shared" si="4"/>
        <v>95.794233576642327</v>
      </c>
      <c r="Q12" s="57">
        <v>0</v>
      </c>
      <c r="R12" s="57">
        <f t="shared" si="2"/>
        <v>97.723083217041022</v>
      </c>
      <c r="S12" s="57">
        <f t="shared" si="5"/>
        <v>93.013106239120773</v>
      </c>
      <c r="T12" s="57">
        <f t="shared" si="3"/>
        <v>95.985401459854018</v>
      </c>
      <c r="U12" t="s">
        <v>13</v>
      </c>
    </row>
    <row r="13" spans="2:21" x14ac:dyDescent="0.25">
      <c r="B13">
        <v>118.66667</v>
      </c>
      <c r="C13">
        <v>224.66667000000001</v>
      </c>
      <c r="D13">
        <v>46.133330000000001</v>
      </c>
      <c r="E13">
        <v>3.1</v>
      </c>
      <c r="F13">
        <v>74.400000000000006</v>
      </c>
      <c r="G13">
        <v>115.66667</v>
      </c>
      <c r="H13">
        <v>13.133330000000001</v>
      </c>
      <c r="I13">
        <v>1.4666699999999999</v>
      </c>
      <c r="J13">
        <v>74.033330000000007</v>
      </c>
      <c r="K13">
        <v>66.733329999999995</v>
      </c>
      <c r="L13">
        <v>6.4666699999999997</v>
      </c>
      <c r="M13">
        <v>1.5333300000000001</v>
      </c>
      <c r="O13" s="57">
        <f t="shared" si="0"/>
        <v>61.123599406640459</v>
      </c>
      <c r="P13" s="57">
        <f t="shared" si="4"/>
        <v>98.620178062015157</v>
      </c>
      <c r="Q13" s="57">
        <f t="shared" si="1"/>
        <v>82.347674731182792</v>
      </c>
      <c r="R13" s="57">
        <f t="shared" si="2"/>
        <v>98.731985627320313</v>
      </c>
      <c r="S13" s="57">
        <f t="shared" si="5"/>
        <v>91.265190961962688</v>
      </c>
      <c r="T13" s="57">
        <f t="shared" si="3"/>
        <v>97.702302582532582</v>
      </c>
      <c r="U13" t="s">
        <v>13</v>
      </c>
    </row>
    <row r="14" spans="2:21" x14ac:dyDescent="0.25">
      <c r="B14">
        <v>108.33333</v>
      </c>
      <c r="C14">
        <v>127.66667</v>
      </c>
      <c r="D14">
        <v>101.9</v>
      </c>
      <c r="E14">
        <v>6.6666699999999999</v>
      </c>
      <c r="F14">
        <v>109.66667</v>
      </c>
      <c r="G14">
        <v>182.33332999999999</v>
      </c>
      <c r="H14">
        <v>86.133330000000001</v>
      </c>
      <c r="I14">
        <v>2.73333</v>
      </c>
      <c r="J14">
        <v>118</v>
      </c>
      <c r="K14">
        <v>121.66667</v>
      </c>
      <c r="L14">
        <v>8.3333300000000001</v>
      </c>
      <c r="M14">
        <v>1.3333299999999999</v>
      </c>
      <c r="O14" s="57">
        <f t="shared" si="0"/>
        <v>5.9384586442602636</v>
      </c>
      <c r="P14" s="57">
        <f t="shared" si="4"/>
        <v>94.778065410494378</v>
      </c>
      <c r="Q14" s="57">
        <f t="shared" si="1"/>
        <v>21.458971992128507</v>
      </c>
      <c r="R14" s="57">
        <f t="shared" si="2"/>
        <v>98.50091587753046</v>
      </c>
      <c r="S14" s="57">
        <f t="shared" si="5"/>
        <v>92.937855932203377</v>
      </c>
      <c r="T14" s="57">
        <f t="shared" si="3"/>
        <v>98.904112358791437</v>
      </c>
      <c r="U14" t="s">
        <v>13</v>
      </c>
    </row>
    <row r="15" spans="2:21" x14ac:dyDescent="0.25">
      <c r="B15">
        <v>7.3333300000000001</v>
      </c>
      <c r="C15">
        <v>7.1666699999999999</v>
      </c>
      <c r="D15">
        <v>93.633330000000001</v>
      </c>
      <c r="E15">
        <v>4.3666700000000001</v>
      </c>
      <c r="F15">
        <v>6.6333299999999999</v>
      </c>
      <c r="G15">
        <v>6.7333299999999996</v>
      </c>
      <c r="H15">
        <v>30.4</v>
      </c>
      <c r="I15">
        <v>1.26667</v>
      </c>
      <c r="J15">
        <v>6.9333299999999998</v>
      </c>
      <c r="K15">
        <v>6.7</v>
      </c>
      <c r="L15">
        <v>9.0333299999999994</v>
      </c>
      <c r="M15">
        <v>1.43333</v>
      </c>
      <c r="O15" s="57">
        <v>0</v>
      </c>
      <c r="P15" s="57">
        <f t="shared" si="4"/>
        <v>39.069749269884056</v>
      </c>
      <c r="Q15" s="57">
        <v>0</v>
      </c>
      <c r="R15" s="57">
        <f t="shared" si="2"/>
        <v>81.188059994089102</v>
      </c>
      <c r="S15" s="57">
        <v>0</v>
      </c>
      <c r="T15" s="57">
        <f t="shared" si="3"/>
        <v>78.607014925373136</v>
      </c>
      <c r="U15" t="s">
        <v>13</v>
      </c>
    </row>
    <row r="16" spans="2:21" x14ac:dyDescent="0.25">
      <c r="B16">
        <v>56.066670000000002</v>
      </c>
      <c r="C16">
        <v>104</v>
      </c>
      <c r="D16">
        <v>48.633330000000001</v>
      </c>
      <c r="E16">
        <v>5</v>
      </c>
      <c r="F16">
        <v>57.5</v>
      </c>
      <c r="G16">
        <v>108.66667</v>
      </c>
      <c r="H16">
        <v>30.9</v>
      </c>
      <c r="I16">
        <v>1.6666700000000001</v>
      </c>
      <c r="J16">
        <v>64.333330000000004</v>
      </c>
      <c r="K16">
        <v>46.933329999999998</v>
      </c>
      <c r="L16">
        <v>9.1999999999999993</v>
      </c>
      <c r="M16">
        <v>1.5333300000000001</v>
      </c>
      <c r="O16" s="57">
        <f t="shared" si="0"/>
        <v>13.258037261710035</v>
      </c>
      <c r="P16" s="57">
        <f t="shared" si="4"/>
        <v>95.192307692307693</v>
      </c>
      <c r="Q16" s="57">
        <f t="shared" si="1"/>
        <v>46.260869565217391</v>
      </c>
      <c r="R16" s="57">
        <f t="shared" si="2"/>
        <v>98.466254648274401</v>
      </c>
      <c r="S16" s="57">
        <f t="shared" si="5"/>
        <v>85.699481124325445</v>
      </c>
      <c r="T16" s="57">
        <f t="shared" si="3"/>
        <v>96.732961415693282</v>
      </c>
      <c r="U16" t="s">
        <v>13</v>
      </c>
    </row>
    <row r="17" spans="2:21" x14ac:dyDescent="0.25">
      <c r="B17">
        <v>151.33332999999999</v>
      </c>
      <c r="C17">
        <v>156</v>
      </c>
      <c r="D17">
        <v>48.5</v>
      </c>
      <c r="E17">
        <v>3.3333300000000001</v>
      </c>
      <c r="F17">
        <v>139.66667000000001</v>
      </c>
      <c r="G17">
        <v>142.33332999999999</v>
      </c>
      <c r="H17">
        <v>47.133330000000001</v>
      </c>
      <c r="I17">
        <v>3.5666699999999998</v>
      </c>
      <c r="J17">
        <v>150.33332999999999</v>
      </c>
      <c r="K17">
        <v>154.66667000000001</v>
      </c>
      <c r="L17">
        <v>51.6</v>
      </c>
      <c r="M17">
        <v>1.5</v>
      </c>
      <c r="O17" s="57">
        <f t="shared" si="0"/>
        <v>67.951541144307072</v>
      </c>
      <c r="P17" s="57">
        <f t="shared" si="4"/>
        <v>97.863250000000008</v>
      </c>
      <c r="Q17" s="57">
        <f t="shared" si="1"/>
        <v>66.252986485608915</v>
      </c>
      <c r="R17" s="57">
        <f t="shared" si="2"/>
        <v>97.494142798457688</v>
      </c>
      <c r="S17" s="57">
        <f t="shared" si="5"/>
        <v>65.676274183509406</v>
      </c>
      <c r="T17" s="57">
        <f t="shared" si="3"/>
        <v>99.030172434694563</v>
      </c>
      <c r="U17" t="s">
        <v>13</v>
      </c>
    </row>
    <row r="18" spans="2:21" x14ac:dyDescent="0.25">
      <c r="B18">
        <v>130.33332999999999</v>
      </c>
      <c r="C18">
        <v>129</v>
      </c>
      <c r="D18">
        <v>34.533329999999999</v>
      </c>
      <c r="E18">
        <v>4.3</v>
      </c>
      <c r="F18">
        <v>132</v>
      </c>
      <c r="G18">
        <v>125</v>
      </c>
      <c r="H18">
        <v>95.833330000000004</v>
      </c>
      <c r="I18">
        <v>1.93333</v>
      </c>
      <c r="J18">
        <v>129.33332999999999</v>
      </c>
      <c r="K18">
        <v>128.33332999999999</v>
      </c>
      <c r="L18">
        <v>18.866669999999999</v>
      </c>
      <c r="M18">
        <v>0.96667000000000003</v>
      </c>
      <c r="O18" s="57">
        <f t="shared" si="0"/>
        <v>73.503838197029097</v>
      </c>
      <c r="P18" s="57">
        <f t="shared" si="4"/>
        <v>96.666666666666671</v>
      </c>
      <c r="Q18" s="57">
        <f t="shared" si="1"/>
        <v>27.398992424242419</v>
      </c>
      <c r="R18" s="57">
        <f t="shared" si="2"/>
        <v>98.453336000000007</v>
      </c>
      <c r="S18" s="57">
        <f t="shared" si="5"/>
        <v>85.412368180731136</v>
      </c>
      <c r="T18" s="57">
        <f t="shared" si="3"/>
        <v>99.246750629785737</v>
      </c>
      <c r="U18" t="s">
        <v>13</v>
      </c>
    </row>
    <row r="19" spans="2:21" x14ac:dyDescent="0.25">
      <c r="B19">
        <v>191.33332999999999</v>
      </c>
      <c r="C19">
        <v>204.33332999999999</v>
      </c>
      <c r="D19">
        <v>6.2333299999999996</v>
      </c>
      <c r="E19">
        <v>2.6</v>
      </c>
      <c r="F19">
        <v>201</v>
      </c>
      <c r="G19">
        <v>195.33332999999999</v>
      </c>
      <c r="H19">
        <v>109.33333</v>
      </c>
      <c r="I19">
        <v>2.5</v>
      </c>
      <c r="J19">
        <v>194.33332999999999</v>
      </c>
      <c r="K19">
        <v>202</v>
      </c>
      <c r="L19">
        <v>24.066669999999998</v>
      </c>
      <c r="M19">
        <v>1.5</v>
      </c>
      <c r="O19" s="57">
        <f t="shared" si="0"/>
        <v>96.742161964149162</v>
      </c>
      <c r="P19" s="57">
        <f t="shared" si="4"/>
        <v>98.72756931040081</v>
      </c>
      <c r="Q19" s="57">
        <f t="shared" si="1"/>
        <v>45.605308457711438</v>
      </c>
      <c r="R19" s="57">
        <f t="shared" si="2"/>
        <v>98.72013649693065</v>
      </c>
      <c r="S19" s="57">
        <f t="shared" si="5"/>
        <v>87.615778518280933</v>
      </c>
      <c r="T19" s="57">
        <f t="shared" si="3"/>
        <v>99.257425742574256</v>
      </c>
      <c r="U19" t="s">
        <v>13</v>
      </c>
    </row>
    <row r="20" spans="2:21" x14ac:dyDescent="0.25">
      <c r="B20">
        <v>6.8666700000000001</v>
      </c>
      <c r="C20">
        <v>6.6</v>
      </c>
      <c r="D20">
        <v>5.7666700000000004</v>
      </c>
      <c r="E20">
        <v>4.3666700000000001</v>
      </c>
      <c r="F20">
        <v>6.7333299999999996</v>
      </c>
      <c r="G20">
        <v>6.4666699999999997</v>
      </c>
      <c r="H20">
        <v>128.66667000000001</v>
      </c>
      <c r="I20">
        <v>2.1333299999999999</v>
      </c>
      <c r="J20">
        <v>6.6666699999999999</v>
      </c>
      <c r="K20">
        <v>6.7</v>
      </c>
      <c r="L20">
        <v>22.66667</v>
      </c>
      <c r="M20">
        <v>1.5333300000000001</v>
      </c>
      <c r="O20" s="57">
        <f t="shared" si="0"/>
        <v>16.019409699315677</v>
      </c>
      <c r="P20" s="57">
        <f t="shared" si="4"/>
        <v>33.838333333333331</v>
      </c>
      <c r="Q20" s="57">
        <v>0</v>
      </c>
      <c r="R20" s="57">
        <f t="shared" si="2"/>
        <v>67.010377829702151</v>
      </c>
      <c r="S20" s="57">
        <v>0</v>
      </c>
      <c r="T20" s="57">
        <f t="shared" si="3"/>
        <v>77.114477611940288</v>
      </c>
      <c r="U20" t="s">
        <v>13</v>
      </c>
    </row>
    <row r="21" spans="2:21" x14ac:dyDescent="0.25">
      <c r="B21">
        <v>6.9</v>
      </c>
      <c r="C21">
        <v>7.8333300000000001</v>
      </c>
      <c r="D21">
        <v>14.73333</v>
      </c>
      <c r="E21">
        <v>3.26667</v>
      </c>
      <c r="F21">
        <v>7.4</v>
      </c>
      <c r="G21">
        <v>7.4666699999999997</v>
      </c>
      <c r="H21">
        <v>44.1</v>
      </c>
      <c r="I21">
        <v>1.8</v>
      </c>
      <c r="J21">
        <v>9.3666699999999992</v>
      </c>
      <c r="K21">
        <v>7.0666700000000002</v>
      </c>
      <c r="L21">
        <v>12.06667</v>
      </c>
      <c r="M21">
        <v>1.3</v>
      </c>
      <c r="O21" s="57">
        <v>0</v>
      </c>
      <c r="P21" s="57">
        <f t="shared" si="4"/>
        <v>58.297812041622151</v>
      </c>
      <c r="Q21" s="57">
        <v>0</v>
      </c>
      <c r="R21" s="57">
        <f t="shared" si="2"/>
        <v>75.892867904969691</v>
      </c>
      <c r="S21" s="57">
        <v>0</v>
      </c>
      <c r="T21" s="57">
        <f t="shared" si="3"/>
        <v>81.603782262366863</v>
      </c>
      <c r="U21" t="s">
        <v>13</v>
      </c>
    </row>
    <row r="22" spans="2:21" x14ac:dyDescent="0.25">
      <c r="B22">
        <v>7.6333299999999999</v>
      </c>
      <c r="C22">
        <v>7.7</v>
      </c>
      <c r="D22">
        <v>1.8666700000000001</v>
      </c>
      <c r="E22">
        <v>4.0333300000000003</v>
      </c>
      <c r="F22">
        <v>7.6666699999999999</v>
      </c>
      <c r="G22">
        <v>7.6</v>
      </c>
      <c r="H22">
        <v>6.8666700000000001</v>
      </c>
      <c r="I22">
        <v>0.76666999999999996</v>
      </c>
      <c r="J22">
        <v>7.0666700000000002</v>
      </c>
      <c r="K22">
        <v>7.4666699999999997</v>
      </c>
      <c r="L22">
        <v>6.4333299999999998</v>
      </c>
      <c r="M22">
        <v>0.46666999999999997</v>
      </c>
      <c r="O22" s="57">
        <f t="shared" si="0"/>
        <v>75.545797181570819</v>
      </c>
      <c r="P22" s="57">
        <f t="shared" si="4"/>
        <v>47.619090909090907</v>
      </c>
      <c r="Q22" s="57">
        <f t="shared" si="1"/>
        <v>10.434778071835618</v>
      </c>
      <c r="R22" s="57">
        <f t="shared" si="2"/>
        <v>89.912236842105258</v>
      </c>
      <c r="S22" s="57">
        <f t="shared" si="5"/>
        <v>8.9623542630404476</v>
      </c>
      <c r="T22" s="57">
        <f t="shared" si="3"/>
        <v>93.749958147340124</v>
      </c>
      <c r="U22" t="s">
        <v>13</v>
      </c>
    </row>
    <row r="23" spans="2:21" x14ac:dyDescent="0.25">
      <c r="B23">
        <v>6.2333299999999996</v>
      </c>
      <c r="C23">
        <v>6.5666700000000002</v>
      </c>
      <c r="D23">
        <v>101.06667</v>
      </c>
      <c r="E23">
        <v>3.26667</v>
      </c>
      <c r="F23">
        <v>5.9</v>
      </c>
      <c r="G23">
        <v>5.8333300000000001</v>
      </c>
      <c r="H23">
        <v>101.86667</v>
      </c>
      <c r="I23">
        <v>3.5</v>
      </c>
      <c r="J23">
        <v>6.1666699999999999</v>
      </c>
      <c r="K23">
        <v>5.6</v>
      </c>
      <c r="L23">
        <v>80.466669999999993</v>
      </c>
      <c r="M23">
        <v>2.6333299999999999</v>
      </c>
      <c r="O23" s="57">
        <v>0</v>
      </c>
      <c r="P23" s="57">
        <f t="shared" si="4"/>
        <v>50.253781597065185</v>
      </c>
      <c r="Q23" s="57">
        <v>0</v>
      </c>
      <c r="R23" s="57">
        <f t="shared" si="2"/>
        <v>39.999965714266125</v>
      </c>
      <c r="S23" s="57">
        <v>0</v>
      </c>
      <c r="T23" s="57">
        <f t="shared" si="3"/>
        <v>52.97625</v>
      </c>
      <c r="U23" t="s">
        <v>13</v>
      </c>
    </row>
    <row r="24" spans="2:21" x14ac:dyDescent="0.25">
      <c r="B24">
        <v>63.066670000000002</v>
      </c>
      <c r="C24">
        <v>62.233330000000002</v>
      </c>
      <c r="D24">
        <v>61.066670000000002</v>
      </c>
      <c r="E24">
        <v>4.0999999999999996</v>
      </c>
      <c r="F24">
        <v>147.4</v>
      </c>
      <c r="G24">
        <v>66.666669999999996</v>
      </c>
      <c r="H24">
        <v>48.166670000000003</v>
      </c>
      <c r="I24">
        <v>5.8333300000000001</v>
      </c>
      <c r="J24">
        <v>68</v>
      </c>
      <c r="K24">
        <v>68.066670000000002</v>
      </c>
      <c r="L24">
        <v>62.1</v>
      </c>
      <c r="M24">
        <v>2.6</v>
      </c>
      <c r="O24" s="57">
        <f t="shared" si="0"/>
        <v>3.1712471896803809</v>
      </c>
      <c r="P24" s="57">
        <f t="shared" si="4"/>
        <v>93.411890380926096</v>
      </c>
      <c r="Q24" s="57">
        <f t="shared" si="1"/>
        <v>67.322476255088191</v>
      </c>
      <c r="R24" s="57">
        <f t="shared" si="2"/>
        <v>91.250005437499723</v>
      </c>
      <c r="S24" s="57">
        <f t="shared" si="5"/>
        <v>8.6764705882352917</v>
      </c>
      <c r="T24" s="57">
        <f t="shared" si="3"/>
        <v>96.18021566208543</v>
      </c>
      <c r="U24" t="s">
        <v>13</v>
      </c>
    </row>
    <row r="25" spans="2:21" x14ac:dyDescent="0.25">
      <c r="B25">
        <v>18.3</v>
      </c>
      <c r="C25">
        <v>22.966670000000001</v>
      </c>
      <c r="D25">
        <v>271</v>
      </c>
      <c r="E25">
        <v>4.8666700000000001</v>
      </c>
      <c r="F25">
        <v>17.600000000000001</v>
      </c>
      <c r="G25">
        <v>23.8</v>
      </c>
      <c r="H25">
        <v>64.5</v>
      </c>
      <c r="I25">
        <v>2.3333300000000001</v>
      </c>
      <c r="J25">
        <v>29.1</v>
      </c>
      <c r="K25">
        <v>19.433330000000002</v>
      </c>
      <c r="L25">
        <v>63.466670000000001</v>
      </c>
      <c r="M25">
        <v>1.8666700000000001</v>
      </c>
      <c r="O25" s="57">
        <v>0</v>
      </c>
      <c r="P25" s="57">
        <f t="shared" si="4"/>
        <v>78.809857937611341</v>
      </c>
      <c r="Q25" s="57">
        <v>0</v>
      </c>
      <c r="R25" s="57">
        <f t="shared" si="2"/>
        <v>90.196092436974794</v>
      </c>
      <c r="S25" s="57">
        <v>0</v>
      </c>
      <c r="T25" s="57">
        <f t="shared" si="3"/>
        <v>90.394492348969536</v>
      </c>
      <c r="U25" t="s">
        <v>13</v>
      </c>
    </row>
    <row r="26" spans="2:21" x14ac:dyDescent="0.25">
      <c r="B26">
        <v>47.3</v>
      </c>
      <c r="C26">
        <v>53.633330000000001</v>
      </c>
      <c r="D26">
        <v>11.56667</v>
      </c>
      <c r="E26">
        <v>7.1</v>
      </c>
      <c r="F26">
        <v>43.566670000000002</v>
      </c>
      <c r="G26">
        <v>35.066670000000002</v>
      </c>
      <c r="H26">
        <v>70.400000000000006</v>
      </c>
      <c r="I26">
        <v>1.1366700000000001</v>
      </c>
      <c r="J26">
        <v>45.966670000000001</v>
      </c>
      <c r="K26">
        <v>47.3</v>
      </c>
      <c r="L26">
        <v>90.266670000000005</v>
      </c>
      <c r="M26">
        <v>0.72667000000000004</v>
      </c>
      <c r="O26" s="57">
        <f t="shared" si="0"/>
        <v>75.546152219873136</v>
      </c>
      <c r="P26" s="57">
        <f t="shared" si="4"/>
        <v>86.761963130016355</v>
      </c>
      <c r="Q26" s="57">
        <v>0</v>
      </c>
      <c r="R26" s="57">
        <f t="shared" si="2"/>
        <v>96.758545935499427</v>
      </c>
      <c r="S26" s="57">
        <v>0</v>
      </c>
      <c r="T26" s="57">
        <f t="shared" si="3"/>
        <v>98.463699788583511</v>
      </c>
      <c r="U26" t="s">
        <v>13</v>
      </c>
    </row>
    <row r="27" spans="2:21" x14ac:dyDescent="0.25">
      <c r="B27">
        <v>7.1333299999999999</v>
      </c>
      <c r="C27">
        <v>6.5666700000000002</v>
      </c>
      <c r="D27">
        <v>133</v>
      </c>
      <c r="E27">
        <v>5</v>
      </c>
      <c r="F27">
        <v>7.3666700000000001</v>
      </c>
      <c r="G27">
        <v>7.4666699999999997</v>
      </c>
      <c r="H27">
        <v>52.066670000000002</v>
      </c>
      <c r="I27">
        <v>3.4666700000000001</v>
      </c>
      <c r="J27">
        <v>7.6333299999999999</v>
      </c>
      <c r="K27">
        <v>7.3333300000000001</v>
      </c>
      <c r="L27">
        <v>108</v>
      </c>
      <c r="M27">
        <v>2.9333300000000002</v>
      </c>
      <c r="O27" s="57">
        <v>0</v>
      </c>
      <c r="P27" s="57">
        <f t="shared" si="4"/>
        <v>23.857906671113369</v>
      </c>
      <c r="Q27" s="57">
        <v>0</v>
      </c>
      <c r="R27" s="57">
        <f t="shared" si="2"/>
        <v>53.571404655622921</v>
      </c>
      <c r="S27" s="57">
        <v>0</v>
      </c>
      <c r="T27" s="57">
        <f t="shared" si="3"/>
        <v>60.000027272739672</v>
      </c>
      <c r="U27" s="15" t="s">
        <v>12</v>
      </c>
    </row>
    <row r="28" spans="2:21" x14ac:dyDescent="0.25">
      <c r="B28">
        <v>60.666670000000003</v>
      </c>
      <c r="C28">
        <v>5.9666699999999997</v>
      </c>
      <c r="D28">
        <v>24.966670000000001</v>
      </c>
      <c r="E28">
        <v>26.83333</v>
      </c>
      <c r="F28">
        <v>9.6333300000000008</v>
      </c>
      <c r="G28">
        <v>4.0999999999999996</v>
      </c>
      <c r="H28">
        <v>35.166670000000003</v>
      </c>
      <c r="I28">
        <v>34.066670000000002</v>
      </c>
      <c r="J28">
        <v>103.13333</v>
      </c>
      <c r="K28">
        <v>2.7</v>
      </c>
      <c r="L28">
        <v>35.1</v>
      </c>
      <c r="M28">
        <v>38.033329999999999</v>
      </c>
      <c r="O28" s="57">
        <f t="shared" si="0"/>
        <v>58.846150612848867</v>
      </c>
      <c r="P28" s="57">
        <v>0</v>
      </c>
      <c r="Q28" s="57">
        <v>0</v>
      </c>
      <c r="R28" s="57">
        <v>0</v>
      </c>
      <c r="S28" s="57">
        <f t="shared" si="5"/>
        <v>65.96638545463432</v>
      </c>
      <c r="T28" s="57">
        <v>0</v>
      </c>
      <c r="U28" s="15" t="s">
        <v>12</v>
      </c>
    </row>
    <row r="29" spans="2:21" x14ac:dyDescent="0.25">
      <c r="B29">
        <v>14.466670000000001</v>
      </c>
      <c r="C29">
        <v>15.56667</v>
      </c>
      <c r="D29">
        <v>128.36667</v>
      </c>
      <c r="E29">
        <v>7</v>
      </c>
      <c r="F29">
        <v>31.5</v>
      </c>
      <c r="G29">
        <v>12.66667</v>
      </c>
      <c r="H29">
        <v>7.7666700000000004</v>
      </c>
      <c r="I29">
        <v>2.4333300000000002</v>
      </c>
      <c r="J29">
        <v>37.6</v>
      </c>
      <c r="K29">
        <v>12.9</v>
      </c>
      <c r="L29">
        <v>49.066670000000002</v>
      </c>
      <c r="M29">
        <v>3</v>
      </c>
      <c r="O29" s="57">
        <v>0</v>
      </c>
      <c r="P29" s="57">
        <f t="shared" si="4"/>
        <v>55.032129543441208</v>
      </c>
      <c r="Q29" s="57">
        <f t="shared" si="1"/>
        <v>75.343904761904753</v>
      </c>
      <c r="R29" s="57">
        <f t="shared" si="2"/>
        <v>80.789505055393406</v>
      </c>
      <c r="S29" s="57">
        <v>0</v>
      </c>
      <c r="T29" s="57">
        <f t="shared" si="3"/>
        <v>76.744186046511629</v>
      </c>
      <c r="U29" s="15" t="s">
        <v>12</v>
      </c>
    </row>
    <row r="30" spans="2:21" x14ac:dyDescent="0.25">
      <c r="B30">
        <v>12.7</v>
      </c>
      <c r="C30">
        <v>11.5</v>
      </c>
      <c r="D30">
        <v>132.33332999999999</v>
      </c>
      <c r="E30">
        <v>6.0666700000000002</v>
      </c>
      <c r="F30">
        <v>12.26667</v>
      </c>
      <c r="G30">
        <v>16.8</v>
      </c>
      <c r="H30">
        <v>7.4666699999999997</v>
      </c>
      <c r="I30">
        <v>2.73333</v>
      </c>
      <c r="J30">
        <v>42.333329999999997</v>
      </c>
      <c r="K30">
        <v>12.56667</v>
      </c>
      <c r="L30">
        <v>29.8</v>
      </c>
      <c r="M30">
        <v>2.4666700000000001</v>
      </c>
      <c r="O30" s="57">
        <v>0</v>
      </c>
      <c r="P30" s="57">
        <f t="shared" si="4"/>
        <v>47.246347826086954</v>
      </c>
      <c r="Q30" s="57">
        <f t="shared" si="1"/>
        <v>39.130424149341266</v>
      </c>
      <c r="R30" s="57">
        <f t="shared" si="2"/>
        <v>83.730178571428567</v>
      </c>
      <c r="S30" s="57">
        <f t="shared" si="5"/>
        <v>29.606293669786897</v>
      </c>
      <c r="T30" s="57">
        <f t="shared" si="3"/>
        <v>80.371331466490332</v>
      </c>
      <c r="U30" s="15" t="s">
        <v>12</v>
      </c>
    </row>
    <row r="31" spans="2:21" x14ac:dyDescent="0.25">
      <c r="B31">
        <v>6.6333299999999999</v>
      </c>
      <c r="C31">
        <v>7.0666700000000002</v>
      </c>
      <c r="D31">
        <v>51.033329999999999</v>
      </c>
      <c r="E31">
        <v>5.5666700000000002</v>
      </c>
      <c r="F31">
        <v>6.9</v>
      </c>
      <c r="G31">
        <v>6.4333299999999998</v>
      </c>
      <c r="H31">
        <v>5.9666699999999997</v>
      </c>
      <c r="I31">
        <v>2.8333300000000001</v>
      </c>
      <c r="J31">
        <v>6.9333299999999998</v>
      </c>
      <c r="K31">
        <v>6.8</v>
      </c>
      <c r="L31">
        <v>20.766670000000001</v>
      </c>
      <c r="M31">
        <v>2.73333</v>
      </c>
      <c r="O31" s="57">
        <v>0</v>
      </c>
      <c r="P31" s="57">
        <f t="shared" si="4"/>
        <v>21.226405081884394</v>
      </c>
      <c r="Q31" s="57">
        <f t="shared" si="1"/>
        <v>13.526521739130443</v>
      </c>
      <c r="R31" s="57">
        <f t="shared" si="2"/>
        <v>55.958578216879907</v>
      </c>
      <c r="S31" s="57">
        <v>0</v>
      </c>
      <c r="T31" s="57">
        <f t="shared" si="3"/>
        <v>59.803970588235302</v>
      </c>
      <c r="U31" s="15" t="s">
        <v>12</v>
      </c>
    </row>
    <row r="32" spans="2:21" x14ac:dyDescent="0.25">
      <c r="O32" s="9"/>
      <c r="P32" s="9"/>
      <c r="Q32" s="9"/>
      <c r="R32" s="9"/>
      <c r="S32" s="9"/>
      <c r="T32" s="9"/>
    </row>
  </sheetData>
  <mergeCells count="1">
    <mergeCell ref="O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Sheet1</vt:lpstr>
      <vt:lpstr>PT</vt:lpstr>
      <vt:lpstr>PT e NT na planta</vt:lpstr>
      <vt:lpstr>PO4</vt:lpstr>
      <vt:lpstr>Precipitation</vt:lpstr>
      <vt:lpstr>Irradiacao Solar</vt:lpstr>
      <vt:lpstr>DBO</vt:lpstr>
      <vt:lpstr>NT</vt:lpstr>
      <vt:lpstr>COR</vt:lpstr>
      <vt:lpstr>TURBIDEZ</vt:lpstr>
      <vt:lpstr>SST</vt:lpstr>
      <vt:lpstr>PCA</vt:lpstr>
      <vt:lpstr>dataset</vt:lpstr>
      <vt:lpstr>PCA2</vt:lpstr>
      <vt:lpstr>dinamica</vt:lpstr>
      <vt:lpstr>'PT e NT na planta'!OLE_LINK1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Aldrey</dc:creator>
  <cp:lastModifiedBy>andreaguiar</cp:lastModifiedBy>
  <dcterms:created xsi:type="dcterms:W3CDTF">2019-08-28T16:21:36Z</dcterms:created>
  <dcterms:modified xsi:type="dcterms:W3CDTF">2020-06-09T18:45:49Z</dcterms:modified>
</cp:coreProperties>
</file>