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_ai_portfolio\text_summ\"/>
    </mc:Choice>
  </mc:AlternateContent>
  <xr:revisionPtr revIDLastSave="0" documentId="13_ncr:1_{2E17A8D0-2F81-47BD-B692-B723CD054838}" xr6:coauthVersionLast="47" xr6:coauthVersionMax="47" xr10:uidLastSave="{00000000-0000-0000-0000-000000000000}"/>
  <bookViews>
    <workbookView xWindow="19095" yWindow="0" windowWidth="19410" windowHeight="20985" activeTab="2" xr2:uid="{0AC54277-F8AF-4AEE-83BD-EC3E26374A59}"/>
  </bookViews>
  <sheets>
    <sheet name="logs-1-old-format" sheetId="2" r:id="rId1"/>
    <sheet name="logs-1" sheetId="11" r:id="rId2"/>
    <sheet name="logs" sheetId="3" r:id="rId3"/>
    <sheet name="rouge" sheetId="9" r:id="rId4"/>
    <sheet name="bertscore" sheetId="10" r:id="rId5"/>
    <sheet name="predictions" sheetId="4" r:id="rId6"/>
  </sheets>
  <definedNames>
    <definedName name="_xlnm._FilterDatabase" localSheetId="2" hidden="1">logs!$A$1:$U$1</definedName>
    <definedName name="_xlnm._FilterDatabase" localSheetId="1" hidden="1">'logs-1'!$A$1:$R$48</definedName>
    <definedName name="_xlnm._FilterDatabase" localSheetId="0" hidden="1">'logs-1-old-format'!$A$1:$AI$102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1" l="1"/>
  <c r="C44" i="11"/>
  <c r="C36" i="11"/>
  <c r="C37" i="11"/>
  <c r="C38" i="11"/>
  <c r="C39" i="11"/>
  <c r="C40" i="11"/>
  <c r="C42" i="11"/>
  <c r="C43" i="11"/>
  <c r="C45" i="11"/>
  <c r="C46" i="11"/>
  <c r="C47" i="11"/>
  <c r="C35" i="11"/>
  <c r="C29" i="11"/>
  <c r="C30" i="11"/>
  <c r="C31" i="11"/>
  <c r="C32" i="11"/>
  <c r="C33" i="11"/>
  <c r="C34" i="11"/>
  <c r="C28" i="11"/>
  <c r="C27" i="11"/>
  <c r="C26" i="11"/>
  <c r="C25" i="11"/>
  <c r="C24" i="11"/>
  <c r="C22" i="11"/>
  <c r="C23" i="11"/>
  <c r="C21" i="11"/>
  <c r="C15" i="11"/>
  <c r="C16" i="11"/>
  <c r="C17" i="11"/>
  <c r="C18" i="11"/>
  <c r="C19" i="11"/>
  <c r="C20" i="11"/>
  <c r="C14" i="11"/>
  <c r="C13" i="11"/>
  <c r="C12" i="11"/>
  <c r="C11" i="11"/>
  <c r="C3" i="11"/>
  <c r="C4" i="11"/>
  <c r="C5" i="11"/>
  <c r="C6" i="11"/>
  <c r="C7" i="11"/>
  <c r="C2" i="11"/>
  <c r="C48" i="11"/>
  <c r="Q48" i="11"/>
  <c r="Q3" i="11"/>
  <c r="Q4" i="11"/>
  <c r="Q5" i="11"/>
  <c r="Q6" i="11"/>
  <c r="Q7" i="11"/>
  <c r="Q11" i="11"/>
  <c r="Q12" i="11"/>
  <c r="Q13" i="11"/>
  <c r="Q27" i="11"/>
  <c r="Q24" i="11"/>
  <c r="Q25" i="11"/>
  <c r="Q26" i="11"/>
  <c r="C8" i="11"/>
  <c r="Q8" i="11"/>
  <c r="C9" i="11"/>
  <c r="Q9" i="11"/>
  <c r="C10" i="11"/>
  <c r="Q10" i="11"/>
  <c r="Q14" i="11"/>
  <c r="Q15" i="11"/>
  <c r="Q16" i="11"/>
  <c r="Q21" i="11"/>
  <c r="Q22" i="11"/>
  <c r="Q23" i="11"/>
  <c r="Q17" i="11"/>
  <c r="Q18" i="11"/>
  <c r="Q19" i="11"/>
  <c r="Q20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2" i="11"/>
  <c r="S96" i="2"/>
  <c r="S95" i="2"/>
  <c r="S94" i="2"/>
  <c r="S93" i="2"/>
  <c r="S92" i="2"/>
  <c r="S91" i="2"/>
  <c r="S90" i="2"/>
  <c r="S89" i="2"/>
  <c r="S88" i="2"/>
  <c r="S87" i="2"/>
  <c r="S86" i="2"/>
  <c r="S84" i="2"/>
  <c r="S82" i="2"/>
  <c r="S79" i="2"/>
  <c r="S74" i="2"/>
  <c r="S72" i="2"/>
  <c r="S71" i="2"/>
  <c r="S70" i="2"/>
  <c r="S69" i="2"/>
  <c r="S68" i="2"/>
  <c r="S60" i="2"/>
  <c r="S59" i="2"/>
  <c r="S49" i="2"/>
  <c r="S48" i="2"/>
  <c r="S41" i="2"/>
  <c r="S40" i="2"/>
  <c r="S37" i="2"/>
  <c r="S36" i="2"/>
  <c r="S35" i="2"/>
  <c r="S33" i="2"/>
  <c r="S25" i="2"/>
  <c r="S24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AI96" i="2"/>
  <c r="AI95" i="2"/>
  <c r="AI94" i="2"/>
  <c r="AI93" i="2"/>
  <c r="AI92" i="2"/>
  <c r="AI91" i="2"/>
  <c r="AI90" i="2"/>
  <c r="AI89" i="2"/>
  <c r="AI88" i="2"/>
  <c r="AI87" i="2"/>
  <c r="AI86" i="2"/>
  <c r="AI84" i="2"/>
  <c r="AI82" i="2"/>
  <c r="AI79" i="2"/>
  <c r="AI74" i="2"/>
  <c r="AI72" i="2"/>
  <c r="AI71" i="2"/>
  <c r="AI70" i="2"/>
  <c r="AI69" i="2"/>
  <c r="AI68" i="2"/>
  <c r="AI60" i="2"/>
  <c r="AI59" i="2"/>
  <c r="AI49" i="2"/>
  <c r="AI48" i="2"/>
  <c r="AI41" i="2"/>
  <c r="AI40" i="2"/>
  <c r="AI37" i="2"/>
  <c r="AI36" i="2"/>
  <c r="AI35" i="2"/>
  <c r="AI33" i="2"/>
  <c r="AH96" i="2"/>
  <c r="AH95" i="2"/>
  <c r="AH94" i="2"/>
  <c r="AH93" i="2"/>
  <c r="AH92" i="2"/>
  <c r="AH91" i="2"/>
  <c r="AH90" i="2"/>
  <c r="AH89" i="2"/>
  <c r="AH88" i="2"/>
  <c r="AH87" i="2"/>
  <c r="AH86" i="2"/>
  <c r="AH84" i="2"/>
  <c r="AH82" i="2"/>
  <c r="AH79" i="2"/>
  <c r="AH74" i="2"/>
  <c r="AH72" i="2"/>
  <c r="AH71" i="2"/>
  <c r="AH70" i="2"/>
  <c r="AH69" i="2"/>
  <c r="AH68" i="2"/>
  <c r="AH60" i="2"/>
  <c r="AH59" i="2"/>
  <c r="AH49" i="2"/>
  <c r="AH48" i="2"/>
  <c r="AH41" i="2"/>
  <c r="AH40" i="2"/>
  <c r="AH37" i="2"/>
  <c r="AH36" i="2"/>
  <c r="AH35" i="2"/>
  <c r="AH33" i="2"/>
  <c r="AF96" i="2"/>
  <c r="AE96" i="2"/>
  <c r="AD96" i="2"/>
  <c r="AC96" i="2"/>
  <c r="AB96" i="2"/>
  <c r="AA96" i="2"/>
  <c r="AE95" i="2"/>
  <c r="AD95" i="2"/>
  <c r="AC95" i="2"/>
  <c r="AB95" i="2"/>
  <c r="AA95" i="2"/>
  <c r="AF94" i="2"/>
  <c r="AD94" i="2"/>
  <c r="AC94" i="2"/>
  <c r="AB94" i="2"/>
  <c r="AA94" i="2"/>
  <c r="AF93" i="2"/>
  <c r="AD93" i="2"/>
  <c r="AC93" i="2"/>
  <c r="AB93" i="2"/>
  <c r="AA93" i="2"/>
  <c r="AF92" i="2"/>
  <c r="AE92" i="2"/>
  <c r="AD92" i="2"/>
  <c r="AC92" i="2"/>
  <c r="AB92" i="2"/>
  <c r="AA92" i="2"/>
  <c r="AF91" i="2"/>
  <c r="AE91" i="2"/>
  <c r="AD91" i="2"/>
  <c r="AC91" i="2"/>
  <c r="AB91" i="2"/>
  <c r="AA91" i="2"/>
  <c r="AE90" i="2"/>
  <c r="AD90" i="2"/>
  <c r="AC90" i="2"/>
  <c r="AB90" i="2"/>
  <c r="AA90" i="2"/>
  <c r="AE89" i="2"/>
  <c r="AD89" i="2"/>
  <c r="AC89" i="2"/>
  <c r="AB89" i="2"/>
  <c r="AA89" i="2"/>
  <c r="AF88" i="2"/>
  <c r="AE88" i="2"/>
  <c r="AD88" i="2"/>
  <c r="AC88" i="2"/>
  <c r="AB88" i="2"/>
  <c r="AA88" i="2"/>
  <c r="AF87" i="2"/>
  <c r="AE87" i="2"/>
  <c r="AD87" i="2"/>
  <c r="AC87" i="2"/>
  <c r="AB87" i="2"/>
  <c r="AA87" i="2"/>
  <c r="AF86" i="2"/>
  <c r="AE86" i="2"/>
  <c r="AD86" i="2"/>
  <c r="AC86" i="2"/>
  <c r="AB86" i="2"/>
  <c r="AA86" i="2"/>
  <c r="AF84" i="2"/>
  <c r="AE84" i="2"/>
  <c r="AD84" i="2"/>
  <c r="AC84" i="2"/>
  <c r="AB84" i="2"/>
  <c r="AA84" i="2"/>
  <c r="AF82" i="2"/>
  <c r="AE82" i="2"/>
  <c r="AD82" i="2"/>
  <c r="AC82" i="2"/>
  <c r="AB82" i="2"/>
  <c r="AA82" i="2"/>
  <c r="AF79" i="2"/>
  <c r="AE79" i="2"/>
  <c r="AD79" i="2"/>
  <c r="AC79" i="2"/>
  <c r="AB79" i="2"/>
  <c r="AA79" i="2"/>
  <c r="AF74" i="2"/>
  <c r="AE74" i="2"/>
  <c r="AD74" i="2"/>
  <c r="AC74" i="2"/>
  <c r="AB74" i="2"/>
  <c r="AA74" i="2"/>
  <c r="AE72" i="2"/>
  <c r="AD72" i="2"/>
  <c r="AC72" i="2"/>
  <c r="AB72" i="2"/>
  <c r="AA72" i="2"/>
  <c r="AF71" i="2"/>
  <c r="AE71" i="2"/>
  <c r="AD71" i="2"/>
  <c r="AC71" i="2"/>
  <c r="AB71" i="2"/>
  <c r="AA71" i="2"/>
  <c r="AF70" i="2"/>
  <c r="AE70" i="2"/>
  <c r="AD70" i="2"/>
  <c r="AC70" i="2"/>
  <c r="AB70" i="2"/>
  <c r="AA70" i="2"/>
  <c r="AF69" i="2"/>
  <c r="AE69" i="2"/>
  <c r="AD69" i="2"/>
  <c r="AC69" i="2"/>
  <c r="AB69" i="2"/>
  <c r="AA69" i="2"/>
  <c r="AF68" i="2"/>
  <c r="AE68" i="2"/>
  <c r="AD68" i="2"/>
  <c r="AC68" i="2"/>
  <c r="AB68" i="2"/>
  <c r="AA68" i="2"/>
  <c r="AF60" i="2"/>
  <c r="AE60" i="2"/>
  <c r="AD60" i="2"/>
  <c r="AC60" i="2"/>
  <c r="AB60" i="2"/>
  <c r="AA60" i="2"/>
  <c r="AF59" i="2"/>
  <c r="AE59" i="2"/>
  <c r="AD59" i="2"/>
  <c r="AC59" i="2"/>
  <c r="AB59" i="2"/>
  <c r="AA59" i="2"/>
  <c r="AF49" i="2"/>
  <c r="AE49" i="2"/>
  <c r="AD49" i="2"/>
  <c r="AC49" i="2"/>
  <c r="AB49" i="2"/>
  <c r="AA49" i="2"/>
  <c r="AF48" i="2"/>
  <c r="AE48" i="2"/>
  <c r="AD48" i="2"/>
  <c r="AC48" i="2"/>
  <c r="AB48" i="2"/>
  <c r="AA48" i="2"/>
  <c r="AE41" i="2"/>
  <c r="AD41" i="2"/>
  <c r="AC41" i="2"/>
  <c r="AB41" i="2"/>
  <c r="AA41" i="2"/>
  <c r="AE40" i="2"/>
  <c r="AD40" i="2"/>
  <c r="AC40" i="2"/>
  <c r="AB40" i="2"/>
  <c r="AA40" i="2"/>
  <c r="AE37" i="2"/>
  <c r="AD37" i="2"/>
  <c r="AC37" i="2"/>
  <c r="AB37" i="2"/>
  <c r="AA37" i="2"/>
  <c r="AF36" i="2"/>
  <c r="AE36" i="2"/>
  <c r="AD36" i="2"/>
  <c r="AC36" i="2"/>
  <c r="AB36" i="2"/>
  <c r="AA36" i="2"/>
  <c r="AF35" i="2"/>
  <c r="AE35" i="2"/>
  <c r="AD35" i="2"/>
  <c r="AC35" i="2"/>
  <c r="AB35" i="2"/>
  <c r="AA35" i="2"/>
  <c r="AF33" i="2"/>
  <c r="AE33" i="2"/>
  <c r="AD33" i="2"/>
  <c r="AC33" i="2"/>
  <c r="AB33" i="2"/>
  <c r="AA33" i="2"/>
  <c r="AI25" i="2"/>
  <c r="AI24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H25" i="2"/>
  <c r="AH24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F25" i="2"/>
  <c r="AF24" i="2"/>
  <c r="AF16" i="2"/>
  <c r="AF14" i="2"/>
  <c r="AF13" i="2"/>
  <c r="AF9" i="2"/>
  <c r="AF8" i="2"/>
  <c r="AF7" i="2"/>
  <c r="AF6" i="2"/>
  <c r="AF5" i="2"/>
  <c r="AF4" i="2"/>
  <c r="AE25" i="2"/>
  <c r="AE24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D25" i="2"/>
  <c r="AD24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C25" i="2"/>
  <c r="AC24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B25" i="2"/>
  <c r="AB24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A25" i="2"/>
  <c r="AA24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B33" i="3"/>
  <c r="T33" i="3"/>
  <c r="B32" i="3"/>
  <c r="T32" i="3"/>
  <c r="B31" i="3"/>
  <c r="T31" i="3"/>
  <c r="T30" i="3"/>
  <c r="B30" i="3"/>
  <c r="T29" i="3"/>
  <c r="B29" i="3"/>
  <c r="T28" i="3"/>
  <c r="B28" i="3"/>
  <c r="T27" i="3"/>
  <c r="B27" i="3"/>
  <c r="T26" i="3"/>
  <c r="B26" i="3"/>
  <c r="B25" i="3"/>
  <c r="T25" i="3"/>
  <c r="B23" i="3"/>
  <c r="T23" i="3"/>
  <c r="B24" i="3"/>
  <c r="T24" i="3"/>
  <c r="T22" i="3"/>
  <c r="B22" i="3"/>
  <c r="T21" i="3"/>
  <c r="B21" i="3"/>
  <c r="B20" i="3"/>
  <c r="T20" i="3"/>
  <c r="T19" i="3"/>
  <c r="B19" i="3"/>
  <c r="T18" i="3"/>
  <c r="B18" i="3"/>
  <c r="T17" i="3"/>
  <c r="B17" i="3"/>
  <c r="T16" i="3"/>
  <c r="B16" i="3"/>
  <c r="T15" i="3"/>
  <c r="B15" i="3"/>
  <c r="B14" i="3"/>
  <c r="T13" i="3"/>
  <c r="B13" i="3"/>
  <c r="T12" i="3"/>
  <c r="B12" i="3"/>
  <c r="T11" i="3"/>
  <c r="B11" i="3"/>
  <c r="T10" i="3"/>
  <c r="B10" i="3"/>
  <c r="T8" i="3"/>
  <c r="B8" i="3"/>
  <c r="T9" i="3"/>
  <c r="B9" i="3"/>
  <c r="T7" i="3"/>
  <c r="B7" i="3"/>
  <c r="B6" i="3"/>
  <c r="T6" i="3"/>
  <c r="T5" i="3"/>
  <c r="B5" i="3"/>
  <c r="B3" i="3"/>
  <c r="B4" i="3"/>
  <c r="B2" i="3"/>
  <c r="T4" i="3"/>
  <c r="T3" i="3"/>
  <c r="T2" i="3"/>
  <c r="B15" i="2"/>
  <c r="B3" i="2"/>
  <c r="B41" i="2"/>
  <c r="B40" i="2"/>
  <c r="B37" i="2"/>
  <c r="B72" i="2"/>
  <c r="B90" i="2"/>
  <c r="B12" i="2"/>
  <c r="B11" i="2"/>
  <c r="B10" i="2"/>
  <c r="B89" i="2"/>
  <c r="B95" i="2"/>
  <c r="M94" i="2"/>
  <c r="AE94" i="2" s="1"/>
  <c r="M93" i="2"/>
  <c r="AE93" i="2" s="1"/>
  <c r="B94" i="2"/>
  <c r="B93" i="2"/>
  <c r="B92" i="2"/>
  <c r="B91" i="2"/>
  <c r="B88" i="2"/>
  <c r="B87" i="2"/>
  <c r="B71" i="2"/>
  <c r="B70" i="2"/>
  <c r="B69" i="2"/>
  <c r="B9" i="2"/>
  <c r="B14" i="2"/>
  <c r="B13" i="2"/>
  <c r="B2" i="2"/>
  <c r="A4" i="2"/>
  <c r="B4" i="2" s="1"/>
  <c r="V89" i="2" l="1"/>
  <c r="U79" i="2"/>
  <c r="U84" i="2"/>
  <c r="U87" i="2"/>
  <c r="U89" i="2"/>
  <c r="V36" i="2"/>
  <c r="U68" i="2"/>
  <c r="U37" i="2"/>
  <c r="V72" i="2"/>
  <c r="V91" i="2"/>
  <c r="V93" i="2"/>
  <c r="U95" i="2"/>
  <c r="U40" i="2"/>
  <c r="V88" i="2"/>
  <c r="V33" i="2"/>
  <c r="V92" i="2"/>
  <c r="U94" i="2"/>
  <c r="V35" i="2"/>
  <c r="U3" i="2"/>
  <c r="V90" i="2"/>
  <c r="U74" i="2"/>
  <c r="V86" i="2"/>
  <c r="U88" i="2"/>
  <c r="V3" i="2"/>
  <c r="V15" i="2"/>
  <c r="U12" i="2"/>
  <c r="U7" i="2"/>
  <c r="U4" i="2"/>
  <c r="V49" i="2"/>
  <c r="U60" i="2"/>
  <c r="V69" i="2"/>
  <c r="V71" i="2"/>
  <c r="U13" i="2"/>
  <c r="U5" i="2"/>
  <c r="V41" i="2"/>
  <c r="U91" i="2"/>
  <c r="U93" i="2"/>
  <c r="V40" i="2"/>
  <c r="V79" i="2"/>
  <c r="V95" i="2"/>
  <c r="U48" i="2"/>
  <c r="U59" i="2"/>
  <c r="U70" i="2"/>
  <c r="U72" i="2"/>
  <c r="V84" i="2"/>
  <c r="V48" i="2"/>
  <c r="V70" i="2"/>
  <c r="V14" i="2"/>
  <c r="U33" i="2"/>
  <c r="U36" i="2"/>
  <c r="V59" i="2"/>
  <c r="V87" i="2"/>
  <c r="V60" i="2"/>
  <c r="V68" i="2"/>
  <c r="V37" i="2"/>
  <c r="V74" i="2"/>
  <c r="V94" i="2"/>
  <c r="V96" i="2"/>
  <c r="V82" i="2"/>
  <c r="U69" i="2"/>
  <c r="U90" i="2"/>
  <c r="U82" i="2"/>
  <c r="U35" i="2"/>
  <c r="U49" i="2"/>
  <c r="U71" i="2"/>
  <c r="U86" i="2"/>
  <c r="U92" i="2"/>
  <c r="U41" i="2"/>
  <c r="U96" i="2"/>
  <c r="V11" i="2"/>
  <c r="V9" i="2"/>
  <c r="V13" i="2"/>
  <c r="U9" i="2"/>
  <c r="U25" i="2"/>
  <c r="V6" i="2"/>
  <c r="U14" i="2"/>
  <c r="U6" i="2"/>
  <c r="V25" i="2"/>
  <c r="V7" i="2"/>
  <c r="V8" i="2"/>
  <c r="U11" i="2"/>
  <c r="U15" i="2"/>
  <c r="U16" i="2"/>
  <c r="U24" i="2"/>
  <c r="U10" i="2"/>
  <c r="V4" i="2"/>
  <c r="V16" i="2"/>
  <c r="V5" i="2"/>
  <c r="V24" i="2"/>
  <c r="U2" i="2"/>
  <c r="U8" i="2"/>
  <c r="V10" i="2"/>
  <c r="V12" i="2"/>
  <c r="V2" i="2"/>
  <c r="T14" i="3"/>
  <c r="A5" i="2"/>
  <c r="A6" i="2" l="1"/>
  <c r="B5" i="2"/>
  <c r="A7" i="2" l="1"/>
  <c r="B6" i="2"/>
  <c r="A8" i="2" l="1"/>
  <c r="B7" i="2"/>
  <c r="A16" i="2" l="1"/>
  <c r="B8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8" i="2" l="1"/>
  <c r="B36" i="2"/>
  <c r="A39" i="2" l="1"/>
  <c r="B38" i="2"/>
  <c r="A42" i="2" l="1"/>
  <c r="B39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B49" i="2" l="1"/>
  <c r="A50" i="2"/>
  <c r="B50" i="2" l="1"/>
  <c r="A51" i="2"/>
  <c r="B51" i="2" l="1"/>
  <c r="A52" i="2"/>
  <c r="B52" i="2" l="1"/>
  <c r="A53" i="2"/>
  <c r="B53" i="2" l="1"/>
  <c r="A54" i="2"/>
  <c r="A55" i="2" l="1"/>
  <c r="B54" i="2"/>
  <c r="B55" i="2" l="1"/>
  <c r="A56" i="2"/>
  <c r="B56" i="2" l="1"/>
  <c r="A57" i="2"/>
  <c r="B57" i="2" l="1"/>
  <c r="A58" i="2"/>
  <c r="B58" i="2" l="1"/>
  <c r="A59" i="2"/>
  <c r="B59" i="2" l="1"/>
  <c r="A60" i="2"/>
  <c r="B60" i="2" l="1"/>
  <c r="A61" i="2"/>
  <c r="B61" i="2" l="1"/>
  <c r="A62" i="2"/>
  <c r="A63" i="2" l="1"/>
  <c r="B62" i="2"/>
  <c r="B63" i="2" l="1"/>
  <c r="A64" i="2"/>
  <c r="A65" i="2" l="1"/>
  <c r="B64" i="2"/>
  <c r="B65" i="2" l="1"/>
  <c r="A66" i="2"/>
  <c r="B66" i="2" l="1"/>
  <c r="A67" i="2"/>
  <c r="B67" i="2" l="1"/>
  <c r="A68" i="2"/>
  <c r="B68" i="2" l="1"/>
  <c r="A73" i="2"/>
  <c r="B73" i="2" l="1"/>
  <c r="A74" i="2"/>
  <c r="B74" i="2" l="1"/>
  <c r="A75" i="2"/>
  <c r="B75" i="2" l="1"/>
  <c r="A76" i="2"/>
  <c r="B76" i="2" l="1"/>
  <c r="A77" i="2"/>
  <c r="B77" i="2" l="1"/>
  <c r="A78" i="2"/>
  <c r="B78" i="2" l="1"/>
  <c r="A79" i="2"/>
  <c r="B79" i="2" l="1"/>
  <c r="A80" i="2"/>
  <c r="B80" i="2" l="1"/>
  <c r="A81" i="2"/>
  <c r="B81" i="2" l="1"/>
  <c r="A82" i="2"/>
  <c r="B82" i="2" l="1"/>
  <c r="A83" i="2"/>
  <c r="B83" i="2" l="1"/>
  <c r="A84" i="2"/>
  <c r="B84" i="2" l="1"/>
  <c r="A85" i="2"/>
  <c r="B85" i="2" l="1"/>
  <c r="A86" i="2"/>
  <c r="B86" i="2" l="1"/>
  <c r="A96" i="2"/>
  <c r="B96" i="2" l="1"/>
  <c r="A97" i="2"/>
  <c r="B97" i="2" l="1"/>
  <c r="A98" i="2"/>
  <c r="B98" i="2" l="1"/>
  <c r="A99" i="2"/>
  <c r="B99" i="2" l="1"/>
  <c r="A100" i="2"/>
  <c r="B100" i="2" l="1"/>
  <c r="A101" i="2"/>
  <c r="B101" i="2" l="1"/>
  <c r="A102" i="2"/>
  <c r="B102" i="2" s="1"/>
</calcChain>
</file>

<file path=xl/sharedStrings.xml><?xml version="1.0" encoding="utf-8"?>
<sst xmlns="http://schemas.openxmlformats.org/spreadsheetml/2006/main" count="1470" uniqueCount="225">
  <si>
    <t>Log ID</t>
  </si>
  <si>
    <t>Model</t>
  </si>
  <si>
    <t>bart-base</t>
  </si>
  <si>
    <t>train</t>
  </si>
  <si>
    <t>full dataset</t>
  </si>
  <si>
    <t>val</t>
  </si>
  <si>
    <t>no</t>
  </si>
  <si>
    <t>PEFT</t>
  </si>
  <si>
    <t>lr</t>
  </si>
  <si>
    <t>lr scheduler</t>
  </si>
  <si>
    <t>linear</t>
  </si>
  <si>
    <t>num_epochs</t>
  </si>
  <si>
    <t>train batch</t>
  </si>
  <si>
    <t>eval batch</t>
  </si>
  <si>
    <t>grad_accum</t>
  </si>
  <si>
    <t>LoRA(r=8, alpha=32, dropout=0)</t>
  </si>
  <si>
    <t>Index</t>
  </si>
  <si>
    <t>LoRA(r=16, alpha=32, dropout=0)</t>
  </si>
  <si>
    <t>LoRA(r=8, alpha=64, dropout=0)</t>
  </si>
  <si>
    <t>LoRA(r=32, alpha=32, dropout=0)</t>
  </si>
  <si>
    <t>Trained?</t>
  </si>
  <si>
    <t>yes</t>
  </si>
  <si>
    <t>LoRA(r=2, alpha=32, dropout=0)</t>
  </si>
  <si>
    <t>LoRA(r=32, alpha=64, dropout=0)</t>
  </si>
  <si>
    <t>LoRA(r=32, alpha=128, dropout=0)</t>
  </si>
  <si>
    <t>LoRA(r=64, alpha=128, dropout=0)</t>
  </si>
  <si>
    <t>5a</t>
  </si>
  <si>
    <t>Notes</t>
  </si>
  <si>
    <t>unfreeze lm head</t>
  </si>
  <si>
    <t>weight_decay</t>
  </si>
  <si>
    <t>BART dropout</t>
  </si>
  <si>
    <t>Early stopping</t>
  </si>
  <si>
    <t>dropout=0.1, act=0.1, att=0.1</t>
  </si>
  <si>
    <t>dropout=0.2, act=0.1, att=0.1</t>
  </si>
  <si>
    <t>dropout=0.9, act=0.1, att=0.1</t>
  </si>
  <si>
    <t>dropout=0.4, act=0.1, att=0.1</t>
  </si>
  <si>
    <t>5a-10</t>
  </si>
  <si>
    <t>5-10</t>
  </si>
  <si>
    <t>55a</t>
  </si>
  <si>
    <t>dropout=0.2, act=0.2, att=0.1</t>
  </si>
  <si>
    <t>55b</t>
  </si>
  <si>
    <t>55c</t>
  </si>
  <si>
    <t>dropout=0.2, act=0.1, att=0.2</t>
  </si>
  <si>
    <t>dropout=0.2, act=0.2, att=0.2</t>
  </si>
  <si>
    <t>69.6-30</t>
  </si>
  <si>
    <t>69.6-30a</t>
  </si>
  <si>
    <t>69.6-30b</t>
  </si>
  <si>
    <t>69.6-30c</t>
  </si>
  <si>
    <t>StepLR(step_size=1, gamma=0.999)</t>
  </si>
  <si>
    <t>patience=5</t>
  </si>
  <si>
    <t>patience=20</t>
  </si>
  <si>
    <t>69.3-30c</t>
  </si>
  <si>
    <t>patience=10</t>
  </si>
  <si>
    <t>5-30</t>
  </si>
  <si>
    <t>5-30-og</t>
  </si>
  <si>
    <t>original train-val split</t>
  </si>
  <si>
    <t>5-30-og-lm</t>
  </si>
  <si>
    <t>original train-val split, unfreeze lm head</t>
  </si>
  <si>
    <t>69.3-30c-og</t>
  </si>
  <si>
    <t>55c-30-og</t>
  </si>
  <si>
    <t>5-lm-30</t>
  </si>
  <si>
    <t>26-lm-30</t>
  </si>
  <si>
    <t>28-lm-30</t>
  </si>
  <si>
    <t>LoRA(r=128, alpha=32, dropout=0)</t>
  </si>
  <si>
    <t>28-lm-30a</t>
  </si>
  <si>
    <t>LoRA(r=128, alpha=256, dropout=0)</t>
  </si>
  <si>
    <t>unfreeze all layers</t>
  </si>
  <si>
    <t>none</t>
  </si>
  <si>
    <t>0-all-30</t>
  </si>
  <si>
    <t>StepLR(step_size=1, gamma=0.998)</t>
  </si>
  <si>
    <t>Log Name</t>
  </si>
  <si>
    <t>Weight Decay</t>
  </si>
  <si>
    <t>Number of Epochs</t>
  </si>
  <si>
    <t>Train Batch Size</t>
  </si>
  <si>
    <t>Eval Batch Size</t>
  </si>
  <si>
    <t>Grad Accum</t>
  </si>
  <si>
    <t>LR</t>
  </si>
  <si>
    <t>Early Stopping</t>
  </si>
  <si>
    <t>Unfreeze</t>
  </si>
  <si>
    <t>all</t>
  </si>
  <si>
    <t>8-32-0</t>
  </si>
  <si>
    <t>0.1-0.1-0.1</t>
  </si>
  <si>
    <t>step-1-0.998</t>
  </si>
  <si>
    <t>Full Metadata</t>
  </si>
  <si>
    <t>LR Scheduler
(Linear, StepLR-step_size-gamma)</t>
  </si>
  <si>
    <t>BART Dropout
(Dropout-Activation-Attention)</t>
  </si>
  <si>
    <t>PEFT
(LoRA r-alpha-dropout)</t>
  </si>
  <si>
    <t>Unfreeze all layers, sweep LR</t>
  </si>
  <si>
    <t>step-1-0.999</t>
  </si>
  <si>
    <t>Freeze base, apply LoRA</t>
  </si>
  <si>
    <t>Final Tloss</t>
  </si>
  <si>
    <t>Training Prediction Performance</t>
  </si>
  <si>
    <t>Final Vloss</t>
  </si>
  <si>
    <t>Bad</t>
  </si>
  <si>
    <t>Very good</t>
  </si>
  <si>
    <t>Still pretty good, but there are errors</t>
  </si>
  <si>
    <t>32-32-0</t>
  </si>
  <si>
    <t>8-128-0</t>
  </si>
  <si>
    <t>128-128-0</t>
  </si>
  <si>
    <t>512-512-0</t>
  </si>
  <si>
    <t>512-128-0</t>
  </si>
  <si>
    <t>Experiment</t>
  </si>
  <si>
    <t>Trainable Params</t>
  </si>
  <si>
    <t>28M</t>
  </si>
  <si>
    <t>140M</t>
  </si>
  <si>
    <t>7M</t>
  </si>
  <si>
    <t>400k</t>
  </si>
  <si>
    <t>1.6M</t>
  </si>
  <si>
    <t>step-1-0.997</t>
  </si>
  <si>
    <t>Okay</t>
  </si>
  <si>
    <t>Good</t>
  </si>
  <si>
    <t>step-1-0.9992</t>
  </si>
  <si>
    <t>step-1-0.9994</t>
  </si>
  <si>
    <t>Dataset</t>
  </si>
  <si>
    <t>ogtvsplit</t>
  </si>
  <si>
    <t>tvtsplit</t>
  </si>
  <si>
    <t>Use original dataset</t>
  </si>
  <si>
    <t>log id</t>
  </si>
  <si>
    <t>train_loss</t>
  </si>
  <si>
    <t>train_bertscore_precision</t>
  </si>
  <si>
    <t>train_bertscore_recall</t>
  </si>
  <si>
    <t>train_bertscore_f1</t>
  </si>
  <si>
    <t>train_rouge1</t>
  </si>
  <si>
    <t>train_rouge2</t>
  </si>
  <si>
    <t>train_rougeL</t>
  </si>
  <si>
    <t>train_rougeLsum</t>
  </si>
  <si>
    <t>val_loss</t>
  </si>
  <si>
    <t>val_bertscore_precision</t>
  </si>
  <si>
    <t>val_bertscore_recall</t>
  </si>
  <si>
    <t>val_bertscore_f1</t>
  </si>
  <si>
    <t>val_rouge1</t>
  </si>
  <si>
    <t>val_rouge2</t>
  </si>
  <si>
    <t>val_rougeL</t>
  </si>
  <si>
    <t>val_rougeLsum</t>
  </si>
  <si>
    <t>har1</t>
  </si>
  <si>
    <t>bart-base_uf-all_ebs-8_lr-0.0004-step-1-0.998_ogtvsplit_checkpoint-2250</t>
  </si>
  <si>
    <t>bart-base_uf-all_ebs-8_lr-0.0004-step-1-0.998_checkpoint-1950</t>
  </si>
  <si>
    <t>bart-base_lora-512-512-0_ebs-8_lr-0.0008-step-1-0.999_pt2_checkpoint-3900</t>
  </si>
  <si>
    <t>kfold0</t>
  </si>
  <si>
    <t>kfold1</t>
  </si>
  <si>
    <t>kfold2</t>
  </si>
  <si>
    <t>kfold3</t>
  </si>
  <si>
    <t>kfold4</t>
  </si>
  <si>
    <t>Unfreeze LM head</t>
  </si>
  <si>
    <t>lm-head</t>
  </si>
  <si>
    <t>Unfreeze LM head, apply dropout</t>
  </si>
  <si>
    <t>Unfreeze LM head, apply weight decay</t>
  </si>
  <si>
    <t>0.2-0.2-0.2</t>
  </si>
  <si>
    <t>2-32-0</t>
  </si>
  <si>
    <t>16-32-0</t>
  </si>
  <si>
    <t>128-32-0</t>
  </si>
  <si>
    <t>128-256-0</t>
  </si>
  <si>
    <t>8-64-0</t>
  </si>
  <si>
    <t>32-64-0</t>
  </si>
  <si>
    <t>32-128-0</t>
  </si>
  <si>
    <t>64-128-0</t>
  </si>
  <si>
    <t>0.2-0.1-0.1</t>
  </si>
  <si>
    <t>0.2-0.2-0.1</t>
  </si>
  <si>
    <t>0.2-0.1-0.2</t>
  </si>
  <si>
    <t>0.4-0.1-0.1</t>
  </si>
  <si>
    <t>0.9-0.1-0.1</t>
  </si>
  <si>
    <t>Old Log Name</t>
  </si>
  <si>
    <t>000_bart-base.txt</t>
  </si>
  <si>
    <t>000-all-30_bart-base.txt</t>
  </si>
  <si>
    <t>001_bart-base.txt</t>
  </si>
  <si>
    <t>002_bart-base.txt</t>
  </si>
  <si>
    <t>003_bart-base.txt</t>
  </si>
  <si>
    <t>004_bart-base.txt</t>
  </si>
  <si>
    <t>005_bart-base.txt</t>
  </si>
  <si>
    <t>005-10_bart-base.txt</t>
  </si>
  <si>
    <t>05-30_bart-base.txt</t>
  </si>
  <si>
    <t>05-30-og_bart-base.txt</t>
  </si>
  <si>
    <t>05-30-og-lm_bart-base.txt</t>
  </si>
  <si>
    <t>005a_bart-base.txt</t>
  </si>
  <si>
    <t>005a-10_bart-base.txt</t>
  </si>
  <si>
    <t>005-lm-30_bart-base.txt</t>
  </si>
  <si>
    <t>006_bart-base.txt</t>
  </si>
  <si>
    <t>014_bart-base.txt</t>
  </si>
  <si>
    <t>015_bart-base.txt</t>
  </si>
  <si>
    <t>023_bart-base.txt</t>
  </si>
  <si>
    <t>025_bart-base.txt</t>
  </si>
  <si>
    <t>026_bart-base.txt</t>
  </si>
  <si>
    <t>026-lm-30_bart-base.txt</t>
  </si>
  <si>
    <t>028-lm-30_bart-base.txt</t>
  </si>
  <si>
    <t>028-lm-30a_bart-base.txt</t>
  </si>
  <si>
    <t>035_bart-base.txt</t>
  </si>
  <si>
    <t>036_bart-base.txt</t>
  </si>
  <si>
    <t>046_bart-base.txt</t>
  </si>
  <si>
    <t>047_bart-base.txt</t>
  </si>
  <si>
    <t>055_bart-base.txt</t>
  </si>
  <si>
    <t>055a_bart-base.txt</t>
  </si>
  <si>
    <t>055b_bart-base.txt</t>
  </si>
  <si>
    <t>055c_bart-base.txt</t>
  </si>
  <si>
    <t>055c-30-og_bart-base.txt</t>
  </si>
  <si>
    <t>057_bart-base.txt</t>
  </si>
  <si>
    <t>062_bart-base.txt</t>
  </si>
  <si>
    <t>065_bart-base.txt</t>
  </si>
  <si>
    <t>067_bart-base.txt</t>
  </si>
  <si>
    <t>069_bart-base.txt</t>
  </si>
  <si>
    <t>069.1_bart-base.txt</t>
  </si>
  <si>
    <t>069.3_bart-base.txt</t>
  </si>
  <si>
    <t>069.3-30c_bart-base.txt</t>
  </si>
  <si>
    <t>069.3-30c-og_bart-base.txt</t>
  </si>
  <si>
    <t>069.6_bart-base.txt</t>
  </si>
  <si>
    <t>069.6-30_bart-base.txt</t>
  </si>
  <si>
    <t>069.6-30a_bart-base.txt</t>
  </si>
  <si>
    <t>069.6-30b_bart-base.txt</t>
  </si>
  <si>
    <t>069.6-30c_bart-base.txt</t>
  </si>
  <si>
    <t>070_bart-base.txt</t>
  </si>
  <si>
    <t>*Default LoRA, run 10 epochs, still linear LR scheduler</t>
  </si>
  <si>
    <t>Experiment (* indicates bad setup, ** indicates there is newer data)</t>
  </si>
  <si>
    <t>**Unfreeze all layers, run 30 epochs, step LR</t>
  </si>
  <si>
    <t>**Sweep LoRA</t>
  </si>
  <si>
    <t>*Unfreeze lm-head, sweep LoRA</t>
  </si>
  <si>
    <t>Unfreeze lm-head, sweep BART dropout</t>
  </si>
  <si>
    <t>Unfreeze lm-head, sweep weight decay</t>
  </si>
  <si>
    <t>**Default LoRA, run 5 epochs, sweep LR</t>
  </si>
  <si>
    <t>**Default LoRA, run 30 epochs, step LR</t>
  </si>
  <si>
    <t>**Default LoRA, run 30 epochs, step LR, original dataset</t>
  </si>
  <si>
    <t>**Unfreeze lm-head, default LoRA, run 30 epochs, step LR, original dataset</t>
  </si>
  <si>
    <t>**Unfreeze lm-head, default LoRA, run 5 epochs</t>
  </si>
  <si>
    <t>**Unfreeze lm-head, default LoRA, run 30 epochs, step LR</t>
  </si>
  <si>
    <t>*Default LoRA, run 5 epochs, sweep grad accum</t>
  </si>
  <si>
    <t>Unfreeze lm-head, default LoRA, run 10 epochs, still linear LR scheduler</t>
  </si>
  <si>
    <t>**Unfreeze lm-head, sweep weight decay, linear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</si>
</sst>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predictions!$B$1</c:f>
              <c:strCache>
                <c:ptCount val="1"/>
                <c:pt idx="0">
                  <c:v>har1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predictions!$B$2:$B$9</c:f>
              <c:numCache>
                <c:formatCode>General</c:formatCode>
                <c:ptCount val="8"/>
                <c:pt idx="0">
                  <c:v>0.58613999548213402</c:v>
                </c:pt>
                <c:pt idx="1">
                  <c:v>0.43225905001142201</c:v>
                </c:pt>
                <c:pt idx="2">
                  <c:v>0.52669642999034105</c:v>
                </c:pt>
                <c:pt idx="3">
                  <c:v>0.56701136296431898</c:v>
                </c:pt>
                <c:pt idx="4">
                  <c:v>0.542185131871735</c:v>
                </c:pt>
                <c:pt idx="5">
                  <c:v>0.338884305700136</c:v>
                </c:pt>
                <c:pt idx="6">
                  <c:v>0.46344538742345798</c:v>
                </c:pt>
                <c:pt idx="7">
                  <c:v>0.51276177045692595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FF2-923B-91A4F8965DBD}"/>
            </c:ext>
          </c:extLst>
        </c:ser>
        <c:ser>
          <c:idx val="1"/>
          <c:order val="1"/>
          <c:tx>
            <c:strRef>
              <c:f>predictions!$C$1</c:f>
              <c:strCache>
                <c:ptCount val="1"/>
                <c:pt idx="0">
                  <c:v>bart-base_uf-all_ebs-8_lr-0.0004-step-1-0.998_ogtvsplit_checkpoint-2250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predictions!$C$2:$C$9</c:f>
              <c:numCache>
                <c:formatCode>General</c:formatCode>
                <c:ptCount val="8"/>
                <c:pt idx="0">
                  <c:v>0.97748907382345296</c:v>
                </c:pt>
                <c:pt idx="1">
                  <c:v>0.96961754966096103</c:v>
                </c:pt>
                <c:pt idx="2">
                  <c:v>0.97448815186620796</c:v>
                </c:pt>
                <c:pt idx="3">
                  <c:v>0.97652762803676996</c:v>
                </c:pt>
                <c:pt idx="4">
                  <c:v>0.63930569693966999</c:v>
                </c:pt>
                <c:pt idx="5">
                  <c:v>0.475385897569164</c:v>
                </c:pt>
                <c:pt idx="6">
                  <c:v>0.57557190558245097</c:v>
                </c:pt>
                <c:pt idx="7">
                  <c:v>0.61692626988087296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7-4FF2-923B-91A4F8965DBD}"/>
            </c:ext>
          </c:extLst>
        </c:ser>
        <c:ser>
          <c:idx val="2"/>
          <c:order val="2"/>
          <c:tx>
            <c:strRef>
              <c:f>predictions!$D$1</c:f>
              <c:strCache>
                <c:ptCount val="1"/>
                <c:pt idx="0">
                  <c:v>bart-base_uf-all_ebs-8_lr-0.0004-step-1-0.998_checkpoint-1950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predictions!$D$2:$D$9</c:f>
              <c:numCache>
                <c:formatCode>General</c:formatCode>
                <c:ptCount val="8"/>
                <c:pt idx="0">
                  <c:v>0.98716446702413396</c:v>
                </c:pt>
                <c:pt idx="1">
                  <c:v>0.98128093172282405</c:v>
                </c:pt>
                <c:pt idx="2">
                  <c:v>0.98522155850655102</c:v>
                </c:pt>
                <c:pt idx="3">
                  <c:v>0.98662197894697101</c:v>
                </c:pt>
                <c:pt idx="4">
                  <c:v>0.64662630601860704</c:v>
                </c:pt>
                <c:pt idx="5">
                  <c:v>0.52131505379659304</c:v>
                </c:pt>
                <c:pt idx="6">
                  <c:v>0.60460040299245199</c:v>
                </c:pt>
                <c:pt idx="7">
                  <c:v>0.62844741599200604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7-4FF2-923B-91A4F8965DBD}"/>
            </c:ext>
          </c:extLst>
        </c:ser>
        <c:ser>
          <c:idx val="3"/>
          <c:order val="3"/>
          <c:tx>
            <c:strRef>
              <c:f>predictions!$E$1</c:f>
              <c:strCache>
                <c:ptCount val="1"/>
                <c:pt idx="0">
                  <c:v>bart-base_lora-512-512-0_ebs-8_lr-0.0008-step-1-0.999_pt2_checkpoint-3900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predictions!$A$2:$A$9</c:f>
              <c:strCache>
                <c:ptCount val="8"/>
                <c:pt idx="0">
                  <c:v>train_rouge1</c:v>
                </c:pt>
                <c:pt idx="1">
                  <c:v>train_rouge2</c:v>
                </c:pt>
                <c:pt idx="2">
                  <c:v>train_rougeL</c:v>
                </c:pt>
                <c:pt idx="3">
                  <c:v>train_rougeLsum</c:v>
                </c:pt>
                <c:pt idx="4">
                  <c:v>val_rouge1</c:v>
                </c:pt>
                <c:pt idx="5">
                  <c:v>val_rouge2</c:v>
                </c:pt>
                <c:pt idx="6">
                  <c:v>val_rougeL</c:v>
                </c:pt>
                <c:pt idx="7">
                  <c:v>val_rougeLsum</c:v>
                </c:pt>
              </c:strCache>
            </c:strRef>
          </c:cat>
          <c:val>
            <c:numRef>
              <c:f>predictions!$E$2:$E$9</c:f>
              <c:numCache>
                <c:formatCode>General</c:formatCode>
                <c:ptCount val="8"/>
                <c:pt idx="0">
                  <c:v>0.914446934937589</c:v>
                </c:pt>
                <c:pt idx="1">
                  <c:v>0.87164045647703103</c:v>
                </c:pt>
                <c:pt idx="2">
                  <c:v>0.90066514133917996</c:v>
                </c:pt>
                <c:pt idx="3">
                  <c:v>0.90842865118018501</c:v>
                </c:pt>
                <c:pt idx="4">
                  <c:v>0.67565411551627297</c:v>
                </c:pt>
                <c:pt idx="5">
                  <c:v>0.54618426545592003</c:v>
                </c:pt>
                <c:pt idx="6">
                  <c:v>0.62727284115202497</c:v>
                </c:pt>
                <c:pt idx="7">
                  <c:v>0.65661235587094802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7-4FF2-923B-91A4F896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402624"/>
        <c:axId val="503402144"/>
      </c:barChart>
      <c:catAx>
        <c:axId val="5034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2144"/>
        <c:crosses val="autoZero"/>
        <c:auto val="1"/>
        <c:lblAlgn val="ctr"/>
        <c:lblOffset val="100"/>
        <c:noMultiLvlLbl val="0"/>
      </c:catAx>
      <c:valAx>
        <c:axId val="50340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predictions!$B$1</c:f>
              <c:strCache>
                <c:ptCount val="1"/>
                <c:pt idx="0">
                  <c:v>har1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predictions!$B$10:$B$15</c:f>
              <c:numCache>
                <c:formatCode>General</c:formatCode>
                <c:ptCount val="6"/>
                <c:pt idx="0">
                  <c:v>0.87178488065798998</c:v>
                </c:pt>
                <c:pt idx="1">
                  <c:v>0.91668640504280696</c:v>
                </c:pt>
                <c:pt idx="2">
                  <c:v>0.89280132864912298</c:v>
                </c:pt>
                <c:pt idx="3">
                  <c:v>0.86903984665870604</c:v>
                </c:pt>
                <c:pt idx="4">
                  <c:v>0.910506426095962</c:v>
                </c:pt>
                <c:pt idx="5">
                  <c:v>0.88882164955139098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CFE-A777-B620C8089828}"/>
            </c:ext>
          </c:extLst>
        </c:ser>
        <c:ser>
          <c:idx val="1"/>
          <c:order val="1"/>
          <c:tx>
            <c:strRef>
              <c:f>predictions!$C$1</c:f>
              <c:strCache>
                <c:ptCount val="1"/>
                <c:pt idx="0">
                  <c:v>bart-base_uf-all_ebs-8_lr-0.0004-step-1-0.998_ogtvsplit_checkpoint-2250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predictions!$C$10:$C$15</c:f>
              <c:numCache>
                <c:formatCode>General</c:formatCode>
                <c:ptCount val="6"/>
                <c:pt idx="0">
                  <c:v>0.99285753900806095</c:v>
                </c:pt>
                <c:pt idx="1">
                  <c:v>0.98422385394573197</c:v>
                </c:pt>
                <c:pt idx="2">
                  <c:v>0.98839561864733605</c:v>
                </c:pt>
                <c:pt idx="3">
                  <c:v>0.91628366470336897</c:v>
                </c:pt>
                <c:pt idx="4">
                  <c:v>0.89144927024841303</c:v>
                </c:pt>
                <c:pt idx="5">
                  <c:v>0.90296375930309203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A-4CFE-A777-B620C8089828}"/>
            </c:ext>
          </c:extLst>
        </c:ser>
        <c:ser>
          <c:idx val="2"/>
          <c:order val="2"/>
          <c:tx>
            <c:strRef>
              <c:f>predictions!$D$1</c:f>
              <c:strCache>
                <c:ptCount val="1"/>
                <c:pt idx="0">
                  <c:v>bart-base_uf-all_ebs-8_lr-0.0004-step-1-0.998_checkpoint-1950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predictions!$D$10:$D$15</c:f>
              <c:numCache>
                <c:formatCode>General</c:formatCode>
                <c:ptCount val="6"/>
                <c:pt idx="0">
                  <c:v>0.99486780567810995</c:v>
                </c:pt>
                <c:pt idx="1">
                  <c:v>0.99189906957057805</c:v>
                </c:pt>
                <c:pt idx="2">
                  <c:v>0.99332246442253702</c:v>
                </c:pt>
                <c:pt idx="3">
                  <c:v>0.90856541331970297</c:v>
                </c:pt>
                <c:pt idx="4">
                  <c:v>0.88854957033287396</c:v>
                </c:pt>
                <c:pt idx="5">
                  <c:v>0.89712021341829495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A-4CFE-A777-B620C8089828}"/>
            </c:ext>
          </c:extLst>
        </c:ser>
        <c:ser>
          <c:idx val="3"/>
          <c:order val="3"/>
          <c:tx>
            <c:strRef>
              <c:f>predictions!$E$1</c:f>
              <c:strCache>
                <c:ptCount val="1"/>
                <c:pt idx="0">
                  <c:v>bart-base_lora-512-512-0_ebs-8_lr-0.0008-step-1-0.999_pt2_checkpoint-3900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predictions!$A$10:$A$15</c:f>
              <c:strCache>
                <c:ptCount val="6"/>
                <c:pt idx="0">
                  <c:v>train_bertscore_precision</c:v>
                </c:pt>
                <c:pt idx="1">
                  <c:v>train_bertscore_recall</c:v>
                </c:pt>
                <c:pt idx="2">
                  <c:v>train_bertscore_f1</c:v>
                </c:pt>
                <c:pt idx="3">
                  <c:v>val_bertscore_precision</c:v>
                </c:pt>
                <c:pt idx="4">
                  <c:v>val_bertscore_recall</c:v>
                </c:pt>
                <c:pt idx="5">
                  <c:v>val_bertscore_f1</c:v>
                </c:pt>
              </c:strCache>
            </c:strRef>
          </c:cat>
          <c:val>
            <c:numRef>
              <c:f>predictions!$E$10:$E$15</c:f>
              <c:numCache>
                <c:formatCode>General</c:formatCode>
                <c:ptCount val="6"/>
                <c:pt idx="0">
                  <c:v>0.97916563308009696</c:v>
                </c:pt>
                <c:pt idx="1">
                  <c:v>0.96298882072934699</c:v>
                </c:pt>
                <c:pt idx="2">
                  <c:v>0.97078474066578402</c:v>
                </c:pt>
                <c:pt idx="3">
                  <c:v>0.92143840816887901</c:v>
                </c:pt>
                <c:pt idx="4">
                  <c:v>0.89527373286810696</c:v>
                </c:pt>
                <c:pt idx="5">
                  <c:v>0.90697302014538705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9A-4CFE-A777-B620C808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20272"/>
        <c:axId val="524622192"/>
      </c:barChart>
      <c:catAx>
        <c:axId val="5246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2192"/>
        <c:crosses val="autoZero"/>
        <c:auto val="1"/>
        <c:lblAlgn val="ctr"/>
        <c:lblOffset val="100"/>
        <c:noMultiLvlLbl val="0"/>
      </c:catAx>
      <c:valAx>
        <c:axId val="5246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54EF21-B404-48C9-B75B-1BFB5F9FE0C7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849BBB-4DC5-45E0-BCB8-5778C27377E3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E6AB3-56EA-FB5E-CBBA-278FECD42C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165" cy="62967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8DD1E-6A08-B73A-1DB7-C1DFA6476D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4732-3FB0-4A1F-B867-3637CD3F37C3}">
  <sheetPr filterMode="1"/>
  <dimension ref="A1:AI102"/>
  <sheetViews>
    <sheetView topLeftCell="I1" zoomScaleNormal="100" workbookViewId="0">
      <pane ySplit="1" topLeftCell="A2" activePane="bottomLeft" state="frozen"/>
      <selection pane="bottomLeft" activeCell="S1" sqref="S1:AI1048576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9.5703125" bestFit="1" customWidth="1"/>
    <col min="4" max="4" width="32.28515625" bestFit="1" customWidth="1"/>
    <col min="5" max="5" width="26.28515625" customWidth="1"/>
    <col min="6" max="6" width="12.7109375" customWidth="1"/>
    <col min="7" max="8" width="10.85546875" customWidth="1"/>
    <col min="9" max="9" width="12.28515625" customWidth="1"/>
    <col min="10" max="10" width="10.5703125" customWidth="1"/>
    <col min="11" max="11" width="10" customWidth="1"/>
    <col min="12" max="12" width="11.85546875" customWidth="1"/>
    <col min="13" max="13" width="8.28515625" customWidth="1"/>
    <col min="14" max="14" width="32.140625" customWidth="1"/>
    <col min="15" max="15" width="13.5703125" customWidth="1"/>
    <col min="16" max="16" width="36.85546875" customWidth="1"/>
    <col min="17" max="18" width="9.140625" customWidth="1"/>
    <col min="19" max="19" width="15.7109375" bestFit="1" customWidth="1"/>
    <col min="20" max="20" width="12.85546875" customWidth="1"/>
    <col min="21" max="31" width="9.140625" customWidth="1"/>
    <col min="32" max="32" width="28.140625" customWidth="1"/>
    <col min="33" max="33" width="17.85546875" customWidth="1"/>
    <col min="35" max="35" width="11.5703125" bestFit="1" customWidth="1"/>
  </cols>
  <sheetData>
    <row r="1" spans="1:35" ht="60" x14ac:dyDescent="0.25">
      <c r="A1" t="s">
        <v>16</v>
      </c>
      <c r="B1" t="s">
        <v>0</v>
      </c>
      <c r="C1" t="s">
        <v>1</v>
      </c>
      <c r="D1" t="s">
        <v>7</v>
      </c>
      <c r="E1" t="s">
        <v>30</v>
      </c>
      <c r="F1" t="s">
        <v>29</v>
      </c>
      <c r="G1" t="s">
        <v>3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8</v>
      </c>
      <c r="N1" t="s">
        <v>9</v>
      </c>
      <c r="O1" t="s">
        <v>31</v>
      </c>
      <c r="P1" t="s">
        <v>27</v>
      </c>
      <c r="Q1" t="s">
        <v>20</v>
      </c>
      <c r="S1" t="s">
        <v>161</v>
      </c>
      <c r="T1" s="3" t="s">
        <v>101</v>
      </c>
      <c r="U1" s="3" t="s">
        <v>70</v>
      </c>
      <c r="V1" s="3" t="s">
        <v>83</v>
      </c>
      <c r="W1" s="3" t="s">
        <v>113</v>
      </c>
      <c r="X1" s="3" t="s">
        <v>1</v>
      </c>
      <c r="Y1" s="3" t="s">
        <v>78</v>
      </c>
      <c r="Z1" s="3" t="s">
        <v>86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84</v>
      </c>
      <c r="AG1" s="3" t="s">
        <v>85</v>
      </c>
      <c r="AH1" s="3" t="s">
        <v>71</v>
      </c>
      <c r="AI1" s="3" t="s">
        <v>77</v>
      </c>
    </row>
    <row r="2" spans="1:35" x14ac:dyDescent="0.25">
      <c r="A2">
        <v>0</v>
      </c>
      <c r="B2" s="2" t="str">
        <f>CONCATENATE("00",A2)</f>
        <v>000</v>
      </c>
      <c r="C2" t="s">
        <v>2</v>
      </c>
      <c r="D2" t="s">
        <v>15</v>
      </c>
      <c r="E2" t="s">
        <v>32</v>
      </c>
      <c r="F2">
        <v>0</v>
      </c>
      <c r="G2" t="s">
        <v>4</v>
      </c>
      <c r="H2" t="s">
        <v>4</v>
      </c>
      <c r="I2">
        <v>5</v>
      </c>
      <c r="J2">
        <v>2</v>
      </c>
      <c r="K2">
        <v>2</v>
      </c>
      <c r="L2">
        <v>4</v>
      </c>
      <c r="M2" s="1">
        <v>5.0000000000000002E-5</v>
      </c>
      <c r="N2" t="s">
        <v>10</v>
      </c>
      <c r="O2" t="s">
        <v>6</v>
      </c>
      <c r="Q2" t="s">
        <v>21</v>
      </c>
      <c r="S2" t="str">
        <f>CONCATENATE(B2,"_bart-base.txt")</f>
        <v>000_bart-base.txt</v>
      </c>
      <c r="U2" s="2" t="str">
        <f>CONCATENATE(X2,"_uf-",Y2,"_ebs-",AB2*AD2,"_lr-",AE2,"-",AF2)</f>
        <v>bart-base_uf-none_ebs-8_lr-0.00005-linear</v>
      </c>
      <c r="V2" s="2" t="str">
        <f t="shared" ref="V2:V33" si="0">CONCATENATE(X2,"_uf-",Y2,"_lora-",Z2,"_nepoch-",AA2,"_ebs-",AB2*AD2,"_lr-",AE2,"-",AF2,"_drop-",AG2,"_wd-",AH2)</f>
        <v>bart-base_uf-none_lora-8-32-0_nepoch-5_ebs-8_lr-0.00005-linear_drop-0.1-0.1-0.1_wd-0</v>
      </c>
      <c r="W2" s="2" t="s">
        <v>115</v>
      </c>
      <c r="X2" t="s">
        <v>2</v>
      </c>
      <c r="Y2" t="s">
        <v>67</v>
      </c>
      <c r="Z2" s="2" t="s">
        <v>80</v>
      </c>
      <c r="AA2">
        <f>I2</f>
        <v>5</v>
      </c>
      <c r="AB2">
        <f>J2</f>
        <v>2</v>
      </c>
      <c r="AC2">
        <f>K2</f>
        <v>2</v>
      </c>
      <c r="AD2">
        <f>L2</f>
        <v>4</v>
      </c>
      <c r="AE2" s="1">
        <f>M2</f>
        <v>5.0000000000000002E-5</v>
      </c>
      <c r="AF2" s="2" t="s">
        <v>10</v>
      </c>
      <c r="AG2" s="2" t="s">
        <v>81</v>
      </c>
      <c r="AH2">
        <f>F2</f>
        <v>0</v>
      </c>
      <c r="AI2" t="str">
        <f>O2</f>
        <v>no</v>
      </c>
    </row>
    <row r="3" spans="1:35" x14ac:dyDescent="0.25">
      <c r="A3" s="2" t="s">
        <v>68</v>
      </c>
      <c r="B3" s="2" t="str">
        <f>CONCATENATE("00",A3)</f>
        <v>000-all-30</v>
      </c>
      <c r="C3" t="s">
        <v>2</v>
      </c>
      <c r="D3" t="s">
        <v>67</v>
      </c>
      <c r="E3" t="s">
        <v>32</v>
      </c>
      <c r="F3">
        <v>0</v>
      </c>
      <c r="G3" t="s">
        <v>4</v>
      </c>
      <c r="H3" t="s">
        <v>4</v>
      </c>
      <c r="I3">
        <v>30</v>
      </c>
      <c r="J3">
        <v>2</v>
      </c>
      <c r="K3">
        <v>2</v>
      </c>
      <c r="L3">
        <v>4</v>
      </c>
      <c r="M3" s="1">
        <v>5.0000000000000002E-5</v>
      </c>
      <c r="N3" t="s">
        <v>69</v>
      </c>
      <c r="O3" t="s">
        <v>6</v>
      </c>
      <c r="P3" t="s">
        <v>66</v>
      </c>
      <c r="S3" t="str">
        <f t="shared" ref="S3:S16" si="1">CONCATENATE(B3,"_bart-base.txt")</f>
        <v>000-all-30_bart-base.txt</v>
      </c>
      <c r="U3" s="2" t="str">
        <f t="shared" ref="U3:U5" si="2">CONCATENATE(X3,"_uf-",Y3,"_ebs-",AB3*AD3,"_lr-",AE3,"-",AF3)</f>
        <v>bart-base_uf-all_ebs-8_lr-0.00005-step-1-0.998</v>
      </c>
      <c r="V3" s="2" t="str">
        <f t="shared" si="0"/>
        <v>bart-base_uf-all_lora-none_nepoch-30_ebs-8_lr-0.00005-step-1-0.998_drop-0.1-0.1-0.1_wd-0</v>
      </c>
      <c r="W3" s="2" t="s">
        <v>115</v>
      </c>
      <c r="X3" t="s">
        <v>2</v>
      </c>
      <c r="Y3" t="s">
        <v>79</v>
      </c>
      <c r="Z3" s="2" t="s">
        <v>67</v>
      </c>
      <c r="AA3">
        <f t="shared" ref="AA3:AA16" si="3">I3</f>
        <v>30</v>
      </c>
      <c r="AB3">
        <f t="shared" ref="AB3:AB16" si="4">J3</f>
        <v>2</v>
      </c>
      <c r="AC3">
        <f t="shared" ref="AC3:AC16" si="5">K3</f>
        <v>2</v>
      </c>
      <c r="AD3">
        <f t="shared" ref="AD3:AD16" si="6">L3</f>
        <v>4</v>
      </c>
      <c r="AE3" s="1">
        <f t="shared" ref="AE3:AE16" si="7">M3</f>
        <v>5.0000000000000002E-5</v>
      </c>
      <c r="AF3" s="2" t="s">
        <v>82</v>
      </c>
      <c r="AG3" s="2" t="s">
        <v>81</v>
      </c>
      <c r="AH3">
        <f t="shared" ref="AH3:AH16" si="8">F3</f>
        <v>0</v>
      </c>
      <c r="AI3" t="str">
        <f t="shared" ref="AI3:AI16" si="9">O3</f>
        <v>no</v>
      </c>
    </row>
    <row r="4" spans="1:35" x14ac:dyDescent="0.25">
      <c r="A4">
        <f>A2+1</f>
        <v>1</v>
      </c>
      <c r="B4" s="2" t="str">
        <f t="shared" ref="B4:B19" si="10">CONCATENATE("00",A4)</f>
        <v>001</v>
      </c>
      <c r="C4" t="s">
        <v>2</v>
      </c>
      <c r="D4" t="s">
        <v>15</v>
      </c>
      <c r="E4" t="s">
        <v>32</v>
      </c>
      <c r="F4">
        <v>0</v>
      </c>
      <c r="G4" t="s">
        <v>4</v>
      </c>
      <c r="H4" t="s">
        <v>4</v>
      </c>
      <c r="I4">
        <v>5</v>
      </c>
      <c r="J4">
        <v>2</v>
      </c>
      <c r="K4">
        <v>2</v>
      </c>
      <c r="L4">
        <v>4</v>
      </c>
      <c r="M4" s="1">
        <v>1E-4</v>
      </c>
      <c r="N4" t="s">
        <v>10</v>
      </c>
      <c r="O4" t="s">
        <v>6</v>
      </c>
      <c r="Q4" t="s">
        <v>21</v>
      </c>
      <c r="S4" t="str">
        <f t="shared" si="1"/>
        <v>001_bart-base.txt</v>
      </c>
      <c r="U4" s="2" t="str">
        <f t="shared" si="2"/>
        <v>bart-base_uf-none_ebs-8_lr-0.0001-linear</v>
      </c>
      <c r="V4" s="2" t="str">
        <f t="shared" si="0"/>
        <v>bart-base_uf-none_lora-8-32-0_nepoch-5_ebs-8_lr-0.0001-linear_drop-0.1-0.1-0.1_wd-0</v>
      </c>
      <c r="W4" s="2" t="s">
        <v>115</v>
      </c>
      <c r="X4" t="s">
        <v>2</v>
      </c>
      <c r="Y4" t="s">
        <v>67</v>
      </c>
      <c r="Z4" s="2" t="s">
        <v>80</v>
      </c>
      <c r="AA4">
        <f t="shared" si="3"/>
        <v>5</v>
      </c>
      <c r="AB4">
        <f t="shared" si="4"/>
        <v>2</v>
      </c>
      <c r="AC4">
        <f t="shared" si="5"/>
        <v>2</v>
      </c>
      <c r="AD4">
        <f t="shared" si="6"/>
        <v>4</v>
      </c>
      <c r="AE4" s="1">
        <f t="shared" si="7"/>
        <v>1E-4</v>
      </c>
      <c r="AF4" s="2" t="str">
        <f>N4</f>
        <v>linear</v>
      </c>
      <c r="AG4" s="2" t="s">
        <v>81</v>
      </c>
      <c r="AH4">
        <f t="shared" si="8"/>
        <v>0</v>
      </c>
      <c r="AI4" t="str">
        <f t="shared" si="9"/>
        <v>no</v>
      </c>
    </row>
    <row r="5" spans="1:35" x14ac:dyDescent="0.25">
      <c r="A5">
        <f t="shared" ref="A5:A81" si="11">A4+1</f>
        <v>2</v>
      </c>
      <c r="B5" s="2" t="str">
        <f t="shared" si="10"/>
        <v>002</v>
      </c>
      <c r="C5" t="s">
        <v>2</v>
      </c>
      <c r="D5" t="s">
        <v>15</v>
      </c>
      <c r="E5" t="s">
        <v>32</v>
      </c>
      <c r="F5">
        <v>0</v>
      </c>
      <c r="G5" t="s">
        <v>4</v>
      </c>
      <c r="H5" t="s">
        <v>4</v>
      </c>
      <c r="I5">
        <v>5</v>
      </c>
      <c r="J5">
        <v>2</v>
      </c>
      <c r="K5">
        <v>2</v>
      </c>
      <c r="L5">
        <v>4</v>
      </c>
      <c r="M5" s="1">
        <v>2.0000000000000001E-4</v>
      </c>
      <c r="N5" t="s">
        <v>10</v>
      </c>
      <c r="O5" t="s">
        <v>6</v>
      </c>
      <c r="Q5" t="s">
        <v>21</v>
      </c>
      <c r="S5" t="str">
        <f t="shared" si="1"/>
        <v>002_bart-base.txt</v>
      </c>
      <c r="U5" s="2" t="str">
        <f t="shared" si="2"/>
        <v>bart-base_uf-none_ebs-8_lr-0.0002-linear</v>
      </c>
      <c r="V5" s="2" t="str">
        <f t="shared" si="0"/>
        <v>bart-base_uf-none_lora-8-32-0_nepoch-5_ebs-8_lr-0.0002-linear_drop-0.1-0.1-0.1_wd-0</v>
      </c>
      <c r="W5" s="2" t="s">
        <v>115</v>
      </c>
      <c r="X5" t="s">
        <v>2</v>
      </c>
      <c r="Y5" t="s">
        <v>67</v>
      </c>
      <c r="Z5" s="2" t="s">
        <v>80</v>
      </c>
      <c r="AA5">
        <f t="shared" si="3"/>
        <v>5</v>
      </c>
      <c r="AB5">
        <f t="shared" si="4"/>
        <v>2</v>
      </c>
      <c r="AC5">
        <f t="shared" si="5"/>
        <v>2</v>
      </c>
      <c r="AD5">
        <f t="shared" si="6"/>
        <v>4</v>
      </c>
      <c r="AE5" s="1">
        <f t="shared" si="7"/>
        <v>2.0000000000000001E-4</v>
      </c>
      <c r="AF5" s="2" t="str">
        <f t="shared" ref="AF5:AF16" si="12">N5</f>
        <v>linear</v>
      </c>
      <c r="AG5" s="2" t="s">
        <v>81</v>
      </c>
      <c r="AH5">
        <f t="shared" si="8"/>
        <v>0</v>
      </c>
      <c r="AI5" t="str">
        <f t="shared" si="9"/>
        <v>no</v>
      </c>
    </row>
    <row r="6" spans="1:35" x14ac:dyDescent="0.25">
      <c r="A6">
        <f t="shared" si="11"/>
        <v>3</v>
      </c>
      <c r="B6" s="2" t="str">
        <f t="shared" si="10"/>
        <v>003</v>
      </c>
      <c r="C6" t="s">
        <v>2</v>
      </c>
      <c r="D6" t="s">
        <v>15</v>
      </c>
      <c r="E6" t="s">
        <v>32</v>
      </c>
      <c r="F6">
        <v>0</v>
      </c>
      <c r="G6" t="s">
        <v>4</v>
      </c>
      <c r="H6" t="s">
        <v>4</v>
      </c>
      <c r="I6">
        <v>5</v>
      </c>
      <c r="J6">
        <v>2</v>
      </c>
      <c r="K6">
        <v>2</v>
      </c>
      <c r="L6">
        <v>4</v>
      </c>
      <c r="M6" s="1">
        <v>4.0000000000000002E-4</v>
      </c>
      <c r="N6" t="s">
        <v>10</v>
      </c>
      <c r="O6" t="s">
        <v>6</v>
      </c>
      <c r="Q6" t="s">
        <v>21</v>
      </c>
      <c r="S6" t="str">
        <f t="shared" si="1"/>
        <v>003_bart-base.txt</v>
      </c>
      <c r="U6" s="2" t="str">
        <f t="shared" ref="U6:U19" si="13">CONCATENATE(X6,"_lora-",Z6,"_ebs-",AB6*AD6,"_lr-",AE6,"-",AF6)</f>
        <v>bart-base_lora-8-32-0_ebs-8_lr-0.0004-linear</v>
      </c>
      <c r="V6" s="2" t="str">
        <f t="shared" si="0"/>
        <v>bart-base_uf-none_lora-8-32-0_nepoch-5_ebs-8_lr-0.0004-linear_drop-0.1-0.1-0.1_wd-0</v>
      </c>
      <c r="W6" s="2" t="s">
        <v>115</v>
      </c>
      <c r="X6" t="s">
        <v>2</v>
      </c>
      <c r="Y6" t="s">
        <v>67</v>
      </c>
      <c r="Z6" s="2" t="s">
        <v>80</v>
      </c>
      <c r="AA6">
        <f t="shared" si="3"/>
        <v>5</v>
      </c>
      <c r="AB6">
        <f t="shared" si="4"/>
        <v>2</v>
      </c>
      <c r="AC6">
        <f t="shared" si="5"/>
        <v>2</v>
      </c>
      <c r="AD6">
        <f t="shared" si="6"/>
        <v>4</v>
      </c>
      <c r="AE6" s="1">
        <f t="shared" si="7"/>
        <v>4.0000000000000002E-4</v>
      </c>
      <c r="AF6" s="2" t="str">
        <f t="shared" si="12"/>
        <v>linear</v>
      </c>
      <c r="AG6" s="2" t="s">
        <v>81</v>
      </c>
      <c r="AH6">
        <f t="shared" si="8"/>
        <v>0</v>
      </c>
      <c r="AI6" t="str">
        <f t="shared" si="9"/>
        <v>no</v>
      </c>
    </row>
    <row r="7" spans="1:35" x14ac:dyDescent="0.25">
      <c r="A7">
        <f t="shared" si="11"/>
        <v>4</v>
      </c>
      <c r="B7" s="2" t="str">
        <f t="shared" si="10"/>
        <v>004</v>
      </c>
      <c r="C7" t="s">
        <v>2</v>
      </c>
      <c r="D7" t="s">
        <v>15</v>
      </c>
      <c r="E7" t="s">
        <v>32</v>
      </c>
      <c r="F7">
        <v>0</v>
      </c>
      <c r="G7" t="s">
        <v>4</v>
      </c>
      <c r="H7" t="s">
        <v>4</v>
      </c>
      <c r="I7">
        <v>5</v>
      </c>
      <c r="J7">
        <v>2</v>
      </c>
      <c r="K7">
        <v>2</v>
      </c>
      <c r="L7">
        <v>4</v>
      </c>
      <c r="M7" s="1">
        <v>8.0000000000000004E-4</v>
      </c>
      <c r="N7" t="s">
        <v>10</v>
      </c>
      <c r="O7" t="s">
        <v>6</v>
      </c>
      <c r="Q7" t="s">
        <v>21</v>
      </c>
      <c r="S7" t="str">
        <f t="shared" si="1"/>
        <v>004_bart-base.txt</v>
      </c>
      <c r="U7" s="2" t="str">
        <f t="shared" si="13"/>
        <v>bart-base_lora-8-32-0_ebs-8_lr-0.0008-linear</v>
      </c>
      <c r="V7" s="2" t="str">
        <f t="shared" si="0"/>
        <v>bart-base_uf-none_lora-8-32-0_nepoch-5_ebs-8_lr-0.0008-linear_drop-0.1-0.1-0.1_wd-0</v>
      </c>
      <c r="W7" s="2" t="s">
        <v>115</v>
      </c>
      <c r="X7" t="s">
        <v>2</v>
      </c>
      <c r="Y7" t="s">
        <v>67</v>
      </c>
      <c r="Z7" s="2" t="s">
        <v>80</v>
      </c>
      <c r="AA7">
        <f t="shared" si="3"/>
        <v>5</v>
      </c>
      <c r="AB7">
        <f t="shared" si="4"/>
        <v>2</v>
      </c>
      <c r="AC7">
        <f t="shared" si="5"/>
        <v>2</v>
      </c>
      <c r="AD7">
        <f t="shared" si="6"/>
        <v>4</v>
      </c>
      <c r="AE7" s="1">
        <f t="shared" si="7"/>
        <v>8.0000000000000004E-4</v>
      </c>
      <c r="AF7" s="2" t="str">
        <f t="shared" si="12"/>
        <v>linear</v>
      </c>
      <c r="AG7" s="2" t="s">
        <v>81</v>
      </c>
      <c r="AH7">
        <f t="shared" si="8"/>
        <v>0</v>
      </c>
      <c r="AI7" t="str">
        <f t="shared" si="9"/>
        <v>no</v>
      </c>
    </row>
    <row r="8" spans="1:35" x14ac:dyDescent="0.25">
      <c r="A8">
        <f t="shared" si="11"/>
        <v>5</v>
      </c>
      <c r="B8" s="2" t="str">
        <f t="shared" si="10"/>
        <v>005</v>
      </c>
      <c r="C8" t="s">
        <v>2</v>
      </c>
      <c r="D8" t="s">
        <v>15</v>
      </c>
      <c r="E8" t="s">
        <v>32</v>
      </c>
      <c r="F8">
        <v>0</v>
      </c>
      <c r="G8" t="s">
        <v>4</v>
      </c>
      <c r="H8" t="s">
        <v>4</v>
      </c>
      <c r="I8">
        <v>5</v>
      </c>
      <c r="J8">
        <v>2</v>
      </c>
      <c r="K8">
        <v>2</v>
      </c>
      <c r="L8">
        <v>4</v>
      </c>
      <c r="M8" s="1">
        <v>1.6000000000000001E-3</v>
      </c>
      <c r="N8" t="s">
        <v>10</v>
      </c>
      <c r="O8" t="s">
        <v>6</v>
      </c>
      <c r="Q8" t="s">
        <v>21</v>
      </c>
      <c r="S8" t="str">
        <f t="shared" si="1"/>
        <v>005_bart-base.txt</v>
      </c>
      <c r="U8" s="2" t="str">
        <f t="shared" si="13"/>
        <v>bart-base_lora-8-32-0_ebs-8_lr-0.0016-linear</v>
      </c>
      <c r="V8" s="2" t="str">
        <f t="shared" si="0"/>
        <v>bart-base_uf-none_lora-8-32-0_nepoch-5_ebs-8_lr-0.0016-linear_drop-0.1-0.1-0.1_wd-0</v>
      </c>
      <c r="W8" s="2" t="s">
        <v>115</v>
      </c>
      <c r="X8" t="s">
        <v>2</v>
      </c>
      <c r="Y8" t="s">
        <v>67</v>
      </c>
      <c r="Z8" s="2" t="s">
        <v>80</v>
      </c>
      <c r="AA8">
        <f t="shared" si="3"/>
        <v>5</v>
      </c>
      <c r="AB8">
        <f t="shared" si="4"/>
        <v>2</v>
      </c>
      <c r="AC8">
        <f t="shared" si="5"/>
        <v>2</v>
      </c>
      <c r="AD8">
        <f t="shared" si="6"/>
        <v>4</v>
      </c>
      <c r="AE8" s="1">
        <f t="shared" si="7"/>
        <v>1.6000000000000001E-3</v>
      </c>
      <c r="AF8" s="2" t="str">
        <f t="shared" si="12"/>
        <v>linear</v>
      </c>
      <c r="AG8" s="2" t="s">
        <v>81</v>
      </c>
      <c r="AH8">
        <f t="shared" si="8"/>
        <v>0</v>
      </c>
      <c r="AI8" t="str">
        <f t="shared" si="9"/>
        <v>no</v>
      </c>
    </row>
    <row r="9" spans="1:35" x14ac:dyDescent="0.25">
      <c r="A9" s="2" t="s">
        <v>37</v>
      </c>
      <c r="B9" s="2" t="str">
        <f t="shared" si="10"/>
        <v>005-10</v>
      </c>
      <c r="C9" t="s">
        <v>2</v>
      </c>
      <c r="D9" t="s">
        <v>15</v>
      </c>
      <c r="E9" t="s">
        <v>32</v>
      </c>
      <c r="F9">
        <v>0</v>
      </c>
      <c r="G9" t="s">
        <v>4</v>
      </c>
      <c r="H9" t="s">
        <v>4</v>
      </c>
      <c r="I9">
        <v>10</v>
      </c>
      <c r="J9">
        <v>2</v>
      </c>
      <c r="K9">
        <v>2</v>
      </c>
      <c r="L9">
        <v>4</v>
      </c>
      <c r="M9" s="1">
        <v>1.6000000000000001E-3</v>
      </c>
      <c r="N9" t="s">
        <v>10</v>
      </c>
      <c r="O9" t="s">
        <v>6</v>
      </c>
      <c r="Q9" t="s">
        <v>21</v>
      </c>
      <c r="S9" t="str">
        <f t="shared" si="1"/>
        <v>005-10_bart-base.txt</v>
      </c>
      <c r="U9" s="2" t="str">
        <f t="shared" si="13"/>
        <v>bart-base_lora-8-32-0_ebs-8_lr-0.0016-linear</v>
      </c>
      <c r="V9" s="2" t="str">
        <f t="shared" si="0"/>
        <v>bart-base_uf-none_lora-8-32-0_nepoch-10_ebs-8_lr-0.0016-linear_drop-0.1-0.1-0.1_wd-0</v>
      </c>
      <c r="W9" s="2" t="s">
        <v>115</v>
      </c>
      <c r="X9" t="s">
        <v>2</v>
      </c>
      <c r="Y9" t="s">
        <v>67</v>
      </c>
      <c r="Z9" s="2" t="s">
        <v>80</v>
      </c>
      <c r="AA9">
        <f t="shared" si="3"/>
        <v>10</v>
      </c>
      <c r="AB9">
        <f t="shared" si="4"/>
        <v>2</v>
      </c>
      <c r="AC9">
        <f t="shared" si="5"/>
        <v>2</v>
      </c>
      <c r="AD9">
        <f t="shared" si="6"/>
        <v>4</v>
      </c>
      <c r="AE9" s="1">
        <f t="shared" si="7"/>
        <v>1.6000000000000001E-3</v>
      </c>
      <c r="AF9" s="2" t="str">
        <f t="shared" si="12"/>
        <v>linear</v>
      </c>
      <c r="AG9" s="2" t="s">
        <v>81</v>
      </c>
      <c r="AH9">
        <f t="shared" si="8"/>
        <v>0</v>
      </c>
      <c r="AI9" t="str">
        <f t="shared" si="9"/>
        <v>no</v>
      </c>
    </row>
    <row r="10" spans="1:35" x14ac:dyDescent="0.25">
      <c r="A10" s="2" t="s">
        <v>53</v>
      </c>
      <c r="B10" s="2" t="str">
        <f t="shared" ref="B10" si="14">CONCATENATE("0",A10)</f>
        <v>05-30</v>
      </c>
      <c r="C10" t="s">
        <v>2</v>
      </c>
      <c r="D10" t="s">
        <v>15</v>
      </c>
      <c r="E10" t="s">
        <v>32</v>
      </c>
      <c r="F10">
        <v>0</v>
      </c>
      <c r="G10" t="s">
        <v>4</v>
      </c>
      <c r="H10" t="s">
        <v>4</v>
      </c>
      <c r="I10">
        <v>30</v>
      </c>
      <c r="J10">
        <v>2</v>
      </c>
      <c r="K10">
        <v>2</v>
      </c>
      <c r="L10">
        <v>4</v>
      </c>
      <c r="M10" s="1">
        <v>1.6000000000000001E-3</v>
      </c>
      <c r="N10" t="s">
        <v>48</v>
      </c>
      <c r="O10" t="s">
        <v>52</v>
      </c>
      <c r="Q10" t="s">
        <v>21</v>
      </c>
      <c r="S10" t="str">
        <f t="shared" si="1"/>
        <v>05-30_bart-base.txt</v>
      </c>
      <c r="U10" s="2" t="str">
        <f t="shared" si="13"/>
        <v>bart-base_lora-8-32-0_ebs-8_lr-0.0016-step-1-0.999</v>
      </c>
      <c r="V10" s="2" t="str">
        <f t="shared" si="0"/>
        <v>bart-base_uf-none_lora-8-32-0_nepoch-30_ebs-8_lr-0.0016-step-1-0.999_drop-0.1-0.1-0.1_wd-0</v>
      </c>
      <c r="W10" s="2" t="s">
        <v>115</v>
      </c>
      <c r="X10" t="s">
        <v>2</v>
      </c>
      <c r="Y10" t="s">
        <v>67</v>
      </c>
      <c r="Z10" s="2" t="s">
        <v>80</v>
      </c>
      <c r="AA10">
        <f t="shared" si="3"/>
        <v>30</v>
      </c>
      <c r="AB10">
        <f t="shared" si="4"/>
        <v>2</v>
      </c>
      <c r="AC10">
        <f t="shared" si="5"/>
        <v>2</v>
      </c>
      <c r="AD10">
        <f t="shared" si="6"/>
        <v>4</v>
      </c>
      <c r="AE10" s="1">
        <f t="shared" si="7"/>
        <v>1.6000000000000001E-3</v>
      </c>
      <c r="AF10" s="2" t="s">
        <v>88</v>
      </c>
      <c r="AG10" s="2" t="s">
        <v>81</v>
      </c>
      <c r="AH10">
        <f t="shared" si="8"/>
        <v>0</v>
      </c>
      <c r="AI10" t="str">
        <f t="shared" si="9"/>
        <v>patience=10</v>
      </c>
    </row>
    <row r="11" spans="1:35" x14ac:dyDescent="0.25">
      <c r="A11" s="2" t="s">
        <v>54</v>
      </c>
      <c r="B11" s="2" t="str">
        <f t="shared" ref="B11" si="15">CONCATENATE("0",A11)</f>
        <v>05-30-og</v>
      </c>
      <c r="C11" t="s">
        <v>2</v>
      </c>
      <c r="D11" t="s">
        <v>15</v>
      </c>
      <c r="E11" t="s">
        <v>32</v>
      </c>
      <c r="F11">
        <v>0</v>
      </c>
      <c r="G11" t="s">
        <v>4</v>
      </c>
      <c r="H11" t="s">
        <v>4</v>
      </c>
      <c r="I11">
        <v>30</v>
      </c>
      <c r="J11">
        <v>2</v>
      </c>
      <c r="K11">
        <v>2</v>
      </c>
      <c r="L11">
        <v>4</v>
      </c>
      <c r="M11" s="1">
        <v>1.6000000000000001E-3</v>
      </c>
      <c r="N11" t="s">
        <v>48</v>
      </c>
      <c r="O11" t="s">
        <v>52</v>
      </c>
      <c r="P11" t="s">
        <v>55</v>
      </c>
      <c r="Q11" t="s">
        <v>21</v>
      </c>
      <c r="S11" t="str">
        <f t="shared" si="1"/>
        <v>05-30-og_bart-base.txt</v>
      </c>
      <c r="U11" s="2" t="str">
        <f t="shared" si="13"/>
        <v>bart-base_lora-8-32-0_ebs-8_lr-0.0016-step-1-0.999</v>
      </c>
      <c r="V11" s="2" t="str">
        <f t="shared" si="0"/>
        <v>bart-base_uf-none_lora-8-32-0_nepoch-30_ebs-8_lr-0.0016-step-1-0.999_drop-0.1-0.1-0.1_wd-0</v>
      </c>
      <c r="W11" s="2" t="s">
        <v>114</v>
      </c>
      <c r="X11" t="s">
        <v>2</v>
      </c>
      <c r="Y11" t="s">
        <v>67</v>
      </c>
      <c r="Z11" s="2" t="s">
        <v>80</v>
      </c>
      <c r="AA11">
        <f t="shared" si="3"/>
        <v>30</v>
      </c>
      <c r="AB11">
        <f t="shared" si="4"/>
        <v>2</v>
      </c>
      <c r="AC11">
        <f t="shared" si="5"/>
        <v>2</v>
      </c>
      <c r="AD11">
        <f t="shared" si="6"/>
        <v>4</v>
      </c>
      <c r="AE11" s="1">
        <f t="shared" si="7"/>
        <v>1.6000000000000001E-3</v>
      </c>
      <c r="AF11" s="2" t="s">
        <v>88</v>
      </c>
      <c r="AG11" s="2" t="s">
        <v>81</v>
      </c>
      <c r="AH11">
        <f t="shared" si="8"/>
        <v>0</v>
      </c>
      <c r="AI11" t="str">
        <f t="shared" si="9"/>
        <v>patience=10</v>
      </c>
    </row>
    <row r="12" spans="1:35" x14ac:dyDescent="0.25">
      <c r="A12" s="2" t="s">
        <v>56</v>
      </c>
      <c r="B12" s="2" t="str">
        <f t="shared" ref="B12" si="16">CONCATENATE("0",A12)</f>
        <v>05-30-og-lm</v>
      </c>
      <c r="C12" t="s">
        <v>2</v>
      </c>
      <c r="D12" t="s">
        <v>15</v>
      </c>
      <c r="E12" t="s">
        <v>32</v>
      </c>
      <c r="F12">
        <v>0</v>
      </c>
      <c r="G12" t="s">
        <v>4</v>
      </c>
      <c r="H12" t="s">
        <v>4</v>
      </c>
      <c r="I12">
        <v>30</v>
      </c>
      <c r="J12">
        <v>2</v>
      </c>
      <c r="K12">
        <v>2</v>
      </c>
      <c r="L12">
        <v>4</v>
      </c>
      <c r="M12" s="1">
        <v>1.6000000000000001E-3</v>
      </c>
      <c r="N12" t="s">
        <v>48</v>
      </c>
      <c r="O12" t="s">
        <v>52</v>
      </c>
      <c r="P12" t="s">
        <v>57</v>
      </c>
      <c r="Q12" t="s">
        <v>21</v>
      </c>
      <c r="S12" t="str">
        <f t="shared" si="1"/>
        <v>05-30-og-lm_bart-base.txt</v>
      </c>
      <c r="U12" s="2" t="str">
        <f t="shared" si="13"/>
        <v>bart-base_lora-8-32-0_ebs-8_lr-0.0016-step-1-0.999</v>
      </c>
      <c r="V12" s="2" t="str">
        <f t="shared" si="0"/>
        <v>bart-base_uf-lm-head_lora-8-32-0_nepoch-30_ebs-8_lr-0.0016-step-1-0.999_drop-0.1-0.1-0.1_wd-0</v>
      </c>
      <c r="W12" s="2" t="s">
        <v>114</v>
      </c>
      <c r="X12" t="s">
        <v>2</v>
      </c>
      <c r="Y12" t="s">
        <v>144</v>
      </c>
      <c r="Z12" s="2" t="s">
        <v>80</v>
      </c>
      <c r="AA12">
        <f t="shared" si="3"/>
        <v>30</v>
      </c>
      <c r="AB12">
        <f t="shared" si="4"/>
        <v>2</v>
      </c>
      <c r="AC12">
        <f t="shared" si="5"/>
        <v>2</v>
      </c>
      <c r="AD12">
        <f t="shared" si="6"/>
        <v>4</v>
      </c>
      <c r="AE12" s="1">
        <f t="shared" si="7"/>
        <v>1.6000000000000001E-3</v>
      </c>
      <c r="AF12" s="2" t="s">
        <v>88</v>
      </c>
      <c r="AG12" s="2" t="s">
        <v>81</v>
      </c>
      <c r="AH12">
        <f t="shared" si="8"/>
        <v>0</v>
      </c>
      <c r="AI12" t="str">
        <f t="shared" si="9"/>
        <v>patience=10</v>
      </c>
    </row>
    <row r="13" spans="1:35" x14ac:dyDescent="0.25">
      <c r="A13" s="2" t="s">
        <v>26</v>
      </c>
      <c r="B13" s="2" t="str">
        <f t="shared" si="10"/>
        <v>005a</v>
      </c>
      <c r="C13" t="s">
        <v>2</v>
      </c>
      <c r="D13" t="s">
        <v>15</v>
      </c>
      <c r="E13" t="s">
        <v>32</v>
      </c>
      <c r="F13">
        <v>0</v>
      </c>
      <c r="G13" t="s">
        <v>4</v>
      </c>
      <c r="H13" t="s">
        <v>4</v>
      </c>
      <c r="I13">
        <v>5</v>
      </c>
      <c r="J13">
        <v>2</v>
      </c>
      <c r="K13">
        <v>2</v>
      </c>
      <c r="L13">
        <v>4</v>
      </c>
      <c r="M13" s="1">
        <v>1.6000000000000001E-3</v>
      </c>
      <c r="N13" t="s">
        <v>10</v>
      </c>
      <c r="O13" t="s">
        <v>6</v>
      </c>
      <c r="P13" t="s">
        <v>28</v>
      </c>
      <c r="Q13" t="s">
        <v>21</v>
      </c>
      <c r="S13" t="str">
        <f t="shared" si="1"/>
        <v>005a_bart-base.txt</v>
      </c>
      <c r="U13" s="2" t="str">
        <f t="shared" si="13"/>
        <v>bart-base_lora-8-32-0_ebs-8_lr-0.0016-linear</v>
      </c>
      <c r="V13" s="2" t="str">
        <f t="shared" si="0"/>
        <v>bart-base_uf-lm-head_lora-8-32-0_nepoch-5_ebs-8_lr-0.0016-linear_drop-0.1-0.1-0.1_wd-0</v>
      </c>
      <c r="W13" s="2" t="s">
        <v>115</v>
      </c>
      <c r="X13" t="s">
        <v>2</v>
      </c>
      <c r="Y13" t="s">
        <v>144</v>
      </c>
      <c r="Z13" s="2" t="s">
        <v>80</v>
      </c>
      <c r="AA13">
        <f t="shared" si="3"/>
        <v>5</v>
      </c>
      <c r="AB13">
        <f t="shared" si="4"/>
        <v>2</v>
      </c>
      <c r="AC13">
        <f t="shared" si="5"/>
        <v>2</v>
      </c>
      <c r="AD13">
        <f t="shared" si="6"/>
        <v>4</v>
      </c>
      <c r="AE13" s="1">
        <f t="shared" si="7"/>
        <v>1.6000000000000001E-3</v>
      </c>
      <c r="AF13" s="2" t="str">
        <f t="shared" si="12"/>
        <v>linear</v>
      </c>
      <c r="AG13" s="2" t="s">
        <v>81</v>
      </c>
      <c r="AH13">
        <f t="shared" si="8"/>
        <v>0</v>
      </c>
      <c r="AI13" t="str">
        <f t="shared" si="9"/>
        <v>no</v>
      </c>
    </row>
    <row r="14" spans="1:35" x14ac:dyDescent="0.25">
      <c r="A14" s="2" t="s">
        <v>36</v>
      </c>
      <c r="B14" s="2" t="str">
        <f t="shared" ref="B14:B15" si="17">CONCATENATE("00",A14)</f>
        <v>005a-10</v>
      </c>
      <c r="C14" t="s">
        <v>2</v>
      </c>
      <c r="D14" t="s">
        <v>15</v>
      </c>
      <c r="E14" t="s">
        <v>32</v>
      </c>
      <c r="F14">
        <v>0</v>
      </c>
      <c r="G14" t="s">
        <v>4</v>
      </c>
      <c r="H14" t="s">
        <v>4</v>
      </c>
      <c r="I14">
        <v>10</v>
      </c>
      <c r="J14">
        <v>2</v>
      </c>
      <c r="K14">
        <v>2</v>
      </c>
      <c r="L14">
        <v>4</v>
      </c>
      <c r="M14" s="1">
        <v>1.6000000000000001E-3</v>
      </c>
      <c r="N14" t="s">
        <v>10</v>
      </c>
      <c r="O14" t="s">
        <v>6</v>
      </c>
      <c r="P14" t="s">
        <v>28</v>
      </c>
      <c r="Q14" t="s">
        <v>21</v>
      </c>
      <c r="S14" t="str">
        <f t="shared" si="1"/>
        <v>005a-10_bart-base.txt</v>
      </c>
      <c r="U14" s="2" t="str">
        <f t="shared" si="13"/>
        <v>bart-base_lora-8-32-0_ebs-8_lr-0.0016-linear</v>
      </c>
      <c r="V14" s="2" t="str">
        <f t="shared" si="0"/>
        <v>bart-base_uf-lm-head_lora-8-32-0_nepoch-10_ebs-8_lr-0.0016-linear_drop-0.1-0.1-0.1_wd-0</v>
      </c>
      <c r="W14" s="2" t="s">
        <v>115</v>
      </c>
      <c r="X14" t="s">
        <v>2</v>
      </c>
      <c r="Y14" t="s">
        <v>144</v>
      </c>
      <c r="Z14" s="2" t="s">
        <v>80</v>
      </c>
      <c r="AA14">
        <f t="shared" si="3"/>
        <v>10</v>
      </c>
      <c r="AB14">
        <f t="shared" si="4"/>
        <v>2</v>
      </c>
      <c r="AC14">
        <f t="shared" si="5"/>
        <v>2</v>
      </c>
      <c r="AD14">
        <f t="shared" si="6"/>
        <v>4</v>
      </c>
      <c r="AE14" s="1">
        <f t="shared" si="7"/>
        <v>1.6000000000000001E-3</v>
      </c>
      <c r="AF14" s="2" t="str">
        <f t="shared" si="12"/>
        <v>linear</v>
      </c>
      <c r="AG14" s="2" t="s">
        <v>81</v>
      </c>
      <c r="AH14">
        <f t="shared" si="8"/>
        <v>0</v>
      </c>
      <c r="AI14" t="str">
        <f t="shared" si="9"/>
        <v>no</v>
      </c>
    </row>
    <row r="15" spans="1:35" x14ac:dyDescent="0.25">
      <c r="A15" s="2" t="s">
        <v>60</v>
      </c>
      <c r="B15" s="2" t="str">
        <f t="shared" si="17"/>
        <v>005-lm-30</v>
      </c>
      <c r="C15" t="s">
        <v>2</v>
      </c>
      <c r="D15" t="s">
        <v>15</v>
      </c>
      <c r="E15" t="s">
        <v>32</v>
      </c>
      <c r="F15">
        <v>0</v>
      </c>
      <c r="G15" t="s">
        <v>4</v>
      </c>
      <c r="H15" t="s">
        <v>4</v>
      </c>
      <c r="I15">
        <v>30</v>
      </c>
      <c r="J15">
        <v>2</v>
      </c>
      <c r="K15">
        <v>2</v>
      </c>
      <c r="L15">
        <v>4</v>
      </c>
      <c r="M15" s="1">
        <v>1.6000000000000001E-3</v>
      </c>
      <c r="N15" t="s">
        <v>48</v>
      </c>
      <c r="O15" t="s">
        <v>6</v>
      </c>
      <c r="P15" t="s">
        <v>28</v>
      </c>
      <c r="Q15" t="s">
        <v>21</v>
      </c>
      <c r="S15" t="str">
        <f t="shared" si="1"/>
        <v>005-lm-30_bart-base.txt</v>
      </c>
      <c r="U15" s="2" t="str">
        <f t="shared" si="13"/>
        <v>bart-base_lora-8-32-0_ebs-8_lr-0.0016-step-1-0.999</v>
      </c>
      <c r="V15" s="2" t="str">
        <f t="shared" si="0"/>
        <v>bart-base_uf-lm-head_lora-8-32-0_nepoch-30_ebs-8_lr-0.0016-step-1-0.999_drop-0.1-0.1-0.1_wd-0</v>
      </c>
      <c r="W15" s="2" t="s">
        <v>115</v>
      </c>
      <c r="X15" t="s">
        <v>2</v>
      </c>
      <c r="Y15" t="s">
        <v>144</v>
      </c>
      <c r="Z15" s="2" t="s">
        <v>80</v>
      </c>
      <c r="AA15">
        <f t="shared" si="3"/>
        <v>30</v>
      </c>
      <c r="AB15">
        <f t="shared" si="4"/>
        <v>2</v>
      </c>
      <c r="AC15">
        <f t="shared" si="5"/>
        <v>2</v>
      </c>
      <c r="AD15">
        <f t="shared" si="6"/>
        <v>4</v>
      </c>
      <c r="AE15" s="1">
        <f t="shared" si="7"/>
        <v>1.6000000000000001E-3</v>
      </c>
      <c r="AF15" s="2" t="s">
        <v>88</v>
      </c>
      <c r="AG15" s="2" t="s">
        <v>81</v>
      </c>
      <c r="AH15">
        <f t="shared" si="8"/>
        <v>0</v>
      </c>
      <c r="AI15" t="str">
        <f t="shared" si="9"/>
        <v>no</v>
      </c>
    </row>
    <row r="16" spans="1:35" x14ac:dyDescent="0.25">
      <c r="A16">
        <f>A8+1</f>
        <v>6</v>
      </c>
      <c r="B16" s="2" t="str">
        <f t="shared" si="10"/>
        <v>006</v>
      </c>
      <c r="C16" t="s">
        <v>2</v>
      </c>
      <c r="D16" t="s">
        <v>15</v>
      </c>
      <c r="E16" t="s">
        <v>32</v>
      </c>
      <c r="F16">
        <v>0</v>
      </c>
      <c r="G16" t="s">
        <v>4</v>
      </c>
      <c r="H16" t="s">
        <v>4</v>
      </c>
      <c r="I16">
        <v>5</v>
      </c>
      <c r="J16">
        <v>2</v>
      </c>
      <c r="K16">
        <v>2</v>
      </c>
      <c r="L16">
        <v>4</v>
      </c>
      <c r="M16" s="1">
        <v>3.2000000000000002E-3</v>
      </c>
      <c r="N16" t="s">
        <v>10</v>
      </c>
      <c r="O16" t="s">
        <v>6</v>
      </c>
      <c r="Q16" t="s">
        <v>21</v>
      </c>
      <c r="S16" t="str">
        <f t="shared" si="1"/>
        <v>006_bart-base.txt</v>
      </c>
      <c r="U16" s="2" t="str">
        <f t="shared" si="13"/>
        <v>bart-base_lora-8-32-0_ebs-8_lr-0.0032-linear</v>
      </c>
      <c r="V16" s="2" t="str">
        <f t="shared" si="0"/>
        <v>bart-base_uf-none_lora-8-32-0_nepoch-5_ebs-8_lr-0.0032-linear_drop-0.1-0.1-0.1_wd-0</v>
      </c>
      <c r="W16" s="2" t="s">
        <v>115</v>
      </c>
      <c r="X16" t="s">
        <v>2</v>
      </c>
      <c r="Y16" t="s">
        <v>67</v>
      </c>
      <c r="Z16" s="2" t="s">
        <v>80</v>
      </c>
      <c r="AA16">
        <f t="shared" si="3"/>
        <v>5</v>
      </c>
      <c r="AB16">
        <f t="shared" si="4"/>
        <v>2</v>
      </c>
      <c r="AC16">
        <f t="shared" si="5"/>
        <v>2</v>
      </c>
      <c r="AD16">
        <f t="shared" si="6"/>
        <v>4</v>
      </c>
      <c r="AE16" s="1">
        <f t="shared" si="7"/>
        <v>3.2000000000000002E-3</v>
      </c>
      <c r="AF16" s="2" t="str">
        <f t="shared" si="12"/>
        <v>linear</v>
      </c>
      <c r="AG16" s="2" t="s">
        <v>81</v>
      </c>
      <c r="AH16">
        <f t="shared" si="8"/>
        <v>0</v>
      </c>
      <c r="AI16" t="str">
        <f t="shared" si="9"/>
        <v>no</v>
      </c>
    </row>
    <row r="17" spans="1:35" hidden="1" x14ac:dyDescent="0.25">
      <c r="A17">
        <f t="shared" si="11"/>
        <v>7</v>
      </c>
      <c r="B17" s="2" t="str">
        <f t="shared" si="10"/>
        <v>007</v>
      </c>
      <c r="U17" s="2"/>
      <c r="V17" s="2"/>
      <c r="W17" s="2"/>
      <c r="Z17" s="2"/>
      <c r="AE17" s="1"/>
      <c r="AF17" s="2"/>
      <c r="AG17" s="2"/>
    </row>
    <row r="18" spans="1:35" hidden="1" x14ac:dyDescent="0.25">
      <c r="A18">
        <f t="shared" si="11"/>
        <v>8</v>
      </c>
      <c r="B18" s="2" t="str">
        <f t="shared" si="10"/>
        <v>008</v>
      </c>
      <c r="U18" s="2"/>
      <c r="V18" s="2"/>
      <c r="W18" s="2"/>
      <c r="Z18" s="2"/>
      <c r="AE18" s="1"/>
      <c r="AF18" s="2"/>
      <c r="AG18" s="2"/>
    </row>
    <row r="19" spans="1:35" hidden="1" x14ac:dyDescent="0.25">
      <c r="A19">
        <f t="shared" si="11"/>
        <v>9</v>
      </c>
      <c r="B19" s="2" t="str">
        <f t="shared" si="10"/>
        <v>009</v>
      </c>
      <c r="U19" s="2"/>
      <c r="V19" s="2"/>
      <c r="W19" s="2"/>
      <c r="Z19" s="2"/>
      <c r="AE19" s="1"/>
      <c r="AF19" s="2"/>
      <c r="AG19" s="2"/>
    </row>
    <row r="20" spans="1:35" hidden="1" x14ac:dyDescent="0.25">
      <c r="A20">
        <f t="shared" si="11"/>
        <v>10</v>
      </c>
      <c r="B20" s="2" t="str">
        <f>CONCATENATE("0",A20)</f>
        <v>010</v>
      </c>
      <c r="U20" s="2"/>
      <c r="V20" s="2"/>
      <c r="W20" s="2"/>
      <c r="Z20" s="2"/>
      <c r="AE20" s="1"/>
      <c r="AF20" s="2"/>
      <c r="AG20" s="2"/>
    </row>
    <row r="21" spans="1:35" hidden="1" x14ac:dyDescent="0.25">
      <c r="A21">
        <f t="shared" si="11"/>
        <v>11</v>
      </c>
      <c r="B21" s="2" t="str">
        <f t="shared" ref="B21:B48" si="18">CONCATENATE("0",A21)</f>
        <v>011</v>
      </c>
      <c r="U21" s="2"/>
      <c r="V21" s="2"/>
      <c r="W21" s="2"/>
      <c r="Z21" s="2"/>
      <c r="AE21" s="1"/>
      <c r="AF21" s="2"/>
      <c r="AG21" s="2"/>
    </row>
    <row r="22" spans="1:35" hidden="1" x14ac:dyDescent="0.25">
      <c r="A22">
        <f t="shared" si="11"/>
        <v>12</v>
      </c>
      <c r="B22" s="2" t="str">
        <f t="shared" si="18"/>
        <v>012</v>
      </c>
      <c r="U22" s="2"/>
      <c r="V22" s="2"/>
      <c r="W22" s="2"/>
      <c r="Z22" s="2"/>
      <c r="AE22" s="1"/>
      <c r="AF22" s="2"/>
      <c r="AG22" s="2"/>
    </row>
    <row r="23" spans="1:35" hidden="1" x14ac:dyDescent="0.25">
      <c r="A23">
        <f t="shared" si="11"/>
        <v>13</v>
      </c>
      <c r="B23" s="2" t="str">
        <f t="shared" si="18"/>
        <v>013</v>
      </c>
      <c r="U23" s="2"/>
      <c r="V23" s="2"/>
      <c r="W23" s="2"/>
      <c r="Z23" s="2"/>
      <c r="AE23" s="1"/>
      <c r="AF23" s="2"/>
      <c r="AG23" s="2"/>
    </row>
    <row r="24" spans="1:35" x14ac:dyDescent="0.25">
      <c r="A24">
        <f t="shared" si="11"/>
        <v>14</v>
      </c>
      <c r="B24" s="2" t="str">
        <f t="shared" si="18"/>
        <v>014</v>
      </c>
      <c r="C24" t="s">
        <v>2</v>
      </c>
      <c r="D24" t="s">
        <v>15</v>
      </c>
      <c r="E24" t="s">
        <v>32</v>
      </c>
      <c r="F24">
        <v>0</v>
      </c>
      <c r="G24" t="s">
        <v>4</v>
      </c>
      <c r="H24" t="s">
        <v>4</v>
      </c>
      <c r="I24">
        <v>5</v>
      </c>
      <c r="J24">
        <v>2</v>
      </c>
      <c r="K24">
        <v>2</v>
      </c>
      <c r="L24">
        <v>2</v>
      </c>
      <c r="M24" s="1">
        <v>1.6000000000000001E-3</v>
      </c>
      <c r="N24" t="s">
        <v>10</v>
      </c>
      <c r="O24" t="s">
        <v>6</v>
      </c>
      <c r="Q24" t="s">
        <v>21</v>
      </c>
      <c r="S24" t="str">
        <f t="shared" ref="S24:S25" si="19">CONCATENATE(B24,"_bart-base.txt")</f>
        <v>014_bart-base.txt</v>
      </c>
      <c r="U24" s="2" t="str">
        <f>CONCATENATE(X24,"_lora-",Z24,"_ebs-",AB24*AD24,"_lr-",AE24,"-",AF24,"_",W24)</f>
        <v>bart-base_lora-8-32-0_ebs-4_lr-0.0016-linear_tvtsplit</v>
      </c>
      <c r="V24" s="2" t="str">
        <f t="shared" si="0"/>
        <v>bart-base_uf-none_lora-8-32-0_nepoch-5_ebs-4_lr-0.0016-linear_drop-0.1-0.1-0.1_wd-0</v>
      </c>
      <c r="W24" s="2" t="s">
        <v>115</v>
      </c>
      <c r="X24" t="s">
        <v>2</v>
      </c>
      <c r="Y24" t="s">
        <v>67</v>
      </c>
      <c r="Z24" s="2" t="s">
        <v>80</v>
      </c>
      <c r="AA24">
        <f t="shared" ref="AA24:AA25" si="20">I24</f>
        <v>5</v>
      </c>
      <c r="AB24">
        <f t="shared" ref="AB24:AB25" si="21">J24</f>
        <v>2</v>
      </c>
      <c r="AC24">
        <f t="shared" ref="AC24:AC25" si="22">K24</f>
        <v>2</v>
      </c>
      <c r="AD24">
        <f t="shared" ref="AD24:AD25" si="23">L24</f>
        <v>2</v>
      </c>
      <c r="AE24" s="1">
        <f t="shared" ref="AE24:AE25" si="24">M24</f>
        <v>1.6000000000000001E-3</v>
      </c>
      <c r="AF24" s="2" t="str">
        <f t="shared" ref="AF24:AF25" si="25">N24</f>
        <v>linear</v>
      </c>
      <c r="AG24" s="2" t="s">
        <v>81</v>
      </c>
      <c r="AH24">
        <f t="shared" ref="AH24:AH25" si="26">F24</f>
        <v>0</v>
      </c>
      <c r="AI24" t="str">
        <f t="shared" ref="AI24:AI25" si="27">O24</f>
        <v>no</v>
      </c>
    </row>
    <row r="25" spans="1:35" x14ac:dyDescent="0.25">
      <c r="A25">
        <f t="shared" si="11"/>
        <v>15</v>
      </c>
      <c r="B25" s="2" t="str">
        <f t="shared" si="18"/>
        <v>015</v>
      </c>
      <c r="C25" t="s">
        <v>2</v>
      </c>
      <c r="D25" t="s">
        <v>15</v>
      </c>
      <c r="E25" t="s">
        <v>32</v>
      </c>
      <c r="F25">
        <v>0</v>
      </c>
      <c r="G25" t="s">
        <v>4</v>
      </c>
      <c r="H25" t="s">
        <v>4</v>
      </c>
      <c r="I25">
        <v>5</v>
      </c>
      <c r="J25">
        <v>2</v>
      </c>
      <c r="K25">
        <v>2</v>
      </c>
      <c r="L25">
        <v>8</v>
      </c>
      <c r="M25" s="1">
        <v>1.6000000000000001E-3</v>
      </c>
      <c r="N25" t="s">
        <v>10</v>
      </c>
      <c r="O25" t="s">
        <v>6</v>
      </c>
      <c r="Q25" t="s">
        <v>21</v>
      </c>
      <c r="S25" t="str">
        <f t="shared" si="19"/>
        <v>015_bart-base.txt</v>
      </c>
      <c r="U25" s="2" t="str">
        <f>CONCATENATE(X25,"_uf-",Y25,"_ebs-",AB25*AD25,"_lr-",AE25,"-",AF25,"_",T25)</f>
        <v>bart-base_uf-none_ebs-16_lr-0.0016-linear_</v>
      </c>
      <c r="V25" s="2" t="str">
        <f t="shared" si="0"/>
        <v>bart-base_uf-none_lora-8-32-0_nepoch-5_ebs-16_lr-0.0016-linear_drop-0.1-0.1-0.1_wd-0</v>
      </c>
      <c r="W25" s="2" t="s">
        <v>115</v>
      </c>
      <c r="X25" t="s">
        <v>2</v>
      </c>
      <c r="Y25" t="s">
        <v>67</v>
      </c>
      <c r="Z25" s="2" t="s">
        <v>80</v>
      </c>
      <c r="AA25">
        <f t="shared" si="20"/>
        <v>5</v>
      </c>
      <c r="AB25">
        <f t="shared" si="21"/>
        <v>2</v>
      </c>
      <c r="AC25">
        <f t="shared" si="22"/>
        <v>2</v>
      </c>
      <c r="AD25">
        <f t="shared" si="23"/>
        <v>8</v>
      </c>
      <c r="AE25" s="1">
        <f t="shared" si="24"/>
        <v>1.6000000000000001E-3</v>
      </c>
      <c r="AF25" s="2" t="str">
        <f t="shared" si="25"/>
        <v>linear</v>
      </c>
      <c r="AG25" s="2" t="s">
        <v>81</v>
      </c>
      <c r="AH25">
        <f t="shared" si="26"/>
        <v>0</v>
      </c>
      <c r="AI25" t="str">
        <f t="shared" si="27"/>
        <v>no</v>
      </c>
    </row>
    <row r="26" spans="1:35" hidden="1" x14ac:dyDescent="0.25">
      <c r="A26">
        <f t="shared" si="11"/>
        <v>16</v>
      </c>
      <c r="B26" s="2" t="str">
        <f t="shared" si="18"/>
        <v>016</v>
      </c>
      <c r="U26" s="2"/>
      <c r="V26" s="2"/>
      <c r="W26" s="2"/>
      <c r="Z26" s="2"/>
      <c r="AE26" s="1"/>
      <c r="AF26" s="2"/>
      <c r="AG26" s="2"/>
    </row>
    <row r="27" spans="1:35" hidden="1" x14ac:dyDescent="0.25">
      <c r="A27">
        <f t="shared" si="11"/>
        <v>17</v>
      </c>
      <c r="B27" s="2" t="str">
        <f t="shared" si="18"/>
        <v>017</v>
      </c>
      <c r="U27" s="2"/>
      <c r="V27" s="2"/>
      <c r="W27" s="2"/>
      <c r="Z27" s="2"/>
      <c r="AE27" s="1"/>
      <c r="AF27" s="2"/>
      <c r="AG27" s="2"/>
    </row>
    <row r="28" spans="1:35" hidden="1" x14ac:dyDescent="0.25">
      <c r="A28">
        <f t="shared" si="11"/>
        <v>18</v>
      </c>
      <c r="B28" s="2" t="str">
        <f t="shared" si="18"/>
        <v>018</v>
      </c>
      <c r="U28" s="2"/>
      <c r="V28" s="2"/>
      <c r="W28" s="2"/>
      <c r="Z28" s="2"/>
      <c r="AE28" s="1"/>
      <c r="AF28" s="2"/>
      <c r="AG28" s="2"/>
    </row>
    <row r="29" spans="1:35" hidden="1" x14ac:dyDescent="0.25">
      <c r="A29">
        <f t="shared" si="11"/>
        <v>19</v>
      </c>
      <c r="B29" s="2" t="str">
        <f t="shared" si="18"/>
        <v>019</v>
      </c>
      <c r="U29" s="2"/>
      <c r="V29" s="2"/>
      <c r="W29" s="2"/>
      <c r="Z29" s="2"/>
      <c r="AE29" s="1"/>
      <c r="AF29" s="2"/>
      <c r="AG29" s="2"/>
    </row>
    <row r="30" spans="1:35" hidden="1" x14ac:dyDescent="0.25">
      <c r="A30">
        <f t="shared" si="11"/>
        <v>20</v>
      </c>
      <c r="B30" s="2" t="str">
        <f t="shared" si="18"/>
        <v>020</v>
      </c>
      <c r="U30" s="2"/>
      <c r="V30" s="2"/>
      <c r="W30" s="2"/>
      <c r="Z30" s="2"/>
      <c r="AE30" s="1"/>
      <c r="AF30" s="2"/>
      <c r="AG30" s="2"/>
    </row>
    <row r="31" spans="1:35" hidden="1" x14ac:dyDescent="0.25">
      <c r="A31">
        <f t="shared" si="11"/>
        <v>21</v>
      </c>
      <c r="B31" s="2" t="str">
        <f t="shared" si="18"/>
        <v>021</v>
      </c>
      <c r="U31" s="2"/>
      <c r="V31" s="2"/>
      <c r="W31" s="2"/>
      <c r="Z31" s="2"/>
      <c r="AE31" s="1"/>
      <c r="AF31" s="2"/>
      <c r="AG31" s="2"/>
    </row>
    <row r="32" spans="1:35" hidden="1" x14ac:dyDescent="0.25">
      <c r="A32">
        <f t="shared" si="11"/>
        <v>22</v>
      </c>
      <c r="B32" s="2" t="str">
        <f t="shared" si="18"/>
        <v>022</v>
      </c>
      <c r="U32" s="2"/>
      <c r="V32" s="2"/>
      <c r="W32" s="2"/>
      <c r="Z32" s="2"/>
      <c r="AE32" s="1"/>
      <c r="AF32" s="2"/>
      <c r="AG32" s="2"/>
    </row>
    <row r="33" spans="1:35" x14ac:dyDescent="0.25">
      <c r="A33">
        <f t="shared" si="11"/>
        <v>23</v>
      </c>
      <c r="B33" s="2" t="str">
        <f t="shared" si="18"/>
        <v>023</v>
      </c>
      <c r="C33" t="s">
        <v>2</v>
      </c>
      <c r="D33" t="s">
        <v>22</v>
      </c>
      <c r="E33" t="s">
        <v>32</v>
      </c>
      <c r="F33">
        <v>0</v>
      </c>
      <c r="G33" t="s">
        <v>4</v>
      </c>
      <c r="H33" t="s">
        <v>4</v>
      </c>
      <c r="I33">
        <v>5</v>
      </c>
      <c r="J33">
        <v>2</v>
      </c>
      <c r="K33">
        <v>2</v>
      </c>
      <c r="L33">
        <v>4</v>
      </c>
      <c r="M33" s="1">
        <v>1.6000000000000001E-3</v>
      </c>
      <c r="N33" t="s">
        <v>10</v>
      </c>
      <c r="O33" t="s">
        <v>6</v>
      </c>
      <c r="Q33" t="s">
        <v>21</v>
      </c>
      <c r="S33" t="str">
        <f>CONCATENATE(B33,"_bart-base.txt")</f>
        <v>023_bart-base.txt</v>
      </c>
      <c r="U33" s="2" t="str">
        <f>CONCATENATE(X33,"_uf-",Y33,"_ebs-",AB33*AD33,"_lr-",AE33,"-",AF33,"_",T33)</f>
        <v>bart-base_uf-none_ebs-8_lr-0.0016-linear_</v>
      </c>
      <c r="V33" s="2" t="str">
        <f t="shared" ref="V33" si="28">CONCATENATE(X33,"_uf-",Y33,"_lora-",Z33,"_nepoch-",AA33,"_ebs-",AB33*AD33,"_lr-",AE33,"-",AF33,"_drop-",AG33,"_wd-",AH33)</f>
        <v>bart-base_uf-none_lora-2-32-0_nepoch-5_ebs-8_lr-0.0016-linear_drop-0.1-0.1-0.1_wd-0</v>
      </c>
      <c r="W33" s="2" t="s">
        <v>115</v>
      </c>
      <c r="X33" t="s">
        <v>2</v>
      </c>
      <c r="Y33" t="s">
        <v>67</v>
      </c>
      <c r="Z33" s="2" t="s">
        <v>148</v>
      </c>
      <c r="AA33">
        <f t="shared" ref="AA33" si="29">I33</f>
        <v>5</v>
      </c>
      <c r="AB33">
        <f t="shared" ref="AB33" si="30">J33</f>
        <v>2</v>
      </c>
      <c r="AC33">
        <f t="shared" ref="AC33" si="31">K33</f>
        <v>2</v>
      </c>
      <c r="AD33">
        <f t="shared" ref="AD33" si="32">L33</f>
        <v>4</v>
      </c>
      <c r="AE33" s="1">
        <f t="shared" ref="AE33" si="33">M33</f>
        <v>1.6000000000000001E-3</v>
      </c>
      <c r="AF33" s="2" t="str">
        <f t="shared" ref="AF33" si="34">N33</f>
        <v>linear</v>
      </c>
      <c r="AG33" s="2" t="s">
        <v>81</v>
      </c>
      <c r="AH33">
        <f t="shared" ref="AH33" si="35">F33</f>
        <v>0</v>
      </c>
      <c r="AI33" t="str">
        <f t="shared" ref="AI33" si="36">O33</f>
        <v>no</v>
      </c>
    </row>
    <row r="34" spans="1:35" hidden="1" x14ac:dyDescent="0.25">
      <c r="A34">
        <f t="shared" si="11"/>
        <v>24</v>
      </c>
      <c r="B34" s="2" t="str">
        <f t="shared" si="18"/>
        <v>024</v>
      </c>
      <c r="M34" s="1"/>
    </row>
    <row r="35" spans="1:35" x14ac:dyDescent="0.25">
      <c r="A35">
        <f t="shared" si="11"/>
        <v>25</v>
      </c>
      <c r="B35" s="2" t="str">
        <f t="shared" si="18"/>
        <v>025</v>
      </c>
      <c r="C35" t="s">
        <v>2</v>
      </c>
      <c r="D35" t="s">
        <v>17</v>
      </c>
      <c r="E35" t="s">
        <v>32</v>
      </c>
      <c r="F35">
        <v>0</v>
      </c>
      <c r="G35" t="s">
        <v>4</v>
      </c>
      <c r="H35" t="s">
        <v>4</v>
      </c>
      <c r="I35">
        <v>5</v>
      </c>
      <c r="J35">
        <v>2</v>
      </c>
      <c r="K35">
        <v>2</v>
      </c>
      <c r="L35">
        <v>4</v>
      </c>
      <c r="M35" s="1">
        <v>1.6000000000000001E-3</v>
      </c>
      <c r="N35" t="s">
        <v>10</v>
      </c>
      <c r="O35" t="s">
        <v>6</v>
      </c>
      <c r="Q35" t="s">
        <v>21</v>
      </c>
      <c r="S35" t="str">
        <f t="shared" ref="S35:S37" si="37">CONCATENATE(B35,"_bart-base.txt")</f>
        <v>025_bart-base.txt</v>
      </c>
      <c r="U35" s="2" t="str">
        <f t="shared" ref="U35:U37" si="38">CONCATENATE(X35,"_uf-",Y35,"_ebs-",AB35*AD35,"_lr-",AE35,"-",AF35,"_",T35)</f>
        <v>bart-base_uf-none_ebs-8_lr-0.0016-linear_</v>
      </c>
      <c r="V35" s="2" t="str">
        <f t="shared" ref="V35:V37" si="39">CONCATENATE(X35,"_uf-",Y35,"_lora-",Z35,"_nepoch-",AA35,"_ebs-",AB35*AD35,"_lr-",AE35,"-",AF35,"_drop-",AG35,"_wd-",AH35)</f>
        <v>bart-base_uf-none_lora-16-32-0_nepoch-5_ebs-8_lr-0.0016-linear_drop-0.1-0.1-0.1_wd-0</v>
      </c>
      <c r="W35" s="2" t="s">
        <v>115</v>
      </c>
      <c r="X35" t="s">
        <v>2</v>
      </c>
      <c r="Y35" t="s">
        <v>67</v>
      </c>
      <c r="Z35" s="2" t="s">
        <v>149</v>
      </c>
      <c r="AA35">
        <f t="shared" ref="AA35:AA37" si="40">I35</f>
        <v>5</v>
      </c>
      <c r="AB35">
        <f t="shared" ref="AB35:AB37" si="41">J35</f>
        <v>2</v>
      </c>
      <c r="AC35">
        <f t="shared" ref="AC35:AC37" si="42">K35</f>
        <v>2</v>
      </c>
      <c r="AD35">
        <f t="shared" ref="AD35:AD37" si="43">L35</f>
        <v>4</v>
      </c>
      <c r="AE35" s="1">
        <f t="shared" ref="AE35:AE37" si="44">M35</f>
        <v>1.6000000000000001E-3</v>
      </c>
      <c r="AF35" s="2" t="str">
        <f>N35</f>
        <v>linear</v>
      </c>
      <c r="AG35" s="2" t="s">
        <v>81</v>
      </c>
      <c r="AH35">
        <f t="shared" ref="AH35:AH37" si="45">F35</f>
        <v>0</v>
      </c>
      <c r="AI35" t="str">
        <f t="shared" ref="AI35:AI37" si="46">O35</f>
        <v>no</v>
      </c>
    </row>
    <row r="36" spans="1:35" x14ac:dyDescent="0.25">
      <c r="A36">
        <f t="shared" si="11"/>
        <v>26</v>
      </c>
      <c r="B36" s="2" t="str">
        <f t="shared" si="18"/>
        <v>026</v>
      </c>
      <c r="C36" t="s">
        <v>2</v>
      </c>
      <c r="D36" t="s">
        <v>19</v>
      </c>
      <c r="E36" t="s">
        <v>32</v>
      </c>
      <c r="F36">
        <v>0</v>
      </c>
      <c r="G36" t="s">
        <v>4</v>
      </c>
      <c r="H36" t="s">
        <v>4</v>
      </c>
      <c r="I36">
        <v>5</v>
      </c>
      <c r="J36">
        <v>2</v>
      </c>
      <c r="K36">
        <v>2</v>
      </c>
      <c r="L36">
        <v>4</v>
      </c>
      <c r="M36" s="1">
        <v>1.6000000000000001E-3</v>
      </c>
      <c r="N36" t="s">
        <v>10</v>
      </c>
      <c r="O36" t="s">
        <v>6</v>
      </c>
      <c r="Q36" t="s">
        <v>21</v>
      </c>
      <c r="S36" t="str">
        <f t="shared" si="37"/>
        <v>026_bart-base.txt</v>
      </c>
      <c r="U36" s="2" t="str">
        <f t="shared" si="38"/>
        <v>bart-base_uf-none_ebs-8_lr-0.0016-linear_</v>
      </c>
      <c r="V36" s="2" t="str">
        <f t="shared" si="39"/>
        <v>bart-base_uf-none_lora-32-32-0_nepoch-5_ebs-8_lr-0.0016-linear_drop-0.1-0.1-0.1_wd-0</v>
      </c>
      <c r="W36" s="2" t="s">
        <v>115</v>
      </c>
      <c r="X36" t="s">
        <v>2</v>
      </c>
      <c r="Y36" t="s">
        <v>67</v>
      </c>
      <c r="Z36" s="2" t="s">
        <v>96</v>
      </c>
      <c r="AA36">
        <f t="shared" si="40"/>
        <v>5</v>
      </c>
      <c r="AB36">
        <f t="shared" si="41"/>
        <v>2</v>
      </c>
      <c r="AC36">
        <f t="shared" si="42"/>
        <v>2</v>
      </c>
      <c r="AD36">
        <f t="shared" si="43"/>
        <v>4</v>
      </c>
      <c r="AE36" s="1">
        <f t="shared" si="44"/>
        <v>1.6000000000000001E-3</v>
      </c>
      <c r="AF36" s="2" t="str">
        <f>N36</f>
        <v>linear</v>
      </c>
      <c r="AG36" s="2" t="s">
        <v>81</v>
      </c>
      <c r="AH36">
        <f t="shared" si="45"/>
        <v>0</v>
      </c>
      <c r="AI36" t="str">
        <f t="shared" si="46"/>
        <v>no</v>
      </c>
    </row>
    <row r="37" spans="1:35" x14ac:dyDescent="0.25">
      <c r="A37" s="2" t="s">
        <v>61</v>
      </c>
      <c r="B37" s="2" t="str">
        <f t="shared" si="18"/>
        <v>026-lm-30</v>
      </c>
      <c r="C37" t="s">
        <v>2</v>
      </c>
      <c r="D37" t="s">
        <v>19</v>
      </c>
      <c r="E37" t="s">
        <v>32</v>
      </c>
      <c r="F37">
        <v>0</v>
      </c>
      <c r="G37" t="s">
        <v>4</v>
      </c>
      <c r="H37" t="s">
        <v>4</v>
      </c>
      <c r="I37">
        <v>30</v>
      </c>
      <c r="J37">
        <v>2</v>
      </c>
      <c r="K37">
        <v>2</v>
      </c>
      <c r="L37">
        <v>4</v>
      </c>
      <c r="M37" s="1">
        <v>1.6000000000000001E-3</v>
      </c>
      <c r="N37" t="s">
        <v>48</v>
      </c>
      <c r="O37" t="s">
        <v>6</v>
      </c>
      <c r="P37" t="s">
        <v>28</v>
      </c>
      <c r="Q37" t="s">
        <v>21</v>
      </c>
      <c r="S37" t="str">
        <f t="shared" si="37"/>
        <v>026-lm-30_bart-base.txt</v>
      </c>
      <c r="U37" s="2" t="str">
        <f t="shared" si="38"/>
        <v>bart-base_uf-lm-head_ebs-8_lr-0.0016-step-1-0.999_</v>
      </c>
      <c r="V37" s="2" t="str">
        <f t="shared" si="39"/>
        <v>bart-base_uf-lm-head_lora-32-32-0_nepoch-30_ebs-8_lr-0.0016-step-1-0.999_drop-0.1-0.1-0.1_wd-0</v>
      </c>
      <c r="W37" s="2" t="s">
        <v>115</v>
      </c>
      <c r="X37" t="s">
        <v>2</v>
      </c>
      <c r="Y37" t="s">
        <v>144</v>
      </c>
      <c r="Z37" s="2" t="s">
        <v>96</v>
      </c>
      <c r="AA37">
        <f t="shared" si="40"/>
        <v>30</v>
      </c>
      <c r="AB37">
        <f t="shared" si="41"/>
        <v>2</v>
      </c>
      <c r="AC37">
        <f t="shared" si="42"/>
        <v>2</v>
      </c>
      <c r="AD37">
        <f t="shared" si="43"/>
        <v>4</v>
      </c>
      <c r="AE37" s="1">
        <f t="shared" si="44"/>
        <v>1.6000000000000001E-3</v>
      </c>
      <c r="AF37" s="2" t="s">
        <v>88</v>
      </c>
      <c r="AG37" s="2" t="s">
        <v>81</v>
      </c>
      <c r="AH37">
        <f t="shared" si="45"/>
        <v>0</v>
      </c>
      <c r="AI37" t="str">
        <f t="shared" si="46"/>
        <v>no</v>
      </c>
    </row>
    <row r="38" spans="1:35" hidden="1" x14ac:dyDescent="0.25">
      <c r="A38">
        <f>A36+1</f>
        <v>27</v>
      </c>
      <c r="B38" s="2" t="str">
        <f t="shared" si="18"/>
        <v>027</v>
      </c>
    </row>
    <row r="39" spans="1:35" hidden="1" x14ac:dyDescent="0.25">
      <c r="A39">
        <f t="shared" si="11"/>
        <v>28</v>
      </c>
      <c r="B39" s="2" t="str">
        <f t="shared" si="18"/>
        <v>028</v>
      </c>
    </row>
    <row r="40" spans="1:35" x14ac:dyDescent="0.25">
      <c r="A40" s="2" t="s">
        <v>62</v>
      </c>
      <c r="B40" s="2" t="str">
        <f t="shared" ref="B40" si="47">CONCATENATE("0",A40)</f>
        <v>028-lm-30</v>
      </c>
      <c r="C40" t="s">
        <v>2</v>
      </c>
      <c r="D40" t="s">
        <v>63</v>
      </c>
      <c r="E40" t="s">
        <v>32</v>
      </c>
      <c r="F40">
        <v>0</v>
      </c>
      <c r="G40" t="s">
        <v>4</v>
      </c>
      <c r="H40" t="s">
        <v>4</v>
      </c>
      <c r="I40">
        <v>30</v>
      </c>
      <c r="J40">
        <v>2</v>
      </c>
      <c r="K40">
        <v>2</v>
      </c>
      <c r="L40">
        <v>4</v>
      </c>
      <c r="M40" s="1">
        <v>1.6000000000000001E-3</v>
      </c>
      <c r="N40" t="s">
        <v>48</v>
      </c>
      <c r="O40" t="s">
        <v>6</v>
      </c>
      <c r="P40" t="s">
        <v>28</v>
      </c>
      <c r="Q40" t="s">
        <v>21</v>
      </c>
      <c r="S40" t="str">
        <f t="shared" ref="S40:S41" si="48">CONCATENATE(B40,"_bart-base.txt")</f>
        <v>028-lm-30_bart-base.txt</v>
      </c>
      <c r="U40" s="2" t="str">
        <f t="shared" ref="U40:U41" si="49">CONCATENATE(X40,"_uf-",Y40,"_ebs-",AB40*AD40,"_lr-",AE40,"-",AF40,"_",T40)</f>
        <v>bart-base_uf-lm-head_ebs-8_lr-0.0016-step-1-0.999_</v>
      </c>
      <c r="V40" s="2" t="str">
        <f t="shared" ref="V40:V41" si="50">CONCATENATE(X40,"_uf-",Y40,"_lora-",Z40,"_nepoch-",AA40,"_ebs-",AB40*AD40,"_lr-",AE40,"-",AF40,"_drop-",AG40,"_wd-",AH40)</f>
        <v>bart-base_uf-lm-head_lora-128-32-0_nepoch-30_ebs-8_lr-0.0016-step-1-0.999_drop-0.1-0.1-0.1_wd-0</v>
      </c>
      <c r="W40" s="2" t="s">
        <v>115</v>
      </c>
      <c r="X40" t="s">
        <v>2</v>
      </c>
      <c r="Y40" t="s">
        <v>144</v>
      </c>
      <c r="Z40" s="2" t="s">
        <v>150</v>
      </c>
      <c r="AA40">
        <f t="shared" ref="AA40:AA41" si="51">I40</f>
        <v>30</v>
      </c>
      <c r="AB40">
        <f t="shared" ref="AB40:AB41" si="52">J40</f>
        <v>2</v>
      </c>
      <c r="AC40">
        <f t="shared" ref="AC40:AC41" si="53">K40</f>
        <v>2</v>
      </c>
      <c r="AD40">
        <f t="shared" ref="AD40:AD41" si="54">L40</f>
        <v>4</v>
      </c>
      <c r="AE40" s="1">
        <f t="shared" ref="AE40:AE41" si="55">M40</f>
        <v>1.6000000000000001E-3</v>
      </c>
      <c r="AF40" s="2" t="s">
        <v>88</v>
      </c>
      <c r="AG40" s="2" t="s">
        <v>81</v>
      </c>
      <c r="AH40">
        <f t="shared" ref="AH40:AH41" si="56">F40</f>
        <v>0</v>
      </c>
      <c r="AI40" t="str">
        <f t="shared" ref="AI40:AI41" si="57">O40</f>
        <v>no</v>
      </c>
    </row>
    <row r="41" spans="1:35" x14ac:dyDescent="0.25">
      <c r="A41" s="2" t="s">
        <v>64</v>
      </c>
      <c r="B41" s="2" t="str">
        <f t="shared" ref="B41" si="58">CONCATENATE("0",A41)</f>
        <v>028-lm-30a</v>
      </c>
      <c r="C41" t="s">
        <v>2</v>
      </c>
      <c r="D41" t="s">
        <v>65</v>
      </c>
      <c r="E41" t="s">
        <v>32</v>
      </c>
      <c r="F41">
        <v>0</v>
      </c>
      <c r="G41" t="s">
        <v>4</v>
      </c>
      <c r="H41" t="s">
        <v>4</v>
      </c>
      <c r="I41">
        <v>30</v>
      </c>
      <c r="J41">
        <v>2</v>
      </c>
      <c r="K41">
        <v>2</v>
      </c>
      <c r="L41">
        <v>4</v>
      </c>
      <c r="M41" s="1">
        <v>1.6000000000000001E-3</v>
      </c>
      <c r="N41" t="s">
        <v>48</v>
      </c>
      <c r="O41" t="s">
        <v>6</v>
      </c>
      <c r="P41" t="s">
        <v>28</v>
      </c>
      <c r="Q41" t="s">
        <v>21</v>
      </c>
      <c r="S41" t="str">
        <f t="shared" si="48"/>
        <v>028-lm-30a_bart-base.txt</v>
      </c>
      <c r="U41" s="2" t="str">
        <f t="shared" si="49"/>
        <v>bart-base_uf-lm-head_ebs-8_lr-0.0016-step-1-0.999_</v>
      </c>
      <c r="V41" s="2" t="str">
        <f t="shared" si="50"/>
        <v>bart-base_uf-lm-head_lora-128-256-0_nepoch-30_ebs-8_lr-0.0016-step-1-0.999_drop-0.1-0.1-0.1_wd-0</v>
      </c>
      <c r="W41" s="2" t="s">
        <v>115</v>
      </c>
      <c r="X41" t="s">
        <v>2</v>
      </c>
      <c r="Y41" t="s">
        <v>144</v>
      </c>
      <c r="Z41" s="2" t="s">
        <v>151</v>
      </c>
      <c r="AA41">
        <f t="shared" si="51"/>
        <v>30</v>
      </c>
      <c r="AB41">
        <f t="shared" si="52"/>
        <v>2</v>
      </c>
      <c r="AC41">
        <f t="shared" si="53"/>
        <v>2</v>
      </c>
      <c r="AD41">
        <f t="shared" si="54"/>
        <v>4</v>
      </c>
      <c r="AE41" s="1">
        <f t="shared" si="55"/>
        <v>1.6000000000000001E-3</v>
      </c>
      <c r="AF41" s="2" t="s">
        <v>88</v>
      </c>
      <c r="AG41" s="2" t="s">
        <v>81</v>
      </c>
      <c r="AH41">
        <f t="shared" si="56"/>
        <v>0</v>
      </c>
      <c r="AI41" t="str">
        <f t="shared" si="57"/>
        <v>no</v>
      </c>
    </row>
    <row r="42" spans="1:35" hidden="1" x14ac:dyDescent="0.25">
      <c r="A42">
        <f>A39+1</f>
        <v>29</v>
      </c>
      <c r="B42" s="2" t="str">
        <f t="shared" si="18"/>
        <v>029</v>
      </c>
    </row>
    <row r="43" spans="1:35" hidden="1" x14ac:dyDescent="0.25">
      <c r="A43">
        <f t="shared" si="11"/>
        <v>30</v>
      </c>
      <c r="B43" s="2" t="str">
        <f t="shared" si="18"/>
        <v>030</v>
      </c>
    </row>
    <row r="44" spans="1:35" hidden="1" x14ac:dyDescent="0.25">
      <c r="A44">
        <f t="shared" si="11"/>
        <v>31</v>
      </c>
      <c r="B44" s="2" t="str">
        <f t="shared" si="18"/>
        <v>031</v>
      </c>
    </row>
    <row r="45" spans="1:35" hidden="1" x14ac:dyDescent="0.25">
      <c r="A45">
        <f t="shared" si="11"/>
        <v>32</v>
      </c>
      <c r="B45" s="2" t="str">
        <f t="shared" si="18"/>
        <v>032</v>
      </c>
    </row>
    <row r="46" spans="1:35" hidden="1" x14ac:dyDescent="0.25">
      <c r="A46">
        <f t="shared" si="11"/>
        <v>33</v>
      </c>
      <c r="B46" s="2" t="str">
        <f t="shared" si="18"/>
        <v>033</v>
      </c>
    </row>
    <row r="47" spans="1:35" hidden="1" x14ac:dyDescent="0.25">
      <c r="A47">
        <f t="shared" si="11"/>
        <v>34</v>
      </c>
      <c r="B47" s="2" t="str">
        <f t="shared" si="18"/>
        <v>034</v>
      </c>
    </row>
    <row r="48" spans="1:35" x14ac:dyDescent="0.25">
      <c r="A48">
        <f t="shared" si="11"/>
        <v>35</v>
      </c>
      <c r="B48" s="2" t="str">
        <f t="shared" si="18"/>
        <v>035</v>
      </c>
      <c r="C48" t="s">
        <v>2</v>
      </c>
      <c r="D48" t="s">
        <v>18</v>
      </c>
      <c r="E48" t="s">
        <v>32</v>
      </c>
      <c r="F48">
        <v>0</v>
      </c>
      <c r="G48" t="s">
        <v>4</v>
      </c>
      <c r="H48" t="s">
        <v>4</v>
      </c>
      <c r="I48">
        <v>5</v>
      </c>
      <c r="J48">
        <v>2</v>
      </c>
      <c r="K48">
        <v>2</v>
      </c>
      <c r="L48">
        <v>4</v>
      </c>
      <c r="M48" s="1">
        <v>1.6000000000000001E-3</v>
      </c>
      <c r="N48" t="s">
        <v>10</v>
      </c>
      <c r="O48" t="s">
        <v>6</v>
      </c>
      <c r="Q48" t="s">
        <v>21</v>
      </c>
      <c r="S48" t="str">
        <f t="shared" ref="S48:S49" si="59">CONCATENATE(B48,"_bart-base.txt")</f>
        <v>035_bart-base.txt</v>
      </c>
      <c r="U48" s="2" t="str">
        <f t="shared" ref="U48:U49" si="60">CONCATENATE(X48,"_uf-",Y48,"_ebs-",AB48*AD48,"_lr-",AE48,"-",AF48,"_",T48)</f>
        <v>bart-base_uf-none_ebs-8_lr-0.0016-linear_</v>
      </c>
      <c r="V48" s="2" t="str">
        <f t="shared" ref="V48:V49" si="61">CONCATENATE(X48,"_uf-",Y48,"_lora-",Z48,"_nepoch-",AA48,"_ebs-",AB48*AD48,"_lr-",AE48,"-",AF48,"_drop-",AG48,"_wd-",AH48)</f>
        <v>bart-base_uf-none_lora-8-64-0_nepoch-5_ebs-8_lr-0.0016-linear_drop-0.1-0.1-0.1_wd-0</v>
      </c>
      <c r="W48" s="2" t="s">
        <v>115</v>
      </c>
      <c r="X48" t="s">
        <v>2</v>
      </c>
      <c r="Y48" t="s">
        <v>67</v>
      </c>
      <c r="Z48" s="2" t="s">
        <v>152</v>
      </c>
      <c r="AA48">
        <f t="shared" ref="AA48:AA49" si="62">I48</f>
        <v>5</v>
      </c>
      <c r="AB48">
        <f t="shared" ref="AB48:AB49" si="63">J48</f>
        <v>2</v>
      </c>
      <c r="AC48">
        <f t="shared" ref="AC48:AC49" si="64">K48</f>
        <v>2</v>
      </c>
      <c r="AD48">
        <f t="shared" ref="AD48:AD49" si="65">L48</f>
        <v>4</v>
      </c>
      <c r="AE48" s="1">
        <f t="shared" ref="AE48:AE49" si="66">M48</f>
        <v>1.6000000000000001E-3</v>
      </c>
      <c r="AF48" s="2" t="str">
        <f t="shared" ref="AF48:AF49" si="67">N48</f>
        <v>linear</v>
      </c>
      <c r="AG48" s="2" t="s">
        <v>81</v>
      </c>
      <c r="AH48">
        <f t="shared" ref="AH48:AH49" si="68">F48</f>
        <v>0</v>
      </c>
      <c r="AI48" t="str">
        <f t="shared" ref="AI48:AI49" si="69">O48</f>
        <v>no</v>
      </c>
    </row>
    <row r="49" spans="1:35" x14ac:dyDescent="0.25">
      <c r="A49">
        <f t="shared" si="11"/>
        <v>36</v>
      </c>
      <c r="B49" s="2" t="str">
        <f t="shared" ref="B49:B63" si="70">CONCATENATE("0",A49)</f>
        <v>036</v>
      </c>
      <c r="C49" t="s">
        <v>2</v>
      </c>
      <c r="D49" t="s">
        <v>23</v>
      </c>
      <c r="E49" t="s">
        <v>32</v>
      </c>
      <c r="F49">
        <v>0</v>
      </c>
      <c r="G49" t="s">
        <v>4</v>
      </c>
      <c r="H49" t="s">
        <v>4</v>
      </c>
      <c r="I49">
        <v>5</v>
      </c>
      <c r="J49">
        <v>2</v>
      </c>
      <c r="K49">
        <v>2</v>
      </c>
      <c r="L49">
        <v>4</v>
      </c>
      <c r="M49" s="1">
        <v>1.6000000000000001E-3</v>
      </c>
      <c r="N49" t="s">
        <v>10</v>
      </c>
      <c r="O49" t="s">
        <v>6</v>
      </c>
      <c r="Q49" t="s">
        <v>21</v>
      </c>
      <c r="S49" t="str">
        <f t="shared" si="59"/>
        <v>036_bart-base.txt</v>
      </c>
      <c r="U49" s="2" t="str">
        <f t="shared" si="60"/>
        <v>bart-base_uf-none_ebs-8_lr-0.0016-linear_</v>
      </c>
      <c r="V49" s="2" t="str">
        <f t="shared" si="61"/>
        <v>bart-base_uf-none_lora-32-64-0_nepoch-5_ebs-8_lr-0.0016-linear_drop-0.1-0.1-0.1_wd-0</v>
      </c>
      <c r="W49" s="2" t="s">
        <v>115</v>
      </c>
      <c r="X49" t="s">
        <v>2</v>
      </c>
      <c r="Y49" t="s">
        <v>67</v>
      </c>
      <c r="Z49" s="2" t="s">
        <v>153</v>
      </c>
      <c r="AA49">
        <f t="shared" si="62"/>
        <v>5</v>
      </c>
      <c r="AB49">
        <f t="shared" si="63"/>
        <v>2</v>
      </c>
      <c r="AC49">
        <f t="shared" si="64"/>
        <v>2</v>
      </c>
      <c r="AD49">
        <f t="shared" si="65"/>
        <v>4</v>
      </c>
      <c r="AE49" s="1">
        <f t="shared" si="66"/>
        <v>1.6000000000000001E-3</v>
      </c>
      <c r="AF49" s="2" t="str">
        <f t="shared" si="67"/>
        <v>linear</v>
      </c>
      <c r="AG49" s="2" t="s">
        <v>81</v>
      </c>
      <c r="AH49">
        <f t="shared" si="68"/>
        <v>0</v>
      </c>
      <c r="AI49" t="str">
        <f t="shared" si="69"/>
        <v>no</v>
      </c>
    </row>
    <row r="50" spans="1:35" hidden="1" x14ac:dyDescent="0.25">
      <c r="A50">
        <f t="shared" si="11"/>
        <v>37</v>
      </c>
      <c r="B50" s="2" t="str">
        <f t="shared" si="70"/>
        <v>037</v>
      </c>
    </row>
    <row r="51" spans="1:35" hidden="1" x14ac:dyDescent="0.25">
      <c r="A51">
        <f t="shared" si="11"/>
        <v>38</v>
      </c>
      <c r="B51" s="2" t="str">
        <f t="shared" si="70"/>
        <v>038</v>
      </c>
    </row>
    <row r="52" spans="1:35" hidden="1" x14ac:dyDescent="0.25">
      <c r="A52">
        <f t="shared" si="11"/>
        <v>39</v>
      </c>
      <c r="B52" s="2" t="str">
        <f t="shared" si="70"/>
        <v>039</v>
      </c>
    </row>
    <row r="53" spans="1:35" hidden="1" x14ac:dyDescent="0.25">
      <c r="A53">
        <f t="shared" si="11"/>
        <v>40</v>
      </c>
      <c r="B53" s="2" t="str">
        <f t="shared" si="70"/>
        <v>040</v>
      </c>
    </row>
    <row r="54" spans="1:35" hidden="1" x14ac:dyDescent="0.25">
      <c r="A54">
        <f t="shared" si="11"/>
        <v>41</v>
      </c>
      <c r="B54" s="2" t="str">
        <f t="shared" si="70"/>
        <v>041</v>
      </c>
    </row>
    <row r="55" spans="1:35" hidden="1" x14ac:dyDescent="0.25">
      <c r="A55">
        <f t="shared" si="11"/>
        <v>42</v>
      </c>
      <c r="B55" s="2" t="str">
        <f t="shared" si="70"/>
        <v>042</v>
      </c>
    </row>
    <row r="56" spans="1:35" hidden="1" x14ac:dyDescent="0.25">
      <c r="A56">
        <f t="shared" si="11"/>
        <v>43</v>
      </c>
      <c r="B56" s="2" t="str">
        <f t="shared" si="70"/>
        <v>043</v>
      </c>
    </row>
    <row r="57" spans="1:35" hidden="1" x14ac:dyDescent="0.25">
      <c r="A57">
        <f t="shared" si="11"/>
        <v>44</v>
      </c>
      <c r="B57" s="2" t="str">
        <f t="shared" si="70"/>
        <v>044</v>
      </c>
    </row>
    <row r="58" spans="1:35" hidden="1" x14ac:dyDescent="0.25">
      <c r="A58">
        <f t="shared" si="11"/>
        <v>45</v>
      </c>
      <c r="B58" s="2" t="str">
        <f t="shared" si="70"/>
        <v>045</v>
      </c>
    </row>
    <row r="59" spans="1:35" x14ac:dyDescent="0.25">
      <c r="A59">
        <f t="shared" si="11"/>
        <v>46</v>
      </c>
      <c r="B59" s="2" t="str">
        <f t="shared" si="70"/>
        <v>046</v>
      </c>
      <c r="C59" t="s">
        <v>2</v>
      </c>
      <c r="D59" t="s">
        <v>24</v>
      </c>
      <c r="E59" t="s">
        <v>32</v>
      </c>
      <c r="F59">
        <v>0</v>
      </c>
      <c r="G59" t="s">
        <v>4</v>
      </c>
      <c r="H59" t="s">
        <v>4</v>
      </c>
      <c r="I59">
        <v>5</v>
      </c>
      <c r="J59">
        <v>2</v>
      </c>
      <c r="K59">
        <v>2</v>
      </c>
      <c r="L59">
        <v>4</v>
      </c>
      <c r="M59" s="1">
        <v>1.6000000000000001E-3</v>
      </c>
      <c r="N59" t="s">
        <v>10</v>
      </c>
      <c r="O59" t="s">
        <v>6</v>
      </c>
      <c r="Q59" t="s">
        <v>21</v>
      </c>
      <c r="S59" t="str">
        <f t="shared" ref="S59:S60" si="71">CONCATENATE(B59,"_bart-base.txt")</f>
        <v>046_bart-base.txt</v>
      </c>
      <c r="U59" s="2" t="str">
        <f t="shared" ref="U59:U60" si="72">CONCATENATE(X59,"_uf-",Y59,"_ebs-",AB59*AD59,"_lr-",AE59,"-",AF59,"_",T59)</f>
        <v>bart-base_uf-none_ebs-8_lr-0.0016-linear_</v>
      </c>
      <c r="V59" s="2" t="str">
        <f t="shared" ref="V59:V60" si="73">CONCATENATE(X59,"_uf-",Y59,"_lora-",Z59,"_nepoch-",AA59,"_ebs-",AB59*AD59,"_lr-",AE59,"-",AF59,"_drop-",AG59,"_wd-",AH59)</f>
        <v>bart-base_uf-none_lora-32-128-0_nepoch-5_ebs-8_lr-0.0016-linear_drop-0.1-0.1-0.1_wd-0</v>
      </c>
      <c r="W59" s="2" t="s">
        <v>115</v>
      </c>
      <c r="X59" t="s">
        <v>2</v>
      </c>
      <c r="Y59" t="s">
        <v>67</v>
      </c>
      <c r="Z59" s="2" t="s">
        <v>154</v>
      </c>
      <c r="AA59">
        <f t="shared" ref="AA59:AA60" si="74">I59</f>
        <v>5</v>
      </c>
      <c r="AB59">
        <f t="shared" ref="AB59:AB60" si="75">J59</f>
        <v>2</v>
      </c>
      <c r="AC59">
        <f t="shared" ref="AC59:AC60" si="76">K59</f>
        <v>2</v>
      </c>
      <c r="AD59">
        <f t="shared" ref="AD59:AD60" si="77">L59</f>
        <v>4</v>
      </c>
      <c r="AE59" s="1">
        <f t="shared" ref="AE59:AE60" si="78">M59</f>
        <v>1.6000000000000001E-3</v>
      </c>
      <c r="AF59" s="2" t="str">
        <f t="shared" ref="AF59:AF60" si="79">N59</f>
        <v>linear</v>
      </c>
      <c r="AG59" s="2" t="s">
        <v>81</v>
      </c>
      <c r="AH59">
        <f t="shared" ref="AH59:AH60" si="80">F59</f>
        <v>0</v>
      </c>
      <c r="AI59" t="str">
        <f t="shared" ref="AI59:AI60" si="81">O59</f>
        <v>no</v>
      </c>
    </row>
    <row r="60" spans="1:35" x14ac:dyDescent="0.25">
      <c r="A60">
        <f>A59+1</f>
        <v>47</v>
      </c>
      <c r="B60" s="2" t="str">
        <f t="shared" si="70"/>
        <v>047</v>
      </c>
      <c r="C60" t="s">
        <v>2</v>
      </c>
      <c r="D60" t="s">
        <v>25</v>
      </c>
      <c r="E60" t="s">
        <v>32</v>
      </c>
      <c r="F60">
        <v>0</v>
      </c>
      <c r="G60" t="s">
        <v>4</v>
      </c>
      <c r="H60" t="s">
        <v>4</v>
      </c>
      <c r="I60">
        <v>5</v>
      </c>
      <c r="J60">
        <v>2</v>
      </c>
      <c r="K60">
        <v>2</v>
      </c>
      <c r="L60">
        <v>4</v>
      </c>
      <c r="M60" s="1">
        <v>1.6000000000000001E-3</v>
      </c>
      <c r="N60" t="s">
        <v>10</v>
      </c>
      <c r="O60" t="s">
        <v>6</v>
      </c>
      <c r="Q60" t="s">
        <v>21</v>
      </c>
      <c r="S60" t="str">
        <f t="shared" si="71"/>
        <v>047_bart-base.txt</v>
      </c>
      <c r="U60" s="2" t="str">
        <f t="shared" si="72"/>
        <v>bart-base_uf-none_ebs-8_lr-0.0016-linear_</v>
      </c>
      <c r="V60" s="2" t="str">
        <f t="shared" si="73"/>
        <v>bart-base_uf-none_lora-64-128-0_nepoch-5_ebs-8_lr-0.0016-linear_drop-0.1-0.1-0.1_wd-0</v>
      </c>
      <c r="W60" s="2" t="s">
        <v>115</v>
      </c>
      <c r="X60" t="s">
        <v>2</v>
      </c>
      <c r="Y60" t="s">
        <v>67</v>
      </c>
      <c r="Z60" s="2" t="s">
        <v>155</v>
      </c>
      <c r="AA60">
        <f t="shared" si="74"/>
        <v>5</v>
      </c>
      <c r="AB60">
        <f t="shared" si="75"/>
        <v>2</v>
      </c>
      <c r="AC60">
        <f t="shared" si="76"/>
        <v>2</v>
      </c>
      <c r="AD60">
        <f t="shared" si="77"/>
        <v>4</v>
      </c>
      <c r="AE60" s="1">
        <f t="shared" si="78"/>
        <v>1.6000000000000001E-3</v>
      </c>
      <c r="AF60" s="2" t="str">
        <f t="shared" si="79"/>
        <v>linear</v>
      </c>
      <c r="AG60" s="2" t="s">
        <v>81</v>
      </c>
      <c r="AH60">
        <f t="shared" si="80"/>
        <v>0</v>
      </c>
      <c r="AI60" t="str">
        <f t="shared" si="81"/>
        <v>no</v>
      </c>
    </row>
    <row r="61" spans="1:35" hidden="1" x14ac:dyDescent="0.25">
      <c r="A61">
        <f t="shared" si="11"/>
        <v>48</v>
      </c>
      <c r="B61" s="2" t="str">
        <f t="shared" si="70"/>
        <v>048</v>
      </c>
    </row>
    <row r="62" spans="1:35" hidden="1" x14ac:dyDescent="0.25">
      <c r="A62">
        <f t="shared" si="11"/>
        <v>49</v>
      </c>
      <c r="B62" s="2" t="str">
        <f t="shared" si="70"/>
        <v>049</v>
      </c>
    </row>
    <row r="63" spans="1:35" hidden="1" x14ac:dyDescent="0.25">
      <c r="A63">
        <f>A62+1</f>
        <v>50</v>
      </c>
      <c r="B63" s="2" t="str">
        <f t="shared" si="70"/>
        <v>050</v>
      </c>
    </row>
    <row r="64" spans="1:35" hidden="1" x14ac:dyDescent="0.25">
      <c r="A64">
        <f t="shared" si="11"/>
        <v>51</v>
      </c>
      <c r="B64" s="2" t="str">
        <f t="shared" ref="B64:B88" si="82">CONCATENATE("0",A64)</f>
        <v>051</v>
      </c>
    </row>
    <row r="65" spans="1:35" hidden="1" x14ac:dyDescent="0.25">
      <c r="A65">
        <f t="shared" si="11"/>
        <v>52</v>
      </c>
      <c r="B65" s="2" t="str">
        <f t="shared" si="82"/>
        <v>052</v>
      </c>
    </row>
    <row r="66" spans="1:35" hidden="1" x14ac:dyDescent="0.25">
      <c r="A66">
        <f t="shared" si="11"/>
        <v>53</v>
      </c>
      <c r="B66" s="2" t="str">
        <f t="shared" si="82"/>
        <v>053</v>
      </c>
    </row>
    <row r="67" spans="1:35" hidden="1" x14ac:dyDescent="0.25">
      <c r="A67">
        <f t="shared" si="11"/>
        <v>54</v>
      </c>
      <c r="B67" s="2" t="str">
        <f t="shared" si="82"/>
        <v>054</v>
      </c>
    </row>
    <row r="68" spans="1:35" x14ac:dyDescent="0.25">
      <c r="A68">
        <f t="shared" si="11"/>
        <v>55</v>
      </c>
      <c r="B68" s="2" t="str">
        <f t="shared" si="82"/>
        <v>055</v>
      </c>
      <c r="C68" t="s">
        <v>2</v>
      </c>
      <c r="D68" t="s">
        <v>15</v>
      </c>
      <c r="E68" t="s">
        <v>33</v>
      </c>
      <c r="F68">
        <v>0</v>
      </c>
      <c r="G68" t="s">
        <v>4</v>
      </c>
      <c r="H68" t="s">
        <v>4</v>
      </c>
      <c r="I68">
        <v>10</v>
      </c>
      <c r="J68">
        <v>2</v>
      </c>
      <c r="K68">
        <v>2</v>
      </c>
      <c r="L68">
        <v>4</v>
      </c>
      <c r="M68" s="1">
        <v>1.6000000000000001E-3</v>
      </c>
      <c r="N68" t="s">
        <v>10</v>
      </c>
      <c r="O68" t="s">
        <v>6</v>
      </c>
      <c r="P68" t="s">
        <v>28</v>
      </c>
      <c r="Q68" t="s">
        <v>21</v>
      </c>
      <c r="S68" t="str">
        <f t="shared" ref="S68:S72" si="83">CONCATENATE(B68,"_bart-base.txt")</f>
        <v>055_bart-base.txt</v>
      </c>
      <c r="U68" s="2" t="str">
        <f t="shared" ref="U68:U72" si="84">CONCATENATE(X68,"_uf-",Y68,"_ebs-",AB68*AD68,"_lr-",AE68,"-",AF68,"_",T68)</f>
        <v>bart-base_uf-lm-head_ebs-8_lr-0.0016-linear_</v>
      </c>
      <c r="V68" s="2" t="str">
        <f t="shared" ref="V68:V72" si="85">CONCATENATE(X68,"_uf-",Y68,"_lora-",Z68,"_nepoch-",AA68,"_ebs-",AB68*AD68,"_lr-",AE68,"-",AF68,"_drop-",AG68,"_wd-",AH68)</f>
        <v>bart-base_uf-lm-head_lora-8-32-0_nepoch-10_ebs-8_lr-0.0016-linear_drop-0.2-0.1-0.1_wd-0</v>
      </c>
      <c r="W68" s="2" t="s">
        <v>115</v>
      </c>
      <c r="X68" t="s">
        <v>2</v>
      </c>
      <c r="Y68" t="s">
        <v>144</v>
      </c>
      <c r="Z68" s="2" t="s">
        <v>80</v>
      </c>
      <c r="AA68">
        <f t="shared" ref="AA68:AA72" si="86">I68</f>
        <v>10</v>
      </c>
      <c r="AB68">
        <f t="shared" ref="AB68:AB72" si="87">J68</f>
        <v>2</v>
      </c>
      <c r="AC68">
        <f t="shared" ref="AC68:AC72" si="88">K68</f>
        <v>2</v>
      </c>
      <c r="AD68">
        <f t="shared" ref="AD68:AD72" si="89">L68</f>
        <v>4</v>
      </c>
      <c r="AE68" s="1">
        <f t="shared" ref="AE68:AE72" si="90">M68</f>
        <v>1.6000000000000001E-3</v>
      </c>
      <c r="AF68" s="2" t="str">
        <f>N68</f>
        <v>linear</v>
      </c>
      <c r="AG68" s="2" t="s">
        <v>156</v>
      </c>
      <c r="AH68">
        <f t="shared" ref="AH68:AH72" si="91">F68</f>
        <v>0</v>
      </c>
      <c r="AI68" t="str">
        <f t="shared" ref="AI68:AI72" si="92">O68</f>
        <v>no</v>
      </c>
    </row>
    <row r="69" spans="1:35" x14ac:dyDescent="0.25">
      <c r="A69" s="2" t="s">
        <v>38</v>
      </c>
      <c r="B69" s="2" t="str">
        <f t="shared" ref="B69:B70" si="93">CONCATENATE("0",A69)</f>
        <v>055a</v>
      </c>
      <c r="C69" t="s">
        <v>2</v>
      </c>
      <c r="D69" t="s">
        <v>15</v>
      </c>
      <c r="E69" t="s">
        <v>39</v>
      </c>
      <c r="F69">
        <v>0</v>
      </c>
      <c r="G69" t="s">
        <v>4</v>
      </c>
      <c r="H69" t="s">
        <v>4</v>
      </c>
      <c r="I69">
        <v>10</v>
      </c>
      <c r="J69">
        <v>2</v>
      </c>
      <c r="K69">
        <v>2</v>
      </c>
      <c r="L69">
        <v>4</v>
      </c>
      <c r="M69" s="1">
        <v>1.6000000000000001E-3</v>
      </c>
      <c r="N69" t="s">
        <v>10</v>
      </c>
      <c r="O69" t="s">
        <v>6</v>
      </c>
      <c r="P69" t="s">
        <v>28</v>
      </c>
      <c r="Q69" t="s">
        <v>21</v>
      </c>
      <c r="S69" t="str">
        <f t="shared" si="83"/>
        <v>055a_bart-base.txt</v>
      </c>
      <c r="U69" s="2" t="str">
        <f t="shared" si="84"/>
        <v>bart-base_uf-lm-head_ebs-8_lr-0.0016-linear_</v>
      </c>
      <c r="V69" s="2" t="str">
        <f t="shared" si="85"/>
        <v>bart-base_uf-lm-head_lora-8-32-0_nepoch-10_ebs-8_lr-0.0016-linear_drop-0.2-0.2-0.1_wd-0</v>
      </c>
      <c r="W69" s="2" t="s">
        <v>115</v>
      </c>
      <c r="X69" t="s">
        <v>2</v>
      </c>
      <c r="Y69" t="s">
        <v>144</v>
      </c>
      <c r="Z69" s="2" t="s">
        <v>80</v>
      </c>
      <c r="AA69">
        <f t="shared" si="86"/>
        <v>10</v>
      </c>
      <c r="AB69">
        <f t="shared" si="87"/>
        <v>2</v>
      </c>
      <c r="AC69">
        <f t="shared" si="88"/>
        <v>2</v>
      </c>
      <c r="AD69">
        <f t="shared" si="89"/>
        <v>4</v>
      </c>
      <c r="AE69" s="1">
        <f t="shared" si="90"/>
        <v>1.6000000000000001E-3</v>
      </c>
      <c r="AF69" s="2" t="str">
        <f>N69</f>
        <v>linear</v>
      </c>
      <c r="AG69" t="s">
        <v>157</v>
      </c>
      <c r="AH69">
        <f t="shared" si="91"/>
        <v>0</v>
      </c>
      <c r="AI69" t="str">
        <f t="shared" si="92"/>
        <v>no</v>
      </c>
    </row>
    <row r="70" spans="1:35" x14ac:dyDescent="0.25">
      <c r="A70" s="2" t="s">
        <v>40</v>
      </c>
      <c r="B70" s="2" t="str">
        <f t="shared" si="93"/>
        <v>055b</v>
      </c>
      <c r="C70" t="s">
        <v>2</v>
      </c>
      <c r="D70" t="s">
        <v>15</v>
      </c>
      <c r="E70" t="s">
        <v>42</v>
      </c>
      <c r="F70">
        <v>0</v>
      </c>
      <c r="G70" t="s">
        <v>4</v>
      </c>
      <c r="H70" t="s">
        <v>4</v>
      </c>
      <c r="I70">
        <v>10</v>
      </c>
      <c r="J70">
        <v>2</v>
      </c>
      <c r="K70">
        <v>2</v>
      </c>
      <c r="L70">
        <v>4</v>
      </c>
      <c r="M70" s="1">
        <v>1.6000000000000001E-3</v>
      </c>
      <c r="N70" t="s">
        <v>10</v>
      </c>
      <c r="O70" t="s">
        <v>6</v>
      </c>
      <c r="P70" t="s">
        <v>28</v>
      </c>
      <c r="Q70" t="s">
        <v>21</v>
      </c>
      <c r="S70" t="str">
        <f t="shared" si="83"/>
        <v>055b_bart-base.txt</v>
      </c>
      <c r="U70" s="2" t="str">
        <f t="shared" si="84"/>
        <v>bart-base_uf-lm-head_ebs-8_lr-0.0016-linear_</v>
      </c>
      <c r="V70" s="2" t="str">
        <f t="shared" si="85"/>
        <v>bart-base_uf-lm-head_lora-8-32-0_nepoch-10_ebs-8_lr-0.0016-linear_drop-0.2-0.1-0.2_wd-0</v>
      </c>
      <c r="W70" s="2" t="s">
        <v>115</v>
      </c>
      <c r="X70" t="s">
        <v>2</v>
      </c>
      <c r="Y70" t="s">
        <v>144</v>
      </c>
      <c r="Z70" s="2" t="s">
        <v>80</v>
      </c>
      <c r="AA70">
        <f t="shared" si="86"/>
        <v>10</v>
      </c>
      <c r="AB70">
        <f t="shared" si="87"/>
        <v>2</v>
      </c>
      <c r="AC70">
        <f t="shared" si="88"/>
        <v>2</v>
      </c>
      <c r="AD70">
        <f t="shared" si="89"/>
        <v>4</v>
      </c>
      <c r="AE70" s="1">
        <f t="shared" si="90"/>
        <v>1.6000000000000001E-3</v>
      </c>
      <c r="AF70" s="2" t="str">
        <f>N70</f>
        <v>linear</v>
      </c>
      <c r="AG70" t="s">
        <v>158</v>
      </c>
      <c r="AH70">
        <f t="shared" si="91"/>
        <v>0</v>
      </c>
      <c r="AI70" t="str">
        <f t="shared" si="92"/>
        <v>no</v>
      </c>
    </row>
    <row r="71" spans="1:35" x14ac:dyDescent="0.25">
      <c r="A71" s="2" t="s">
        <v>41</v>
      </c>
      <c r="B71" s="2" t="str">
        <f t="shared" ref="B71" si="94">CONCATENATE("0",A71)</f>
        <v>055c</v>
      </c>
      <c r="C71" t="s">
        <v>2</v>
      </c>
      <c r="D71" t="s">
        <v>15</v>
      </c>
      <c r="E71" t="s">
        <v>43</v>
      </c>
      <c r="F71">
        <v>0</v>
      </c>
      <c r="G71" t="s">
        <v>4</v>
      </c>
      <c r="H71" t="s">
        <v>4</v>
      </c>
      <c r="I71">
        <v>10</v>
      </c>
      <c r="J71">
        <v>2</v>
      </c>
      <c r="K71">
        <v>2</v>
      </c>
      <c r="L71">
        <v>4</v>
      </c>
      <c r="M71" s="1">
        <v>1.6000000000000001E-3</v>
      </c>
      <c r="N71" t="s">
        <v>10</v>
      </c>
      <c r="O71" t="s">
        <v>6</v>
      </c>
      <c r="P71" t="s">
        <v>28</v>
      </c>
      <c r="Q71" t="s">
        <v>21</v>
      </c>
      <c r="S71" t="str">
        <f t="shared" si="83"/>
        <v>055c_bart-base.txt</v>
      </c>
      <c r="U71" s="2" t="str">
        <f t="shared" si="84"/>
        <v>bart-base_uf-lm-head_ebs-8_lr-0.0016-linear_</v>
      </c>
      <c r="V71" s="2" t="str">
        <f t="shared" si="85"/>
        <v>bart-base_uf-lm-head_lora-8-32-0_nepoch-10_ebs-8_lr-0.0016-linear_drop-0.2-0.2-0.2_wd-0</v>
      </c>
      <c r="W71" s="2" t="s">
        <v>115</v>
      </c>
      <c r="X71" t="s">
        <v>2</v>
      </c>
      <c r="Y71" t="s">
        <v>144</v>
      </c>
      <c r="Z71" s="2" t="s">
        <v>80</v>
      </c>
      <c r="AA71">
        <f t="shared" si="86"/>
        <v>10</v>
      </c>
      <c r="AB71">
        <f t="shared" si="87"/>
        <v>2</v>
      </c>
      <c r="AC71">
        <f t="shared" si="88"/>
        <v>2</v>
      </c>
      <c r="AD71">
        <f t="shared" si="89"/>
        <v>4</v>
      </c>
      <c r="AE71" s="1">
        <f t="shared" si="90"/>
        <v>1.6000000000000001E-3</v>
      </c>
      <c r="AF71" s="2" t="str">
        <f>N71</f>
        <v>linear</v>
      </c>
      <c r="AG71" t="s">
        <v>147</v>
      </c>
      <c r="AH71">
        <f t="shared" si="91"/>
        <v>0</v>
      </c>
      <c r="AI71" t="str">
        <f t="shared" si="92"/>
        <v>no</v>
      </c>
    </row>
    <row r="72" spans="1:35" x14ac:dyDescent="0.25">
      <c r="A72" s="2" t="s">
        <v>59</v>
      </c>
      <c r="B72" s="2" t="str">
        <f t="shared" ref="B72" si="95">CONCATENATE("0",A72)</f>
        <v>055c-30-og</v>
      </c>
      <c r="C72" t="s">
        <v>2</v>
      </c>
      <c r="D72" t="s">
        <v>15</v>
      </c>
      <c r="E72" t="s">
        <v>43</v>
      </c>
      <c r="F72">
        <v>0</v>
      </c>
      <c r="G72" t="s">
        <v>4</v>
      </c>
      <c r="H72" t="s">
        <v>4</v>
      </c>
      <c r="I72">
        <v>30</v>
      </c>
      <c r="J72">
        <v>2</v>
      </c>
      <c r="K72">
        <v>2</v>
      </c>
      <c r="L72">
        <v>4</v>
      </c>
      <c r="M72" s="1">
        <v>1.6000000000000001E-3</v>
      </c>
      <c r="N72" t="s">
        <v>48</v>
      </c>
      <c r="O72" t="s">
        <v>52</v>
      </c>
      <c r="P72" t="s">
        <v>28</v>
      </c>
      <c r="S72" t="str">
        <f t="shared" si="83"/>
        <v>055c-30-og_bart-base.txt</v>
      </c>
      <c r="U72" s="2" t="str">
        <f t="shared" si="84"/>
        <v>bart-base_uf-lm-head_ebs-8_lr-0.0016-step-1-0.999_</v>
      </c>
      <c r="V72" s="2" t="str">
        <f t="shared" si="85"/>
        <v>bart-base_uf-lm-head_lora-8-32-0_nepoch-30_ebs-8_lr-0.0016-step-1-0.999_drop-0.2-0.2-0.2_wd-0</v>
      </c>
      <c r="W72" s="2" t="s">
        <v>115</v>
      </c>
      <c r="X72" t="s">
        <v>2</v>
      </c>
      <c r="Y72" t="s">
        <v>144</v>
      </c>
      <c r="Z72" s="2" t="s">
        <v>80</v>
      </c>
      <c r="AA72">
        <f t="shared" si="86"/>
        <v>30</v>
      </c>
      <c r="AB72">
        <f t="shared" si="87"/>
        <v>2</v>
      </c>
      <c r="AC72">
        <f t="shared" si="88"/>
        <v>2</v>
      </c>
      <c r="AD72">
        <f t="shared" si="89"/>
        <v>4</v>
      </c>
      <c r="AE72" s="1">
        <f t="shared" si="90"/>
        <v>1.6000000000000001E-3</v>
      </c>
      <c r="AF72" s="2" t="s">
        <v>88</v>
      </c>
      <c r="AG72" t="s">
        <v>147</v>
      </c>
      <c r="AH72">
        <f t="shared" si="91"/>
        <v>0</v>
      </c>
      <c r="AI72" t="str">
        <f t="shared" si="92"/>
        <v>patience=10</v>
      </c>
    </row>
    <row r="73" spans="1:35" hidden="1" x14ac:dyDescent="0.25">
      <c r="A73">
        <f>A68+1</f>
        <v>56</v>
      </c>
      <c r="B73" s="2" t="str">
        <f t="shared" si="82"/>
        <v>056</v>
      </c>
      <c r="M73" s="1"/>
    </row>
    <row r="74" spans="1:35" x14ac:dyDescent="0.25">
      <c r="A74">
        <f t="shared" si="11"/>
        <v>57</v>
      </c>
      <c r="B74" s="2" t="str">
        <f t="shared" si="82"/>
        <v>057</v>
      </c>
      <c r="C74" t="s">
        <v>2</v>
      </c>
      <c r="D74" t="s">
        <v>15</v>
      </c>
      <c r="E74" t="s">
        <v>35</v>
      </c>
      <c r="F74">
        <v>0</v>
      </c>
      <c r="G74" t="s">
        <v>4</v>
      </c>
      <c r="H74" t="s">
        <v>4</v>
      </c>
      <c r="I74">
        <v>10</v>
      </c>
      <c r="J74">
        <v>2</v>
      </c>
      <c r="K74">
        <v>2</v>
      </c>
      <c r="L74">
        <v>4</v>
      </c>
      <c r="M74" s="1">
        <v>1.6000000000000001E-3</v>
      </c>
      <c r="N74" t="s">
        <v>10</v>
      </c>
      <c r="O74" t="s">
        <v>6</v>
      </c>
      <c r="P74" t="s">
        <v>28</v>
      </c>
      <c r="Q74" t="s">
        <v>21</v>
      </c>
      <c r="S74" t="str">
        <f>CONCATENATE(B74,"_bart-base.txt")</f>
        <v>057_bart-base.txt</v>
      </c>
      <c r="U74" s="2" t="str">
        <f>CONCATENATE(X74,"_uf-",Y74,"_ebs-",AB74*AD74,"_lr-",AE74,"-",AF74,"_",T74)</f>
        <v>bart-base_uf-lm-head_ebs-8_lr-0.0016-linear_</v>
      </c>
      <c r="V74" s="2" t="str">
        <f t="shared" ref="V74" si="96">CONCATENATE(X74,"_uf-",Y74,"_lora-",Z74,"_nepoch-",AA74,"_ebs-",AB74*AD74,"_lr-",AE74,"-",AF74,"_drop-",AG74,"_wd-",AH74)</f>
        <v>bart-base_uf-lm-head_lora-8-32-0_nepoch-10_ebs-8_lr-0.0016-linear_drop-0.4-0.1-0.1_wd-0</v>
      </c>
      <c r="W74" s="2" t="s">
        <v>115</v>
      </c>
      <c r="X74" t="s">
        <v>2</v>
      </c>
      <c r="Y74" t="s">
        <v>144</v>
      </c>
      <c r="Z74" s="2" t="s">
        <v>80</v>
      </c>
      <c r="AA74">
        <f t="shared" ref="AA74" si="97">I74</f>
        <v>10</v>
      </c>
      <c r="AB74">
        <f t="shared" ref="AB74" si="98">J74</f>
        <v>2</v>
      </c>
      <c r="AC74">
        <f t="shared" ref="AC74" si="99">K74</f>
        <v>2</v>
      </c>
      <c r="AD74">
        <f t="shared" ref="AD74" si="100">L74</f>
        <v>4</v>
      </c>
      <c r="AE74" s="1">
        <f t="shared" ref="AE74" si="101">M74</f>
        <v>1.6000000000000001E-3</v>
      </c>
      <c r="AF74" s="2" t="str">
        <f t="shared" ref="AF74" si="102">N74</f>
        <v>linear</v>
      </c>
      <c r="AG74" t="s">
        <v>159</v>
      </c>
      <c r="AH74">
        <f t="shared" ref="AH74" si="103">F74</f>
        <v>0</v>
      </c>
      <c r="AI74" t="str">
        <f t="shared" ref="AI74" si="104">O74</f>
        <v>no</v>
      </c>
    </row>
    <row r="75" spans="1:35" hidden="1" x14ac:dyDescent="0.25">
      <c r="A75">
        <f t="shared" si="11"/>
        <v>58</v>
      </c>
      <c r="B75" s="2" t="str">
        <f t="shared" si="82"/>
        <v>058</v>
      </c>
    </row>
    <row r="76" spans="1:35" hidden="1" x14ac:dyDescent="0.25">
      <c r="A76">
        <f t="shared" si="11"/>
        <v>59</v>
      </c>
      <c r="B76" s="2" t="str">
        <f t="shared" si="82"/>
        <v>059</v>
      </c>
      <c r="M76" s="1"/>
    </row>
    <row r="77" spans="1:35" hidden="1" x14ac:dyDescent="0.25">
      <c r="A77">
        <f t="shared" si="11"/>
        <v>60</v>
      </c>
      <c r="B77" s="2" t="str">
        <f t="shared" si="82"/>
        <v>060</v>
      </c>
    </row>
    <row r="78" spans="1:35" hidden="1" x14ac:dyDescent="0.25">
      <c r="A78">
        <f t="shared" si="11"/>
        <v>61</v>
      </c>
      <c r="B78" s="2" t="str">
        <f t="shared" si="82"/>
        <v>061</v>
      </c>
    </row>
    <row r="79" spans="1:35" x14ac:dyDescent="0.25">
      <c r="A79">
        <f t="shared" si="11"/>
        <v>62</v>
      </c>
      <c r="B79" s="2" t="str">
        <f t="shared" si="82"/>
        <v>062</v>
      </c>
      <c r="C79" t="s">
        <v>2</v>
      </c>
      <c r="D79" t="s">
        <v>15</v>
      </c>
      <c r="E79" t="s">
        <v>34</v>
      </c>
      <c r="F79">
        <v>0</v>
      </c>
      <c r="G79" t="s">
        <v>4</v>
      </c>
      <c r="H79" t="s">
        <v>4</v>
      </c>
      <c r="I79">
        <v>10</v>
      </c>
      <c r="J79">
        <v>2</v>
      </c>
      <c r="K79">
        <v>2</v>
      </c>
      <c r="L79">
        <v>4</v>
      </c>
      <c r="M79" s="1">
        <v>1.6000000000000001E-3</v>
      </c>
      <c r="N79" t="s">
        <v>10</v>
      </c>
      <c r="O79" t="s">
        <v>6</v>
      </c>
      <c r="P79" t="s">
        <v>28</v>
      </c>
      <c r="Q79" t="s">
        <v>21</v>
      </c>
      <c r="S79" t="str">
        <f>CONCATENATE(B79,"_bart-base.txt")</f>
        <v>062_bart-base.txt</v>
      </c>
      <c r="U79" s="2" t="str">
        <f>CONCATENATE(X79,"_uf-",Y79,"_ebs-",AB79*AD79,"_lr-",AE79,"-",AF79,"_",T79)</f>
        <v>bart-base_uf-lm-head_ebs-8_lr-0.0016-linear_</v>
      </c>
      <c r="V79" s="2" t="str">
        <f t="shared" ref="V79" si="105">CONCATENATE(X79,"_uf-",Y79,"_lora-",Z79,"_nepoch-",AA79,"_ebs-",AB79*AD79,"_lr-",AE79,"-",AF79,"_drop-",AG79,"_wd-",AH79)</f>
        <v>bart-base_uf-lm-head_lora-8-32-0_nepoch-10_ebs-8_lr-0.0016-linear_drop-0.9-0.1-0.1_wd-0</v>
      </c>
      <c r="W79" s="2" t="s">
        <v>115</v>
      </c>
      <c r="X79" t="s">
        <v>2</v>
      </c>
      <c r="Y79" t="s">
        <v>144</v>
      </c>
      <c r="Z79" s="2" t="s">
        <v>80</v>
      </c>
      <c r="AA79">
        <f t="shared" ref="AA79" si="106">I79</f>
        <v>10</v>
      </c>
      <c r="AB79">
        <f t="shared" ref="AB79" si="107">J79</f>
        <v>2</v>
      </c>
      <c r="AC79">
        <f t="shared" ref="AC79" si="108">K79</f>
        <v>2</v>
      </c>
      <c r="AD79">
        <f t="shared" ref="AD79" si="109">L79</f>
        <v>4</v>
      </c>
      <c r="AE79" s="1">
        <f t="shared" ref="AE79" si="110">M79</f>
        <v>1.6000000000000001E-3</v>
      </c>
      <c r="AF79" s="2" t="str">
        <f t="shared" ref="AF79" si="111">N79</f>
        <v>linear</v>
      </c>
      <c r="AG79" t="s">
        <v>160</v>
      </c>
      <c r="AH79">
        <f t="shared" ref="AH79" si="112">F79</f>
        <v>0</v>
      </c>
      <c r="AI79" t="str">
        <f t="shared" ref="AI79" si="113">O79</f>
        <v>no</v>
      </c>
    </row>
    <row r="80" spans="1:35" hidden="1" x14ac:dyDescent="0.25">
      <c r="A80">
        <f t="shared" si="11"/>
        <v>63</v>
      </c>
      <c r="B80" s="2" t="str">
        <f t="shared" si="82"/>
        <v>063</v>
      </c>
    </row>
    <row r="81" spans="1:35" hidden="1" x14ac:dyDescent="0.25">
      <c r="A81">
        <f t="shared" si="11"/>
        <v>64</v>
      </c>
      <c r="B81" s="2" t="str">
        <f t="shared" si="82"/>
        <v>064</v>
      </c>
    </row>
    <row r="82" spans="1:35" x14ac:dyDescent="0.25">
      <c r="A82">
        <f t="shared" ref="A82:A102" si="114">A81+1</f>
        <v>65</v>
      </c>
      <c r="B82" s="2" t="str">
        <f t="shared" si="82"/>
        <v>065</v>
      </c>
      <c r="C82" t="s">
        <v>2</v>
      </c>
      <c r="D82" t="s">
        <v>15</v>
      </c>
      <c r="E82" t="s">
        <v>32</v>
      </c>
      <c r="F82">
        <v>1E-4</v>
      </c>
      <c r="G82" t="s">
        <v>4</v>
      </c>
      <c r="H82" t="s">
        <v>4</v>
      </c>
      <c r="I82">
        <v>10</v>
      </c>
      <c r="J82">
        <v>2</v>
      </c>
      <c r="K82">
        <v>2</v>
      </c>
      <c r="L82">
        <v>4</v>
      </c>
      <c r="M82" s="1">
        <v>1.6000000000000001E-3</v>
      </c>
      <c r="N82" t="s">
        <v>10</v>
      </c>
      <c r="O82" t="s">
        <v>6</v>
      </c>
      <c r="P82" t="s">
        <v>28</v>
      </c>
      <c r="Q82" t="s">
        <v>21</v>
      </c>
      <c r="S82" t="str">
        <f>CONCATENATE(B82,"_bart-base.txt")</f>
        <v>065_bart-base.txt</v>
      </c>
      <c r="U82" s="2" t="str">
        <f>CONCATENATE(X82,"_uf-",Y82,"_ebs-",AB82*AD82,"_lr-",AE82,"-",AF82,"_",T82)</f>
        <v>bart-base_uf-lm-head_ebs-8_lr-0.0016-linear_</v>
      </c>
      <c r="V82" s="2" t="str">
        <f t="shared" ref="V82" si="115">CONCATENATE(X82,"_uf-",Y82,"_lora-",Z82,"_nepoch-",AA82,"_ebs-",AB82*AD82,"_lr-",AE82,"-",AF82,"_drop-",AG82,"_wd-",AH82)</f>
        <v>bart-base_uf-lm-head_lora-8-32-0_nepoch-10_ebs-8_lr-0.0016-linear_drop-0.1-0.1-0.1_wd-0.0001</v>
      </c>
      <c r="W82" s="2" t="s">
        <v>115</v>
      </c>
      <c r="X82" t="s">
        <v>2</v>
      </c>
      <c r="Y82" t="s">
        <v>144</v>
      </c>
      <c r="Z82" s="2" t="s">
        <v>80</v>
      </c>
      <c r="AA82">
        <f t="shared" ref="AA82" si="116">I82</f>
        <v>10</v>
      </c>
      <c r="AB82">
        <f t="shared" ref="AB82" si="117">J82</f>
        <v>2</v>
      </c>
      <c r="AC82">
        <f t="shared" ref="AC82" si="118">K82</f>
        <v>2</v>
      </c>
      <c r="AD82">
        <f t="shared" ref="AD82" si="119">L82</f>
        <v>4</v>
      </c>
      <c r="AE82" s="1">
        <f t="shared" ref="AE82" si="120">M82</f>
        <v>1.6000000000000001E-3</v>
      </c>
      <c r="AF82" s="2" t="str">
        <f t="shared" ref="AF82" si="121">N82</f>
        <v>linear</v>
      </c>
      <c r="AG82" s="2" t="s">
        <v>81</v>
      </c>
      <c r="AH82">
        <f t="shared" ref="AH82" si="122">F82</f>
        <v>1E-4</v>
      </c>
      <c r="AI82" t="str">
        <f t="shared" ref="AI82" si="123">O82</f>
        <v>no</v>
      </c>
    </row>
    <row r="83" spans="1:35" hidden="1" x14ac:dyDescent="0.25">
      <c r="A83">
        <f t="shared" si="114"/>
        <v>66</v>
      </c>
      <c r="B83" s="2" t="str">
        <f t="shared" si="82"/>
        <v>066</v>
      </c>
    </row>
    <row r="84" spans="1:35" x14ac:dyDescent="0.25">
      <c r="A84">
        <f t="shared" si="114"/>
        <v>67</v>
      </c>
      <c r="B84" s="2" t="str">
        <f t="shared" si="82"/>
        <v>067</v>
      </c>
      <c r="C84" t="s">
        <v>2</v>
      </c>
      <c r="D84" t="s">
        <v>15</v>
      </c>
      <c r="E84" t="s">
        <v>32</v>
      </c>
      <c r="F84">
        <v>0.01</v>
      </c>
      <c r="G84" t="s">
        <v>4</v>
      </c>
      <c r="H84" t="s">
        <v>4</v>
      </c>
      <c r="I84">
        <v>10</v>
      </c>
      <c r="J84">
        <v>2</v>
      </c>
      <c r="K84">
        <v>2</v>
      </c>
      <c r="L84">
        <v>4</v>
      </c>
      <c r="M84" s="1">
        <v>1.6000000000000001E-3</v>
      </c>
      <c r="N84" t="s">
        <v>10</v>
      </c>
      <c r="O84" t="s">
        <v>6</v>
      </c>
      <c r="P84" t="s">
        <v>28</v>
      </c>
      <c r="Q84" t="s">
        <v>21</v>
      </c>
      <c r="S84" t="str">
        <f>CONCATENATE(B84,"_bart-base.txt")</f>
        <v>067_bart-base.txt</v>
      </c>
      <c r="U84" s="2" t="str">
        <f>CONCATENATE(X84,"_uf-",Y84,"_ebs-",AB84*AD84,"_lr-",AE84,"-",AF84,"_",T84)</f>
        <v>bart-base_uf-lm-head_ebs-8_lr-0.0016-linear_</v>
      </c>
      <c r="V84" s="2" t="str">
        <f t="shared" ref="V84" si="124">CONCATENATE(X84,"_uf-",Y84,"_lora-",Z84,"_nepoch-",AA84,"_ebs-",AB84*AD84,"_lr-",AE84,"-",AF84,"_drop-",AG84,"_wd-",AH84)</f>
        <v>bart-base_uf-lm-head_lora-8-32-0_nepoch-10_ebs-8_lr-0.0016-linear_drop-0.1-0.1-0.1_wd-0.01</v>
      </c>
      <c r="W84" s="2" t="s">
        <v>115</v>
      </c>
      <c r="X84" t="s">
        <v>2</v>
      </c>
      <c r="Y84" t="s">
        <v>144</v>
      </c>
      <c r="Z84" s="2" t="s">
        <v>80</v>
      </c>
      <c r="AA84">
        <f t="shared" ref="AA84" si="125">I84</f>
        <v>10</v>
      </c>
      <c r="AB84">
        <f t="shared" ref="AB84" si="126">J84</f>
        <v>2</v>
      </c>
      <c r="AC84">
        <f t="shared" ref="AC84" si="127">K84</f>
        <v>2</v>
      </c>
      <c r="AD84">
        <f t="shared" ref="AD84" si="128">L84</f>
        <v>4</v>
      </c>
      <c r="AE84" s="1">
        <f t="shared" ref="AE84" si="129">M84</f>
        <v>1.6000000000000001E-3</v>
      </c>
      <c r="AF84" s="2" t="str">
        <f t="shared" ref="AF84" si="130">N84</f>
        <v>linear</v>
      </c>
      <c r="AG84" s="2" t="s">
        <v>81</v>
      </c>
      <c r="AH84">
        <f t="shared" ref="AH84" si="131">F84</f>
        <v>0.01</v>
      </c>
      <c r="AI84" t="str">
        <f t="shared" ref="AI84" si="132">O84</f>
        <v>no</v>
      </c>
    </row>
    <row r="85" spans="1:35" hidden="1" x14ac:dyDescent="0.25">
      <c r="A85">
        <f t="shared" si="114"/>
        <v>68</v>
      </c>
      <c r="B85" s="2" t="str">
        <f t="shared" si="82"/>
        <v>068</v>
      </c>
    </row>
    <row r="86" spans="1:35" x14ac:dyDescent="0.25">
      <c r="A86">
        <f t="shared" si="114"/>
        <v>69</v>
      </c>
      <c r="B86" s="2" t="str">
        <f t="shared" si="82"/>
        <v>069</v>
      </c>
      <c r="C86" t="s">
        <v>2</v>
      </c>
      <c r="D86" t="s">
        <v>15</v>
      </c>
      <c r="E86" t="s">
        <v>32</v>
      </c>
      <c r="F86">
        <v>1</v>
      </c>
      <c r="G86" t="s">
        <v>4</v>
      </c>
      <c r="H86" t="s">
        <v>4</v>
      </c>
      <c r="I86">
        <v>10</v>
      </c>
      <c r="J86">
        <v>2</v>
      </c>
      <c r="K86">
        <v>2</v>
      </c>
      <c r="L86">
        <v>4</v>
      </c>
      <c r="M86" s="1">
        <v>1.6000000000000001E-3</v>
      </c>
      <c r="N86" t="s">
        <v>10</v>
      </c>
      <c r="O86" t="s">
        <v>6</v>
      </c>
      <c r="P86" t="s">
        <v>28</v>
      </c>
      <c r="Q86" t="s">
        <v>21</v>
      </c>
      <c r="S86" t="str">
        <f t="shared" ref="S86:S96" si="133">CONCATENATE(B86,"_bart-base.txt")</f>
        <v>069_bart-base.txt</v>
      </c>
      <c r="U86" s="2" t="str">
        <f t="shared" ref="U86:U96" si="134">CONCATENATE(X86,"_uf-",Y86,"_ebs-",AB86*AD86,"_lr-",AE86,"-",AF86,"_",T86)</f>
        <v>bart-base_uf-lm-head_ebs-8_lr-0.0016-linear_</v>
      </c>
      <c r="V86" s="2" t="str">
        <f t="shared" ref="V86:V96" si="135">CONCATENATE(X86,"_uf-",Y86,"_lora-",Z86,"_nepoch-",AA86,"_ebs-",AB86*AD86,"_lr-",AE86,"-",AF86,"_drop-",AG86,"_wd-",AH86)</f>
        <v>bart-base_uf-lm-head_lora-8-32-0_nepoch-10_ebs-8_lr-0.0016-linear_drop-0.1-0.1-0.1_wd-1</v>
      </c>
      <c r="W86" s="2" t="s">
        <v>115</v>
      </c>
      <c r="X86" t="s">
        <v>2</v>
      </c>
      <c r="Y86" t="s">
        <v>144</v>
      </c>
      <c r="Z86" s="2" t="s">
        <v>80</v>
      </c>
      <c r="AA86">
        <f t="shared" ref="AA86:AA96" si="136">I86</f>
        <v>10</v>
      </c>
      <c r="AB86">
        <f t="shared" ref="AB86:AB96" si="137">J86</f>
        <v>2</v>
      </c>
      <c r="AC86">
        <f t="shared" ref="AC86:AC96" si="138">K86</f>
        <v>2</v>
      </c>
      <c r="AD86">
        <f t="shared" ref="AD86:AD96" si="139">L86</f>
        <v>4</v>
      </c>
      <c r="AE86" s="1">
        <f t="shared" ref="AE86:AE96" si="140">M86</f>
        <v>1.6000000000000001E-3</v>
      </c>
      <c r="AF86" s="2" t="str">
        <f>N86</f>
        <v>linear</v>
      </c>
      <c r="AG86" s="2" t="s">
        <v>81</v>
      </c>
      <c r="AH86">
        <f t="shared" ref="AH86:AH96" si="141">F86</f>
        <v>1</v>
      </c>
      <c r="AI86" t="str">
        <f t="shared" ref="AI86:AI96" si="142">O86</f>
        <v>no</v>
      </c>
    </row>
    <row r="87" spans="1:35" x14ac:dyDescent="0.25">
      <c r="A87">
        <v>69.099999999999994</v>
      </c>
      <c r="B87" s="2" t="str">
        <f t="shared" si="82"/>
        <v>069.1</v>
      </c>
      <c r="C87" t="s">
        <v>2</v>
      </c>
      <c r="D87" t="s">
        <v>15</v>
      </c>
      <c r="E87" t="s">
        <v>32</v>
      </c>
      <c r="F87">
        <v>2</v>
      </c>
      <c r="G87" t="s">
        <v>4</v>
      </c>
      <c r="H87" t="s">
        <v>4</v>
      </c>
      <c r="I87">
        <v>10</v>
      </c>
      <c r="J87">
        <v>2</v>
      </c>
      <c r="K87">
        <v>2</v>
      </c>
      <c r="L87">
        <v>4</v>
      </c>
      <c r="M87" s="1">
        <v>1.6000000000000001E-3</v>
      </c>
      <c r="N87" t="s">
        <v>10</v>
      </c>
      <c r="O87" t="s">
        <v>6</v>
      </c>
      <c r="P87" t="s">
        <v>28</v>
      </c>
      <c r="Q87" t="s">
        <v>21</v>
      </c>
      <c r="S87" t="str">
        <f t="shared" si="133"/>
        <v>069.1_bart-base.txt</v>
      </c>
      <c r="U87" s="2" t="str">
        <f t="shared" si="134"/>
        <v>bart-base_uf-lm-head_ebs-8_lr-0.0016-linear_</v>
      </c>
      <c r="V87" s="2" t="str">
        <f t="shared" si="135"/>
        <v>bart-base_uf-lm-head_lora-8-32-0_nepoch-10_ebs-8_lr-0.0016-linear_drop-0.1-0.1-0.1_wd-2</v>
      </c>
      <c r="W87" s="2" t="s">
        <v>115</v>
      </c>
      <c r="X87" t="s">
        <v>2</v>
      </c>
      <c r="Y87" t="s">
        <v>144</v>
      </c>
      <c r="Z87" s="2" t="s">
        <v>80</v>
      </c>
      <c r="AA87">
        <f t="shared" si="136"/>
        <v>10</v>
      </c>
      <c r="AB87">
        <f t="shared" si="137"/>
        <v>2</v>
      </c>
      <c r="AC87">
        <f t="shared" si="138"/>
        <v>2</v>
      </c>
      <c r="AD87">
        <f t="shared" si="139"/>
        <v>4</v>
      </c>
      <c r="AE87" s="1">
        <f t="shared" si="140"/>
        <v>1.6000000000000001E-3</v>
      </c>
      <c r="AF87" s="2" t="str">
        <f>N87</f>
        <v>linear</v>
      </c>
      <c r="AG87" s="2" t="s">
        <v>81</v>
      </c>
      <c r="AH87">
        <f t="shared" si="141"/>
        <v>2</v>
      </c>
      <c r="AI87" t="str">
        <f t="shared" si="142"/>
        <v>no</v>
      </c>
    </row>
    <row r="88" spans="1:35" x14ac:dyDescent="0.25">
      <c r="A88">
        <v>69.3</v>
      </c>
      <c r="B88" s="2" t="str">
        <f t="shared" si="82"/>
        <v>069.3</v>
      </c>
      <c r="C88" t="s">
        <v>2</v>
      </c>
      <c r="D88" t="s">
        <v>15</v>
      </c>
      <c r="E88" t="s">
        <v>32</v>
      </c>
      <c r="F88">
        <v>4</v>
      </c>
      <c r="G88" t="s">
        <v>4</v>
      </c>
      <c r="H88" t="s">
        <v>4</v>
      </c>
      <c r="I88">
        <v>10</v>
      </c>
      <c r="J88">
        <v>2</v>
      </c>
      <c r="K88">
        <v>2</v>
      </c>
      <c r="L88">
        <v>4</v>
      </c>
      <c r="M88" s="1">
        <v>1.6000000000000001E-3</v>
      </c>
      <c r="N88" t="s">
        <v>10</v>
      </c>
      <c r="O88" t="s">
        <v>6</v>
      </c>
      <c r="P88" t="s">
        <v>28</v>
      </c>
      <c r="Q88" t="s">
        <v>21</v>
      </c>
      <c r="S88" t="str">
        <f t="shared" si="133"/>
        <v>069.3_bart-base.txt</v>
      </c>
      <c r="U88" s="2" t="str">
        <f t="shared" si="134"/>
        <v>bart-base_uf-lm-head_ebs-8_lr-0.0016-linear_</v>
      </c>
      <c r="V88" s="2" t="str">
        <f t="shared" si="135"/>
        <v>bart-base_uf-lm-head_lora-8-32-0_nepoch-10_ebs-8_lr-0.0016-linear_drop-0.1-0.1-0.1_wd-4</v>
      </c>
      <c r="W88" s="2" t="s">
        <v>115</v>
      </c>
      <c r="X88" t="s">
        <v>2</v>
      </c>
      <c r="Y88" t="s">
        <v>144</v>
      </c>
      <c r="Z88" s="2" t="s">
        <v>80</v>
      </c>
      <c r="AA88">
        <f t="shared" si="136"/>
        <v>10</v>
      </c>
      <c r="AB88">
        <f t="shared" si="137"/>
        <v>2</v>
      </c>
      <c r="AC88">
        <f t="shared" si="138"/>
        <v>2</v>
      </c>
      <c r="AD88">
        <f t="shared" si="139"/>
        <v>4</v>
      </c>
      <c r="AE88" s="1">
        <f t="shared" si="140"/>
        <v>1.6000000000000001E-3</v>
      </c>
      <c r="AF88" s="2" t="str">
        <f>N88</f>
        <v>linear</v>
      </c>
      <c r="AG88" s="2" t="s">
        <v>81</v>
      </c>
      <c r="AH88">
        <f t="shared" si="141"/>
        <v>4</v>
      </c>
      <c r="AI88" t="str">
        <f t="shared" si="142"/>
        <v>no</v>
      </c>
    </row>
    <row r="89" spans="1:35" x14ac:dyDescent="0.25">
      <c r="A89" s="2" t="s">
        <v>51</v>
      </c>
      <c r="B89" s="2" t="str">
        <f t="shared" ref="B89" si="143">CONCATENATE("0",A89)</f>
        <v>069.3-30c</v>
      </c>
      <c r="C89" t="s">
        <v>2</v>
      </c>
      <c r="D89" t="s">
        <v>15</v>
      </c>
      <c r="E89" t="s">
        <v>32</v>
      </c>
      <c r="F89">
        <v>4</v>
      </c>
      <c r="G89" t="s">
        <v>4</v>
      </c>
      <c r="H89" t="s">
        <v>4</v>
      </c>
      <c r="I89">
        <v>30</v>
      </c>
      <c r="J89">
        <v>2</v>
      </c>
      <c r="K89">
        <v>2</v>
      </c>
      <c r="L89">
        <v>4</v>
      </c>
      <c r="M89" s="1">
        <v>1.6000000000000001E-3</v>
      </c>
      <c r="N89" t="s">
        <v>48</v>
      </c>
      <c r="O89" t="s">
        <v>52</v>
      </c>
      <c r="P89" t="s">
        <v>28</v>
      </c>
      <c r="Q89" t="s">
        <v>21</v>
      </c>
      <c r="S89" t="str">
        <f t="shared" si="133"/>
        <v>069.3-30c_bart-base.txt</v>
      </c>
      <c r="U89" s="2" t="str">
        <f t="shared" si="134"/>
        <v>bart-base_uf-lm-head_ebs-8_lr-0.0016-step-1-0.999_</v>
      </c>
      <c r="V89" s="2" t="str">
        <f t="shared" si="135"/>
        <v>bart-base_uf-lm-head_lora-8-32-0_nepoch-30_ebs-8_lr-0.0016-step-1-0.999_drop-0.1-0.1-0.1_wd-4</v>
      </c>
      <c r="W89" s="2" t="s">
        <v>115</v>
      </c>
      <c r="X89" t="s">
        <v>2</v>
      </c>
      <c r="Y89" t="s">
        <v>144</v>
      </c>
      <c r="Z89" s="2" t="s">
        <v>80</v>
      </c>
      <c r="AA89">
        <f t="shared" si="136"/>
        <v>30</v>
      </c>
      <c r="AB89">
        <f t="shared" si="137"/>
        <v>2</v>
      </c>
      <c r="AC89">
        <f t="shared" si="138"/>
        <v>2</v>
      </c>
      <c r="AD89">
        <f t="shared" si="139"/>
        <v>4</v>
      </c>
      <c r="AE89" s="1">
        <f t="shared" si="140"/>
        <v>1.6000000000000001E-3</v>
      </c>
      <c r="AF89" s="2" t="s">
        <v>88</v>
      </c>
      <c r="AG89" s="2" t="s">
        <v>81</v>
      </c>
      <c r="AH89">
        <f t="shared" si="141"/>
        <v>4</v>
      </c>
      <c r="AI89" t="str">
        <f t="shared" si="142"/>
        <v>patience=10</v>
      </c>
    </row>
    <row r="90" spans="1:35" x14ac:dyDescent="0.25">
      <c r="A90" s="2" t="s">
        <v>58</v>
      </c>
      <c r="B90" s="2" t="str">
        <f t="shared" ref="B90" si="144">CONCATENATE("0",A90)</f>
        <v>069.3-30c-og</v>
      </c>
      <c r="C90" t="s">
        <v>2</v>
      </c>
      <c r="D90" t="s">
        <v>15</v>
      </c>
      <c r="E90" t="s">
        <v>32</v>
      </c>
      <c r="F90">
        <v>4</v>
      </c>
      <c r="G90" t="s">
        <v>4</v>
      </c>
      <c r="H90" t="s">
        <v>4</v>
      </c>
      <c r="I90">
        <v>30</v>
      </c>
      <c r="J90">
        <v>2</v>
      </c>
      <c r="K90">
        <v>2</v>
      </c>
      <c r="L90">
        <v>4</v>
      </c>
      <c r="M90" s="1">
        <v>1.6000000000000001E-3</v>
      </c>
      <c r="N90" t="s">
        <v>48</v>
      </c>
      <c r="O90" t="s">
        <v>52</v>
      </c>
      <c r="P90" t="s">
        <v>57</v>
      </c>
      <c r="Q90" t="s">
        <v>21</v>
      </c>
      <c r="S90" t="str">
        <f t="shared" si="133"/>
        <v>069.3-30c-og_bart-base.txt</v>
      </c>
      <c r="U90" s="2" t="str">
        <f t="shared" si="134"/>
        <v>bart-base_uf-lm-head_ebs-8_lr-0.0016-step-1-0.999_</v>
      </c>
      <c r="V90" s="2" t="str">
        <f t="shared" si="135"/>
        <v>bart-base_uf-lm-head_lora-8-32-0_nepoch-30_ebs-8_lr-0.0016-step-1-0.999_drop-0.1-0.1-0.1_wd-4</v>
      </c>
      <c r="W90" t="s">
        <v>114</v>
      </c>
      <c r="X90" t="s">
        <v>2</v>
      </c>
      <c r="Y90" t="s">
        <v>144</v>
      </c>
      <c r="Z90" s="2" t="s">
        <v>80</v>
      </c>
      <c r="AA90">
        <f t="shared" si="136"/>
        <v>30</v>
      </c>
      <c r="AB90">
        <f t="shared" si="137"/>
        <v>2</v>
      </c>
      <c r="AC90">
        <f t="shared" si="138"/>
        <v>2</v>
      </c>
      <c r="AD90">
        <f t="shared" si="139"/>
        <v>4</v>
      </c>
      <c r="AE90" s="1">
        <f t="shared" si="140"/>
        <v>1.6000000000000001E-3</v>
      </c>
      <c r="AF90" s="2" t="s">
        <v>88</v>
      </c>
      <c r="AG90" s="2" t="s">
        <v>81</v>
      </c>
      <c r="AH90">
        <f t="shared" si="141"/>
        <v>4</v>
      </c>
      <c r="AI90" t="str">
        <f t="shared" si="142"/>
        <v>patience=10</v>
      </c>
    </row>
    <row r="91" spans="1:35" x14ac:dyDescent="0.25">
      <c r="A91">
        <v>69.599999999999994</v>
      </c>
      <c r="B91" s="2" t="str">
        <f t="shared" ref="B91" si="145">CONCATENATE("0",A91)</f>
        <v>069.6</v>
      </c>
      <c r="C91" t="s">
        <v>2</v>
      </c>
      <c r="D91" t="s">
        <v>15</v>
      </c>
      <c r="E91" t="s">
        <v>32</v>
      </c>
      <c r="F91">
        <v>7</v>
      </c>
      <c r="G91" t="s">
        <v>4</v>
      </c>
      <c r="H91" t="s">
        <v>4</v>
      </c>
      <c r="I91">
        <v>10</v>
      </c>
      <c r="J91">
        <v>2</v>
      </c>
      <c r="K91">
        <v>2</v>
      </c>
      <c r="L91">
        <v>4</v>
      </c>
      <c r="M91" s="1">
        <v>1.6000000000000001E-3</v>
      </c>
      <c r="N91" t="s">
        <v>10</v>
      </c>
      <c r="O91" t="s">
        <v>6</v>
      </c>
      <c r="P91" t="s">
        <v>28</v>
      </c>
      <c r="Q91" t="s">
        <v>21</v>
      </c>
      <c r="S91" t="str">
        <f t="shared" si="133"/>
        <v>069.6_bart-base.txt</v>
      </c>
      <c r="U91" s="2" t="str">
        <f t="shared" si="134"/>
        <v>bart-base_uf-lm-head_ebs-8_lr-0.0016-linear_</v>
      </c>
      <c r="V91" s="2" t="str">
        <f t="shared" si="135"/>
        <v>bart-base_uf-lm-head_lora-8-32-0_nepoch-10_ebs-8_lr-0.0016-linear_drop-0.1-0.1-0.1_wd-7</v>
      </c>
      <c r="W91" s="2" t="s">
        <v>115</v>
      </c>
      <c r="X91" t="s">
        <v>2</v>
      </c>
      <c r="Y91" t="s">
        <v>144</v>
      </c>
      <c r="Z91" s="2" t="s">
        <v>80</v>
      </c>
      <c r="AA91">
        <f t="shared" si="136"/>
        <v>10</v>
      </c>
      <c r="AB91">
        <f t="shared" si="137"/>
        <v>2</v>
      </c>
      <c r="AC91">
        <f t="shared" si="138"/>
        <v>2</v>
      </c>
      <c r="AD91">
        <f t="shared" si="139"/>
        <v>4</v>
      </c>
      <c r="AE91" s="1">
        <f t="shared" si="140"/>
        <v>1.6000000000000001E-3</v>
      </c>
      <c r="AF91" s="2" t="str">
        <f>N91</f>
        <v>linear</v>
      </c>
      <c r="AG91" s="2" t="s">
        <v>81</v>
      </c>
      <c r="AH91">
        <f t="shared" si="141"/>
        <v>7</v>
      </c>
      <c r="AI91" t="str">
        <f t="shared" si="142"/>
        <v>no</v>
      </c>
    </row>
    <row r="92" spans="1:35" x14ac:dyDescent="0.25">
      <c r="A92" s="2" t="s">
        <v>44</v>
      </c>
      <c r="B92" s="2" t="str">
        <f t="shared" ref="B92" si="146">CONCATENATE("0",A92)</f>
        <v>069.6-30</v>
      </c>
      <c r="C92" t="s">
        <v>2</v>
      </c>
      <c r="D92" t="s">
        <v>15</v>
      </c>
      <c r="E92" t="s">
        <v>32</v>
      </c>
      <c r="F92">
        <v>7</v>
      </c>
      <c r="G92" t="s">
        <v>4</v>
      </c>
      <c r="H92" t="s">
        <v>4</v>
      </c>
      <c r="I92">
        <v>30</v>
      </c>
      <c r="J92">
        <v>2</v>
      </c>
      <c r="K92">
        <v>2</v>
      </c>
      <c r="L92">
        <v>4</v>
      </c>
      <c r="M92" s="1">
        <v>1.6000000000000001E-3</v>
      </c>
      <c r="N92" t="s">
        <v>10</v>
      </c>
      <c r="O92" t="s">
        <v>49</v>
      </c>
      <c r="P92" t="s">
        <v>28</v>
      </c>
      <c r="Q92" t="s">
        <v>21</v>
      </c>
      <c r="S92" t="str">
        <f t="shared" si="133"/>
        <v>069.6-30_bart-base.txt</v>
      </c>
      <c r="U92" s="2" t="str">
        <f t="shared" si="134"/>
        <v>bart-base_uf-lm-head_ebs-8_lr-0.0016-linear_</v>
      </c>
      <c r="V92" s="2" t="str">
        <f t="shared" si="135"/>
        <v>bart-base_uf-lm-head_lora-8-32-0_nepoch-30_ebs-8_lr-0.0016-linear_drop-0.1-0.1-0.1_wd-7</v>
      </c>
      <c r="W92" s="2" t="s">
        <v>115</v>
      </c>
      <c r="X92" t="s">
        <v>2</v>
      </c>
      <c r="Y92" t="s">
        <v>144</v>
      </c>
      <c r="Z92" s="2" t="s">
        <v>80</v>
      </c>
      <c r="AA92">
        <f t="shared" si="136"/>
        <v>30</v>
      </c>
      <c r="AB92">
        <f t="shared" si="137"/>
        <v>2</v>
      </c>
      <c r="AC92">
        <f t="shared" si="138"/>
        <v>2</v>
      </c>
      <c r="AD92">
        <f t="shared" si="139"/>
        <v>4</v>
      </c>
      <c r="AE92" s="1">
        <f t="shared" si="140"/>
        <v>1.6000000000000001E-3</v>
      </c>
      <c r="AF92" s="2" t="str">
        <f>N92</f>
        <v>linear</v>
      </c>
      <c r="AG92" s="2" t="s">
        <v>81</v>
      </c>
      <c r="AH92">
        <f t="shared" si="141"/>
        <v>7</v>
      </c>
      <c r="AI92" t="str">
        <f t="shared" si="142"/>
        <v>patience=5</v>
      </c>
    </row>
    <row r="93" spans="1:35" x14ac:dyDescent="0.25">
      <c r="A93" s="2" t="s">
        <v>45</v>
      </c>
      <c r="B93" s="2" t="str">
        <f t="shared" ref="B93" si="147">CONCATENATE("0",A93)</f>
        <v>069.6-30a</v>
      </c>
      <c r="C93" t="s">
        <v>2</v>
      </c>
      <c r="D93" t="s">
        <v>15</v>
      </c>
      <c r="E93" t="s">
        <v>32</v>
      </c>
      <c r="F93">
        <v>7</v>
      </c>
      <c r="G93" t="s">
        <v>4</v>
      </c>
      <c r="H93" t="s">
        <v>4</v>
      </c>
      <c r="I93">
        <v>30</v>
      </c>
      <c r="J93">
        <v>2</v>
      </c>
      <c r="K93">
        <v>2</v>
      </c>
      <c r="L93">
        <v>4</v>
      </c>
      <c r="M93" s="1">
        <f>0.0016 * (10/30)</f>
        <v>5.3333333333333336E-4</v>
      </c>
      <c r="N93" t="s">
        <v>10</v>
      </c>
      <c r="O93" t="s">
        <v>49</v>
      </c>
      <c r="P93" t="s">
        <v>28</v>
      </c>
      <c r="Q93" t="s">
        <v>21</v>
      </c>
      <c r="S93" t="str">
        <f t="shared" si="133"/>
        <v>069.6-30a_bart-base.txt</v>
      </c>
      <c r="U93" s="2" t="str">
        <f t="shared" si="134"/>
        <v>bart-base_uf-lm-head_ebs-8_lr-0.000533333333333333-linear_</v>
      </c>
      <c r="V93" s="2" t="str">
        <f t="shared" si="135"/>
        <v>bart-base_uf-lm-head_lora-8-32-0_nepoch-30_ebs-8_lr-0.000533333333333333-linear_drop-0.1-0.1-0.1_wd-7</v>
      </c>
      <c r="W93" s="2" t="s">
        <v>115</v>
      </c>
      <c r="X93" t="s">
        <v>2</v>
      </c>
      <c r="Y93" t="s">
        <v>144</v>
      </c>
      <c r="Z93" s="2" t="s">
        <v>80</v>
      </c>
      <c r="AA93">
        <f t="shared" si="136"/>
        <v>30</v>
      </c>
      <c r="AB93">
        <f t="shared" si="137"/>
        <v>2</v>
      </c>
      <c r="AC93">
        <f t="shared" si="138"/>
        <v>2</v>
      </c>
      <c r="AD93">
        <f t="shared" si="139"/>
        <v>4</v>
      </c>
      <c r="AE93" s="1">
        <f t="shared" si="140"/>
        <v>5.3333333333333336E-4</v>
      </c>
      <c r="AF93" s="2" t="str">
        <f>N93</f>
        <v>linear</v>
      </c>
      <c r="AG93" s="2" t="s">
        <v>81</v>
      </c>
      <c r="AH93">
        <f t="shared" si="141"/>
        <v>7</v>
      </c>
      <c r="AI93" t="str">
        <f t="shared" si="142"/>
        <v>patience=5</v>
      </c>
    </row>
    <row r="94" spans="1:35" x14ac:dyDescent="0.25">
      <c r="A94" s="2" t="s">
        <v>46</v>
      </c>
      <c r="B94" s="2" t="str">
        <f t="shared" ref="B94" si="148">CONCATENATE("0",A94)</f>
        <v>069.6-30b</v>
      </c>
      <c r="C94" t="s">
        <v>2</v>
      </c>
      <c r="D94" t="s">
        <v>15</v>
      </c>
      <c r="E94" t="s">
        <v>32</v>
      </c>
      <c r="F94">
        <v>7</v>
      </c>
      <c r="G94" t="s">
        <v>4</v>
      </c>
      <c r="H94" t="s">
        <v>4</v>
      </c>
      <c r="I94">
        <v>30</v>
      </c>
      <c r="J94">
        <v>2</v>
      </c>
      <c r="K94">
        <v>2</v>
      </c>
      <c r="L94">
        <v>4</v>
      </c>
      <c r="M94" s="1">
        <f>0.0016 * (10/20)</f>
        <v>8.0000000000000004E-4</v>
      </c>
      <c r="N94" t="s">
        <v>10</v>
      </c>
      <c r="O94" t="s">
        <v>49</v>
      </c>
      <c r="P94" t="s">
        <v>28</v>
      </c>
      <c r="Q94" t="s">
        <v>21</v>
      </c>
      <c r="S94" t="str">
        <f t="shared" si="133"/>
        <v>069.6-30b_bart-base.txt</v>
      </c>
      <c r="U94" s="2" t="str">
        <f t="shared" si="134"/>
        <v>bart-base_uf-lm-head_ebs-8_lr-0.0008-linear_</v>
      </c>
      <c r="V94" s="2" t="str">
        <f t="shared" si="135"/>
        <v>bart-base_uf-lm-head_lora-8-32-0_nepoch-30_ebs-8_lr-0.0008-linear_drop-0.1-0.1-0.1_wd-7</v>
      </c>
      <c r="W94" s="2" t="s">
        <v>115</v>
      </c>
      <c r="X94" t="s">
        <v>2</v>
      </c>
      <c r="Y94" t="s">
        <v>144</v>
      </c>
      <c r="Z94" s="2" t="s">
        <v>80</v>
      </c>
      <c r="AA94">
        <f t="shared" si="136"/>
        <v>30</v>
      </c>
      <c r="AB94">
        <f t="shared" si="137"/>
        <v>2</v>
      </c>
      <c r="AC94">
        <f t="shared" si="138"/>
        <v>2</v>
      </c>
      <c r="AD94">
        <f t="shared" si="139"/>
        <v>4</v>
      </c>
      <c r="AE94" s="1">
        <f t="shared" si="140"/>
        <v>8.0000000000000004E-4</v>
      </c>
      <c r="AF94" s="2" t="str">
        <f>N94</f>
        <v>linear</v>
      </c>
      <c r="AG94" s="2" t="s">
        <v>81</v>
      </c>
      <c r="AH94">
        <f t="shared" si="141"/>
        <v>7</v>
      </c>
      <c r="AI94" t="str">
        <f t="shared" si="142"/>
        <v>patience=5</v>
      </c>
    </row>
    <row r="95" spans="1:35" x14ac:dyDescent="0.25">
      <c r="A95" s="2" t="s">
        <v>47</v>
      </c>
      <c r="B95" s="2" t="str">
        <f t="shared" ref="B95" si="149">CONCATENATE("0",A95)</f>
        <v>069.6-30c</v>
      </c>
      <c r="C95" t="s">
        <v>2</v>
      </c>
      <c r="D95" t="s">
        <v>15</v>
      </c>
      <c r="E95" t="s">
        <v>32</v>
      </c>
      <c r="F95">
        <v>7</v>
      </c>
      <c r="G95" t="s">
        <v>4</v>
      </c>
      <c r="H95" t="s">
        <v>4</v>
      </c>
      <c r="I95">
        <v>30</v>
      </c>
      <c r="J95">
        <v>2</v>
      </c>
      <c r="K95">
        <v>2</v>
      </c>
      <c r="L95">
        <v>4</v>
      </c>
      <c r="M95" s="1">
        <v>1.6000000000000001E-3</v>
      </c>
      <c r="N95" t="s">
        <v>48</v>
      </c>
      <c r="O95" t="s">
        <v>50</v>
      </c>
      <c r="P95" t="s">
        <v>28</v>
      </c>
      <c r="Q95" t="s">
        <v>21</v>
      </c>
      <c r="S95" t="str">
        <f t="shared" si="133"/>
        <v>069.6-30c_bart-base.txt</v>
      </c>
      <c r="U95" s="2" t="str">
        <f t="shared" si="134"/>
        <v>bart-base_uf-lm-head_ebs-8_lr-0.0016-step-1-0.999_</v>
      </c>
      <c r="V95" s="2" t="str">
        <f t="shared" si="135"/>
        <v>bart-base_uf-lm-head_lora-8-32-0_nepoch-30_ebs-8_lr-0.0016-step-1-0.999_drop-0.1-0.1-0.1_wd-7</v>
      </c>
      <c r="W95" s="2" t="s">
        <v>115</v>
      </c>
      <c r="X95" t="s">
        <v>2</v>
      </c>
      <c r="Y95" t="s">
        <v>144</v>
      </c>
      <c r="Z95" s="2" t="s">
        <v>80</v>
      </c>
      <c r="AA95">
        <f t="shared" si="136"/>
        <v>30</v>
      </c>
      <c r="AB95">
        <f t="shared" si="137"/>
        <v>2</v>
      </c>
      <c r="AC95">
        <f t="shared" si="138"/>
        <v>2</v>
      </c>
      <c r="AD95">
        <f t="shared" si="139"/>
        <v>4</v>
      </c>
      <c r="AE95" s="1">
        <f t="shared" si="140"/>
        <v>1.6000000000000001E-3</v>
      </c>
      <c r="AF95" s="2" t="s">
        <v>88</v>
      </c>
      <c r="AG95" s="2" t="s">
        <v>81</v>
      </c>
      <c r="AH95">
        <f t="shared" si="141"/>
        <v>7</v>
      </c>
      <c r="AI95" t="str">
        <f t="shared" si="142"/>
        <v>patience=20</v>
      </c>
    </row>
    <row r="96" spans="1:35" x14ac:dyDescent="0.25">
      <c r="A96">
        <f>A86+1</f>
        <v>70</v>
      </c>
      <c r="B96" s="2" t="str">
        <f t="shared" ref="B96:B102" si="150">CONCATENATE("0",A96)</f>
        <v>070</v>
      </c>
      <c r="C96" t="s">
        <v>2</v>
      </c>
      <c r="D96" t="s">
        <v>15</v>
      </c>
      <c r="E96" t="s">
        <v>32</v>
      </c>
      <c r="F96">
        <v>10</v>
      </c>
      <c r="G96" t="s">
        <v>4</v>
      </c>
      <c r="H96" t="s">
        <v>4</v>
      </c>
      <c r="I96">
        <v>10</v>
      </c>
      <c r="J96">
        <v>2</v>
      </c>
      <c r="K96">
        <v>2</v>
      </c>
      <c r="L96">
        <v>4</v>
      </c>
      <c r="M96" s="1">
        <v>1.6000000000000001E-3</v>
      </c>
      <c r="N96" t="s">
        <v>10</v>
      </c>
      <c r="O96" t="s">
        <v>6</v>
      </c>
      <c r="P96" t="s">
        <v>28</v>
      </c>
      <c r="Q96" t="s">
        <v>21</v>
      </c>
      <c r="S96" t="str">
        <f t="shared" si="133"/>
        <v>070_bart-base.txt</v>
      </c>
      <c r="U96" s="2" t="str">
        <f t="shared" si="134"/>
        <v>bart-base_uf-lm-head_ebs-8_lr-0.0016-linear_</v>
      </c>
      <c r="V96" s="2" t="str">
        <f t="shared" si="135"/>
        <v>bart-base_uf-lm-head_lora-8-32-0_nepoch-10_ebs-8_lr-0.0016-linear_drop-0.1-0.1-0.1_wd-10</v>
      </c>
      <c r="W96" s="2" t="s">
        <v>115</v>
      </c>
      <c r="X96" t="s">
        <v>2</v>
      </c>
      <c r="Y96" t="s">
        <v>144</v>
      </c>
      <c r="Z96" s="2" t="s">
        <v>80</v>
      </c>
      <c r="AA96">
        <f t="shared" si="136"/>
        <v>10</v>
      </c>
      <c r="AB96">
        <f t="shared" si="137"/>
        <v>2</v>
      </c>
      <c r="AC96">
        <f t="shared" si="138"/>
        <v>2</v>
      </c>
      <c r="AD96">
        <f t="shared" si="139"/>
        <v>4</v>
      </c>
      <c r="AE96" s="1">
        <f t="shared" si="140"/>
        <v>1.6000000000000001E-3</v>
      </c>
      <c r="AF96" s="2" t="str">
        <f>N96</f>
        <v>linear</v>
      </c>
      <c r="AG96" s="2" t="s">
        <v>81</v>
      </c>
      <c r="AH96">
        <f t="shared" si="141"/>
        <v>10</v>
      </c>
      <c r="AI96" t="str">
        <f t="shared" si="142"/>
        <v>no</v>
      </c>
    </row>
    <row r="97" spans="1:2" hidden="1" x14ac:dyDescent="0.25">
      <c r="A97">
        <f t="shared" si="114"/>
        <v>71</v>
      </c>
      <c r="B97" s="2" t="str">
        <f t="shared" si="150"/>
        <v>071</v>
      </c>
    </row>
    <row r="98" spans="1:2" hidden="1" x14ac:dyDescent="0.25">
      <c r="A98">
        <f t="shared" si="114"/>
        <v>72</v>
      </c>
      <c r="B98" s="2" t="str">
        <f t="shared" si="150"/>
        <v>072</v>
      </c>
    </row>
    <row r="99" spans="1:2" hidden="1" x14ac:dyDescent="0.25">
      <c r="A99">
        <f t="shared" si="114"/>
        <v>73</v>
      </c>
      <c r="B99" s="2" t="str">
        <f t="shared" si="150"/>
        <v>073</v>
      </c>
    </row>
    <row r="100" spans="1:2" hidden="1" x14ac:dyDescent="0.25">
      <c r="A100">
        <f t="shared" si="114"/>
        <v>74</v>
      </c>
      <c r="B100" s="2" t="str">
        <f t="shared" si="150"/>
        <v>074</v>
      </c>
    </row>
    <row r="101" spans="1:2" hidden="1" x14ac:dyDescent="0.25">
      <c r="A101">
        <f t="shared" si="114"/>
        <v>75</v>
      </c>
      <c r="B101" s="2" t="str">
        <f t="shared" si="150"/>
        <v>075</v>
      </c>
    </row>
    <row r="102" spans="1:2" hidden="1" x14ac:dyDescent="0.25">
      <c r="A102">
        <f t="shared" si="114"/>
        <v>76</v>
      </c>
      <c r="B102" s="2" t="str">
        <f t="shared" si="150"/>
        <v>076</v>
      </c>
    </row>
  </sheetData>
  <autoFilter ref="A1:AI102" xr:uid="{87974732-3FB0-4A1F-B867-3637CD3F37C3}">
    <filterColumn colId="2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A33B-E8D9-4CEC-ABAD-671BE242F51A}">
  <sheetPr filterMode="1"/>
  <dimension ref="A1:Q48"/>
  <sheetViews>
    <sheetView workbookViewId="0">
      <selection activeCell="C46" sqref="C46"/>
    </sheetView>
  </sheetViews>
  <sheetFormatPr defaultRowHeight="15" x14ac:dyDescent="0.25"/>
  <cols>
    <col min="1" max="1" width="24.5703125" bestFit="1" customWidth="1"/>
    <col min="2" max="2" width="67.5703125" bestFit="1" customWidth="1"/>
    <col min="3" max="3" width="82.7109375" bestFit="1" customWidth="1"/>
    <col min="4" max="4" width="10" bestFit="1" customWidth="1"/>
    <col min="5" max="5" width="9.5703125" bestFit="1" customWidth="1"/>
    <col min="6" max="6" width="10.85546875" bestFit="1" customWidth="1"/>
    <col min="7" max="7" width="11" bestFit="1" customWidth="1"/>
    <col min="8" max="8" width="10.42578125" bestFit="1" customWidth="1"/>
    <col min="9" max="10" width="8.28515625" bestFit="1" customWidth="1"/>
    <col min="11" max="11" width="9.28515625" bestFit="1" customWidth="1"/>
    <col min="12" max="12" width="8.28515625" bestFit="1" customWidth="1"/>
    <col min="13" max="13" width="17" bestFit="1" customWidth="1"/>
    <col min="14" max="14" width="15.42578125" bestFit="1" customWidth="1"/>
    <col min="15" max="15" width="9.28515625" bestFit="1" customWidth="1"/>
    <col min="16" max="16" width="11.5703125" bestFit="1" customWidth="1"/>
    <col min="17" max="17" width="98" bestFit="1" customWidth="1"/>
  </cols>
  <sheetData>
    <row r="1" spans="1:17" ht="60" x14ac:dyDescent="0.25">
      <c r="A1" t="s">
        <v>161</v>
      </c>
      <c r="B1" s="3" t="s">
        <v>210</v>
      </c>
      <c r="C1" s="3" t="s">
        <v>70</v>
      </c>
      <c r="D1" s="3" t="s">
        <v>113</v>
      </c>
      <c r="E1" s="3" t="s">
        <v>1</v>
      </c>
      <c r="F1" s="3" t="s">
        <v>78</v>
      </c>
      <c r="G1" s="3" t="s">
        <v>86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84</v>
      </c>
      <c r="N1" s="3" t="s">
        <v>85</v>
      </c>
      <c r="O1" s="3" t="s">
        <v>71</v>
      </c>
      <c r="P1" s="3" t="s">
        <v>77</v>
      </c>
      <c r="Q1" s="3" t="s">
        <v>83</v>
      </c>
    </row>
    <row r="2" spans="1:17" hidden="1" x14ac:dyDescent="0.25">
      <c r="A2" t="s">
        <v>162</v>
      </c>
      <c r="B2" t="s">
        <v>216</v>
      </c>
      <c r="C2" s="2" t="str">
        <f>CONCATENATE(E2,"_lora-",G2,"_ebs-",I2*K2,"_lr-",L2,"-",M2)</f>
        <v>bart-base_lora-8-32-0_ebs-8_lr-0.00005-linear</v>
      </c>
      <c r="D2" s="2" t="s">
        <v>115</v>
      </c>
      <c r="E2" t="s">
        <v>2</v>
      </c>
      <c r="F2" t="s">
        <v>67</v>
      </c>
      <c r="G2" s="2" t="s">
        <v>80</v>
      </c>
      <c r="H2">
        <v>5</v>
      </c>
      <c r="I2">
        <v>2</v>
      </c>
      <c r="J2">
        <v>2</v>
      </c>
      <c r="K2">
        <v>4</v>
      </c>
      <c r="L2" s="1">
        <v>5.0000000000000002E-5</v>
      </c>
      <c r="M2" s="2" t="s">
        <v>10</v>
      </c>
      <c r="N2" s="2" t="s">
        <v>81</v>
      </c>
      <c r="O2">
        <v>0</v>
      </c>
      <c r="P2" t="s">
        <v>6</v>
      </c>
      <c r="Q2" s="2" t="str">
        <f>CONCATENATE(E2,"_uf-",F2,"_lora-",G2,"_nepoch-",H2,"_ebs-",I2*K2,"_lr-",L2,"-",M2,"_drop-",N2,"_wd-",O2)</f>
        <v>bart-base_uf-none_lora-8-32-0_nepoch-5_ebs-8_lr-0.00005-linear_drop-0.1-0.1-0.1_wd-0</v>
      </c>
    </row>
    <row r="3" spans="1:17" hidden="1" x14ac:dyDescent="0.25">
      <c r="A3" t="s">
        <v>164</v>
      </c>
      <c r="B3" t="s">
        <v>216</v>
      </c>
      <c r="C3" s="2" t="str">
        <f t="shared" ref="C3:C7" si="0">CONCATENATE(E3,"_lora-",G3,"_ebs-",I3*K3,"_lr-",L3,"-",M3)</f>
        <v>bart-base_lora-8-32-0_ebs-8_lr-0.0001-linear</v>
      </c>
      <c r="D3" s="2" t="s">
        <v>115</v>
      </c>
      <c r="E3" t="s">
        <v>2</v>
      </c>
      <c r="F3" t="s">
        <v>67</v>
      </c>
      <c r="G3" s="2" t="s">
        <v>80</v>
      </c>
      <c r="H3">
        <v>5</v>
      </c>
      <c r="I3">
        <v>2</v>
      </c>
      <c r="J3">
        <v>2</v>
      </c>
      <c r="K3">
        <v>4</v>
      </c>
      <c r="L3" s="1">
        <v>1E-4</v>
      </c>
      <c r="M3" s="2" t="s">
        <v>10</v>
      </c>
      <c r="N3" s="2" t="s">
        <v>81</v>
      </c>
      <c r="O3">
        <v>0</v>
      </c>
      <c r="P3" t="s">
        <v>6</v>
      </c>
      <c r="Q3" s="2" t="str">
        <f>CONCATENATE(E3,"_uf-",F3,"_lora-",G3,"_nepoch-",H3,"_ebs-",I3*K3,"_lr-",L3,"-",M3,"_drop-",N3,"_wd-",O3)</f>
        <v>bart-base_uf-none_lora-8-32-0_nepoch-5_ebs-8_lr-0.0001-linear_drop-0.1-0.1-0.1_wd-0</v>
      </c>
    </row>
    <row r="4" spans="1:17" hidden="1" x14ac:dyDescent="0.25">
      <c r="A4" t="s">
        <v>165</v>
      </c>
      <c r="B4" t="s">
        <v>216</v>
      </c>
      <c r="C4" s="2" t="str">
        <f t="shared" si="0"/>
        <v>bart-base_lora-8-32-0_ebs-8_lr-0.0002-linear</v>
      </c>
      <c r="D4" s="2" t="s">
        <v>115</v>
      </c>
      <c r="E4" t="s">
        <v>2</v>
      </c>
      <c r="F4" t="s">
        <v>67</v>
      </c>
      <c r="G4" s="2" t="s">
        <v>80</v>
      </c>
      <c r="H4">
        <v>5</v>
      </c>
      <c r="I4">
        <v>2</v>
      </c>
      <c r="J4">
        <v>2</v>
      </c>
      <c r="K4">
        <v>4</v>
      </c>
      <c r="L4" s="1">
        <v>2.0000000000000001E-4</v>
      </c>
      <c r="M4" s="2" t="s">
        <v>10</v>
      </c>
      <c r="N4" s="2" t="s">
        <v>81</v>
      </c>
      <c r="O4">
        <v>0</v>
      </c>
      <c r="P4" t="s">
        <v>6</v>
      </c>
      <c r="Q4" s="2" t="str">
        <f>CONCATENATE(E4,"_uf-",F4,"_lora-",G4,"_nepoch-",H4,"_ebs-",I4*K4,"_lr-",L4,"-",M4,"_drop-",N4,"_wd-",O4)</f>
        <v>bart-base_uf-none_lora-8-32-0_nepoch-5_ebs-8_lr-0.0002-linear_drop-0.1-0.1-0.1_wd-0</v>
      </c>
    </row>
    <row r="5" spans="1:17" hidden="1" x14ac:dyDescent="0.25">
      <c r="A5" t="s">
        <v>166</v>
      </c>
      <c r="B5" t="s">
        <v>216</v>
      </c>
      <c r="C5" s="2" t="str">
        <f t="shared" si="0"/>
        <v>bart-base_lora-8-32-0_ebs-8_lr-0.0004-linear</v>
      </c>
      <c r="D5" s="2" t="s">
        <v>115</v>
      </c>
      <c r="E5" t="s">
        <v>2</v>
      </c>
      <c r="F5" t="s">
        <v>67</v>
      </c>
      <c r="G5" s="2" t="s">
        <v>80</v>
      </c>
      <c r="H5">
        <v>5</v>
      </c>
      <c r="I5">
        <v>2</v>
      </c>
      <c r="J5">
        <v>2</v>
      </c>
      <c r="K5">
        <v>4</v>
      </c>
      <c r="L5" s="1">
        <v>4.0000000000000002E-4</v>
      </c>
      <c r="M5" s="2" t="s">
        <v>10</v>
      </c>
      <c r="N5" s="2" t="s">
        <v>81</v>
      </c>
      <c r="O5">
        <v>0</v>
      </c>
      <c r="P5" t="s">
        <v>6</v>
      </c>
      <c r="Q5" s="2" t="str">
        <f>CONCATENATE(E5,"_uf-",F5,"_lora-",G5,"_nepoch-",H5,"_ebs-",I5*K5,"_lr-",L5,"-",M5,"_drop-",N5,"_wd-",O5)</f>
        <v>bart-base_uf-none_lora-8-32-0_nepoch-5_ebs-8_lr-0.0004-linear_drop-0.1-0.1-0.1_wd-0</v>
      </c>
    </row>
    <row r="6" spans="1:17" hidden="1" x14ac:dyDescent="0.25">
      <c r="A6" t="s">
        <v>167</v>
      </c>
      <c r="B6" t="s">
        <v>216</v>
      </c>
      <c r="C6" s="2" t="str">
        <f t="shared" si="0"/>
        <v>bart-base_lora-8-32-0_ebs-8_lr-0.0008-linear</v>
      </c>
      <c r="D6" s="2" t="s">
        <v>115</v>
      </c>
      <c r="E6" t="s">
        <v>2</v>
      </c>
      <c r="F6" t="s">
        <v>67</v>
      </c>
      <c r="G6" s="2" t="s">
        <v>80</v>
      </c>
      <c r="H6">
        <v>5</v>
      </c>
      <c r="I6">
        <v>2</v>
      </c>
      <c r="J6">
        <v>2</v>
      </c>
      <c r="K6">
        <v>4</v>
      </c>
      <c r="L6" s="1">
        <v>8.0000000000000004E-4</v>
      </c>
      <c r="M6" s="2" t="s">
        <v>10</v>
      </c>
      <c r="N6" s="2" t="s">
        <v>81</v>
      </c>
      <c r="O6">
        <v>0</v>
      </c>
      <c r="P6" t="s">
        <v>6</v>
      </c>
      <c r="Q6" s="2" t="str">
        <f>CONCATENATE(E6,"_uf-",F6,"_lora-",G6,"_nepoch-",H6,"_ebs-",I6*K6,"_lr-",L6,"-",M6,"_drop-",N6,"_wd-",O6)</f>
        <v>bart-base_uf-none_lora-8-32-0_nepoch-5_ebs-8_lr-0.0008-linear_drop-0.1-0.1-0.1_wd-0</v>
      </c>
    </row>
    <row r="7" spans="1:17" hidden="1" x14ac:dyDescent="0.25">
      <c r="A7" t="s">
        <v>168</v>
      </c>
      <c r="B7" t="s">
        <v>216</v>
      </c>
      <c r="C7" s="2" t="str">
        <f t="shared" si="0"/>
        <v>bart-base_lora-8-32-0_ebs-8_lr-0.0016-linear</v>
      </c>
      <c r="D7" s="2" t="s">
        <v>115</v>
      </c>
      <c r="E7" t="s">
        <v>2</v>
      </c>
      <c r="F7" t="s">
        <v>67</v>
      </c>
      <c r="G7" s="2" t="s">
        <v>80</v>
      </c>
      <c r="H7">
        <v>5</v>
      </c>
      <c r="I7">
        <v>2</v>
      </c>
      <c r="J7">
        <v>2</v>
      </c>
      <c r="K7">
        <v>4</v>
      </c>
      <c r="L7" s="1">
        <v>1.6000000000000001E-3</v>
      </c>
      <c r="M7" s="2" t="s">
        <v>10</v>
      </c>
      <c r="N7" s="2" t="s">
        <v>81</v>
      </c>
      <c r="O7">
        <v>0</v>
      </c>
      <c r="P7" t="s">
        <v>6</v>
      </c>
      <c r="Q7" s="2" t="str">
        <f>CONCATENATE(E7,"_uf-",F7,"_lora-",G7,"_nepoch-",H7,"_ebs-",I7*K7,"_lr-",L7,"-",M7,"_drop-",N7,"_wd-",O7)</f>
        <v>bart-base_uf-none_lora-8-32-0_nepoch-5_ebs-8_lr-0.0016-linear_drop-0.1-0.1-0.1_wd-0</v>
      </c>
    </row>
    <row r="8" spans="1:17" hidden="1" x14ac:dyDescent="0.25">
      <c r="A8" t="s">
        <v>176</v>
      </c>
      <c r="B8" t="s">
        <v>222</v>
      </c>
      <c r="C8" s="2" t="str">
        <f>CONCATENATE(E8,"_uf-",F8,"_ebs-",I8*K8,"_lr-",L8,"-",M8)</f>
        <v>bart-base_uf-none_ebs-8_lr-0.0032-linear</v>
      </c>
      <c r="D8" s="2" t="s">
        <v>115</v>
      </c>
      <c r="E8" t="s">
        <v>2</v>
      </c>
      <c r="F8" t="s">
        <v>67</v>
      </c>
      <c r="G8" s="2" t="s">
        <v>80</v>
      </c>
      <c r="H8">
        <v>5</v>
      </c>
      <c r="I8">
        <v>2</v>
      </c>
      <c r="J8">
        <v>2</v>
      </c>
      <c r="K8">
        <v>4</v>
      </c>
      <c r="L8" s="1">
        <v>3.2000000000000002E-3</v>
      </c>
      <c r="M8" s="2" t="s">
        <v>10</v>
      </c>
      <c r="N8" s="2" t="s">
        <v>81</v>
      </c>
      <c r="O8">
        <v>0</v>
      </c>
      <c r="P8" t="s">
        <v>6</v>
      </c>
      <c r="Q8" s="2" t="str">
        <f>CONCATENATE(E8,"_uf-",F8,"_lora-",G8,"_nepoch-",H8,"_ebs-",I8*K8,"_lr-",L8,"-",M8,"_drop-",N8,"_wd-",O8)</f>
        <v>bart-base_uf-none_lora-8-32-0_nepoch-5_ebs-8_lr-0.0032-linear_drop-0.1-0.1-0.1_wd-0</v>
      </c>
    </row>
    <row r="9" spans="1:17" hidden="1" x14ac:dyDescent="0.25">
      <c r="A9" t="s">
        <v>177</v>
      </c>
      <c r="B9" t="s">
        <v>222</v>
      </c>
      <c r="C9" s="2" t="str">
        <f>CONCATENATE(E9,"_uf-",F9,"_ebs-",I9*K9,"_lr-",L9,"-",M9)</f>
        <v>bart-base_uf-none_ebs-4_lr-0.0016-linear</v>
      </c>
      <c r="D9" s="2" t="s">
        <v>115</v>
      </c>
      <c r="E9" t="s">
        <v>2</v>
      </c>
      <c r="F9" t="s">
        <v>67</v>
      </c>
      <c r="G9" s="2" t="s">
        <v>80</v>
      </c>
      <c r="H9">
        <v>5</v>
      </c>
      <c r="I9">
        <v>2</v>
      </c>
      <c r="J9">
        <v>2</v>
      </c>
      <c r="K9">
        <v>2</v>
      </c>
      <c r="L9" s="1">
        <v>1.6000000000000001E-3</v>
      </c>
      <c r="M9" s="2" t="s">
        <v>10</v>
      </c>
      <c r="N9" s="2" t="s">
        <v>81</v>
      </c>
      <c r="O9">
        <v>0</v>
      </c>
      <c r="P9" t="s">
        <v>6</v>
      </c>
      <c r="Q9" s="2" t="str">
        <f>CONCATENATE(E9,"_uf-",F9,"_lora-",G9,"_nepoch-",H9,"_ebs-",I9*K9,"_lr-",L9,"-",M9,"_drop-",N9,"_wd-",O9)</f>
        <v>bart-base_uf-none_lora-8-32-0_nepoch-5_ebs-4_lr-0.0016-linear_drop-0.1-0.1-0.1_wd-0</v>
      </c>
    </row>
    <row r="10" spans="1:17" hidden="1" x14ac:dyDescent="0.25">
      <c r="A10" t="s">
        <v>178</v>
      </c>
      <c r="B10" t="s">
        <v>222</v>
      </c>
      <c r="C10" s="2" t="str">
        <f>CONCATENATE(E10,"_uf-",F10,"_ebs-",I10*K10,"_lr-",L10,"-",M10)</f>
        <v>bart-base_uf-none_ebs-16_lr-0.0016-linear</v>
      </c>
      <c r="D10" s="2" t="s">
        <v>115</v>
      </c>
      <c r="E10" t="s">
        <v>2</v>
      </c>
      <c r="F10" t="s">
        <v>67</v>
      </c>
      <c r="G10" s="2" t="s">
        <v>80</v>
      </c>
      <c r="H10">
        <v>5</v>
      </c>
      <c r="I10">
        <v>2</v>
      </c>
      <c r="J10">
        <v>2</v>
      </c>
      <c r="K10">
        <v>8</v>
      </c>
      <c r="L10" s="1">
        <v>1.6000000000000001E-3</v>
      </c>
      <c r="M10" s="2" t="s">
        <v>10</v>
      </c>
      <c r="N10" s="2" t="s">
        <v>81</v>
      </c>
      <c r="O10">
        <v>0</v>
      </c>
      <c r="P10" t="s">
        <v>6</v>
      </c>
      <c r="Q10" s="2" t="str">
        <f>CONCATENATE(E10,"_uf-",F10,"_lora-",G10,"_nepoch-",H10,"_ebs-",I10*K10,"_lr-",L10,"-",M10,"_drop-",N10,"_wd-",O10)</f>
        <v>bart-base_uf-none_lora-8-32-0_nepoch-5_ebs-16_lr-0.0016-linear_drop-0.1-0.1-0.1_wd-0</v>
      </c>
    </row>
    <row r="11" spans="1:17" hidden="1" x14ac:dyDescent="0.25">
      <c r="A11" t="s">
        <v>169</v>
      </c>
      <c r="B11" t="s">
        <v>209</v>
      </c>
      <c r="C11" s="2" t="str">
        <f>CONCATENATE(E11,"_lora-",G11,"_epoch-",H11,"_ebs-",I11*K11,"_lr-",L11,"-",M11)</f>
        <v>bart-base_lora-8-32-0_epoch-10_ebs-8_lr-0.0016-linear</v>
      </c>
      <c r="D11" s="2" t="s">
        <v>115</v>
      </c>
      <c r="E11" t="s">
        <v>2</v>
      </c>
      <c r="F11" t="s">
        <v>67</v>
      </c>
      <c r="G11" s="2" t="s">
        <v>80</v>
      </c>
      <c r="H11">
        <v>10</v>
      </c>
      <c r="I11">
        <v>2</v>
      </c>
      <c r="J11">
        <v>2</v>
      </c>
      <c r="K11">
        <v>4</v>
      </c>
      <c r="L11" s="1">
        <v>1.6000000000000001E-3</v>
      </c>
      <c r="M11" s="2" t="s">
        <v>10</v>
      </c>
      <c r="N11" s="2" t="s">
        <v>81</v>
      </c>
      <c r="O11">
        <v>0</v>
      </c>
      <c r="P11" t="s">
        <v>6</v>
      </c>
      <c r="Q11" s="2" t="str">
        <f>CONCATENATE(E11,"_uf-",F11,"_lora-",G11,"_nepoch-",H11,"_ebs-",I11*K11,"_lr-",L11,"-",M11,"_drop-",N11,"_wd-",O11)</f>
        <v>bart-base_uf-none_lora-8-32-0_nepoch-10_ebs-8_lr-0.0016-linear_drop-0.1-0.1-0.1_wd-0</v>
      </c>
    </row>
    <row r="12" spans="1:17" hidden="1" x14ac:dyDescent="0.25">
      <c r="A12" t="s">
        <v>170</v>
      </c>
      <c r="B12" t="s">
        <v>217</v>
      </c>
      <c r="C12" s="2" t="str">
        <f>CONCATENATE(E12,"_lora-",G12,"_epoch-",H12,"_ebs-",I12*K12,"_lr-",L12,"-",M12)</f>
        <v>bart-base_lora-8-32-0_epoch-30_ebs-8_lr-0.0016-step-1-0.999</v>
      </c>
      <c r="D12" s="2" t="s">
        <v>115</v>
      </c>
      <c r="E12" t="s">
        <v>2</v>
      </c>
      <c r="F12" t="s">
        <v>67</v>
      </c>
      <c r="G12" s="2" t="s">
        <v>80</v>
      </c>
      <c r="H12">
        <v>30</v>
      </c>
      <c r="I12">
        <v>2</v>
      </c>
      <c r="J12">
        <v>2</v>
      </c>
      <c r="K12">
        <v>4</v>
      </c>
      <c r="L12" s="1">
        <v>1.6000000000000001E-3</v>
      </c>
      <c r="M12" s="2" t="s">
        <v>88</v>
      </c>
      <c r="N12" s="2" t="s">
        <v>81</v>
      </c>
      <c r="O12">
        <v>0</v>
      </c>
      <c r="P12" t="s">
        <v>52</v>
      </c>
      <c r="Q12" s="2" t="str">
        <f>CONCATENATE(E12,"_uf-",F12,"_lora-",G12,"_nepoch-",H12,"_ebs-",I12*K12,"_lr-",L12,"-",M12,"_drop-",N12,"_wd-",O12)</f>
        <v>bart-base_uf-none_lora-8-32-0_nepoch-30_ebs-8_lr-0.0016-step-1-0.999_drop-0.1-0.1-0.1_wd-0</v>
      </c>
    </row>
    <row r="13" spans="1:17" hidden="1" x14ac:dyDescent="0.25">
      <c r="A13" t="s">
        <v>171</v>
      </c>
      <c r="B13" t="s">
        <v>218</v>
      </c>
      <c r="C13" s="2" t="str">
        <f>CONCATENATE(E13,"_lora-",G13,"_epoch-",H13,"_ebs-",I13*K13,"_lr-",L13,"-",M13,"_",D13)</f>
        <v>bart-base_lora-8-32-0_epoch-30_ebs-8_lr-0.0016-step-1-0.999_ogtvsplit</v>
      </c>
      <c r="D13" s="2" t="s">
        <v>114</v>
      </c>
      <c r="E13" t="s">
        <v>2</v>
      </c>
      <c r="F13" t="s">
        <v>67</v>
      </c>
      <c r="G13" s="2" t="s">
        <v>80</v>
      </c>
      <c r="H13">
        <v>30</v>
      </c>
      <c r="I13">
        <v>2</v>
      </c>
      <c r="J13">
        <v>2</v>
      </c>
      <c r="K13">
        <v>4</v>
      </c>
      <c r="L13" s="1">
        <v>1.6000000000000001E-3</v>
      </c>
      <c r="M13" s="2" t="s">
        <v>88</v>
      </c>
      <c r="N13" s="2" t="s">
        <v>81</v>
      </c>
      <c r="O13">
        <v>0</v>
      </c>
      <c r="P13" t="s">
        <v>52</v>
      </c>
      <c r="Q13" s="2" t="str">
        <f>CONCATENATE(E13,"_uf-",F13,"_lora-",G13,"_nepoch-",H13,"_ebs-",I13*K13,"_lr-",L13,"-",M13,"_drop-",N13,"_wd-",O13)</f>
        <v>bart-base_uf-none_lora-8-32-0_nepoch-30_ebs-8_lr-0.0016-step-1-0.999_drop-0.1-0.1-0.1_wd-0</v>
      </c>
    </row>
    <row r="14" spans="1:17" hidden="1" x14ac:dyDescent="0.25">
      <c r="A14" t="s">
        <v>179</v>
      </c>
      <c r="B14" t="s">
        <v>212</v>
      </c>
      <c r="C14" s="2" t="str">
        <f>CONCATENATE(E14,"_lora-",G14,"_ebs-",I14*K14,"_lr-",L14,"-",M14)</f>
        <v>bart-base_lora-2-32-0_ebs-8_lr-0.0016-linear</v>
      </c>
      <c r="D14" s="2" t="s">
        <v>115</v>
      </c>
      <c r="E14" t="s">
        <v>2</v>
      </c>
      <c r="F14" t="s">
        <v>67</v>
      </c>
      <c r="G14" s="2" t="s">
        <v>148</v>
      </c>
      <c r="H14">
        <v>5</v>
      </c>
      <c r="I14">
        <v>2</v>
      </c>
      <c r="J14">
        <v>2</v>
      </c>
      <c r="K14">
        <v>4</v>
      </c>
      <c r="L14" s="1">
        <v>1.6000000000000001E-3</v>
      </c>
      <c r="M14" s="2" t="s">
        <v>10</v>
      </c>
      <c r="N14" s="2" t="s">
        <v>81</v>
      </c>
      <c r="O14">
        <v>0</v>
      </c>
      <c r="P14" t="s">
        <v>6</v>
      </c>
      <c r="Q14" s="2" t="str">
        <f>CONCATENATE(E14,"_uf-",F14,"_lora-",G14,"_nepoch-",H14,"_ebs-",I14*K14,"_lr-",L14,"-",M14,"_drop-",N14,"_wd-",O14)</f>
        <v>bart-base_uf-none_lora-2-32-0_nepoch-5_ebs-8_lr-0.0016-linear_drop-0.1-0.1-0.1_wd-0</v>
      </c>
    </row>
    <row r="15" spans="1:17" hidden="1" x14ac:dyDescent="0.25">
      <c r="A15" t="s">
        <v>180</v>
      </c>
      <c r="B15" t="s">
        <v>212</v>
      </c>
      <c r="C15" s="2" t="str">
        <f t="shared" ref="C15:C20" si="1">CONCATENATE(E15,"_lora-",G15,"_ebs-",I15*K15,"_lr-",L15,"-",M15)</f>
        <v>bart-base_lora-16-32-0_ebs-8_lr-0.0016-linear</v>
      </c>
      <c r="D15" s="2" t="s">
        <v>115</v>
      </c>
      <c r="E15" t="s">
        <v>2</v>
      </c>
      <c r="F15" t="s">
        <v>67</v>
      </c>
      <c r="G15" s="2" t="s">
        <v>149</v>
      </c>
      <c r="H15">
        <v>5</v>
      </c>
      <c r="I15">
        <v>2</v>
      </c>
      <c r="J15">
        <v>2</v>
      </c>
      <c r="K15">
        <v>4</v>
      </c>
      <c r="L15" s="1">
        <v>1.6000000000000001E-3</v>
      </c>
      <c r="M15" s="2" t="s">
        <v>10</v>
      </c>
      <c r="N15" s="2" t="s">
        <v>81</v>
      </c>
      <c r="O15">
        <v>0</v>
      </c>
      <c r="P15" t="s">
        <v>6</v>
      </c>
      <c r="Q15" s="2" t="str">
        <f>CONCATENATE(E15,"_uf-",F15,"_lora-",G15,"_nepoch-",H15,"_ebs-",I15*K15,"_lr-",L15,"-",M15,"_drop-",N15,"_wd-",O15)</f>
        <v>bart-base_uf-none_lora-16-32-0_nepoch-5_ebs-8_lr-0.0016-linear_drop-0.1-0.1-0.1_wd-0</v>
      </c>
    </row>
    <row r="16" spans="1:17" hidden="1" x14ac:dyDescent="0.25">
      <c r="A16" t="s">
        <v>181</v>
      </c>
      <c r="B16" t="s">
        <v>212</v>
      </c>
      <c r="C16" s="2" t="str">
        <f t="shared" si="1"/>
        <v>bart-base_lora-32-32-0_ebs-8_lr-0.0016-linear</v>
      </c>
      <c r="D16" s="2" t="s">
        <v>115</v>
      </c>
      <c r="E16" t="s">
        <v>2</v>
      </c>
      <c r="F16" t="s">
        <v>67</v>
      </c>
      <c r="G16" s="2" t="s">
        <v>96</v>
      </c>
      <c r="H16">
        <v>5</v>
      </c>
      <c r="I16">
        <v>2</v>
      </c>
      <c r="J16">
        <v>2</v>
      </c>
      <c r="K16">
        <v>4</v>
      </c>
      <c r="L16" s="1">
        <v>1.6000000000000001E-3</v>
      </c>
      <c r="M16" s="2" t="s">
        <v>10</v>
      </c>
      <c r="N16" s="2" t="s">
        <v>81</v>
      </c>
      <c r="O16">
        <v>0</v>
      </c>
      <c r="P16" t="s">
        <v>6</v>
      </c>
      <c r="Q16" s="2" t="str">
        <f>CONCATENATE(E16,"_uf-",F16,"_lora-",G16,"_nepoch-",H16,"_ebs-",I16*K16,"_lr-",L16,"-",M16,"_drop-",N16,"_wd-",O16)</f>
        <v>bart-base_uf-none_lora-32-32-0_nepoch-5_ebs-8_lr-0.0016-linear_drop-0.1-0.1-0.1_wd-0</v>
      </c>
    </row>
    <row r="17" spans="1:17" hidden="1" x14ac:dyDescent="0.25">
      <c r="A17" t="s">
        <v>185</v>
      </c>
      <c r="B17" t="s">
        <v>212</v>
      </c>
      <c r="C17" s="2" t="str">
        <f t="shared" si="1"/>
        <v>bart-base_lora-8-64-0_ebs-8_lr-0.0016-linear</v>
      </c>
      <c r="D17" s="2" t="s">
        <v>115</v>
      </c>
      <c r="E17" t="s">
        <v>2</v>
      </c>
      <c r="F17" t="s">
        <v>67</v>
      </c>
      <c r="G17" s="2" t="s">
        <v>152</v>
      </c>
      <c r="H17">
        <v>5</v>
      </c>
      <c r="I17">
        <v>2</v>
      </c>
      <c r="J17">
        <v>2</v>
      </c>
      <c r="K17">
        <v>4</v>
      </c>
      <c r="L17" s="1">
        <v>1.6000000000000001E-3</v>
      </c>
      <c r="M17" s="2" t="s">
        <v>10</v>
      </c>
      <c r="N17" s="2" t="s">
        <v>81</v>
      </c>
      <c r="O17">
        <v>0</v>
      </c>
      <c r="P17" t="s">
        <v>6</v>
      </c>
      <c r="Q17" s="2" t="str">
        <f>CONCATENATE(E17,"_uf-",F17,"_lora-",G17,"_nepoch-",H17,"_ebs-",I17*K17,"_lr-",L17,"-",M17,"_drop-",N17,"_wd-",O17)</f>
        <v>bart-base_uf-none_lora-8-64-0_nepoch-5_ebs-8_lr-0.0016-linear_drop-0.1-0.1-0.1_wd-0</v>
      </c>
    </row>
    <row r="18" spans="1:17" hidden="1" x14ac:dyDescent="0.25">
      <c r="A18" t="s">
        <v>186</v>
      </c>
      <c r="B18" t="s">
        <v>212</v>
      </c>
      <c r="C18" s="2" t="str">
        <f t="shared" si="1"/>
        <v>bart-base_lora-32-64-0_ebs-8_lr-0.0016-linear</v>
      </c>
      <c r="D18" s="2" t="s">
        <v>115</v>
      </c>
      <c r="E18" t="s">
        <v>2</v>
      </c>
      <c r="F18" t="s">
        <v>67</v>
      </c>
      <c r="G18" s="2" t="s">
        <v>153</v>
      </c>
      <c r="H18">
        <v>5</v>
      </c>
      <c r="I18">
        <v>2</v>
      </c>
      <c r="J18">
        <v>2</v>
      </c>
      <c r="K18">
        <v>4</v>
      </c>
      <c r="L18" s="1">
        <v>1.6000000000000001E-3</v>
      </c>
      <c r="M18" s="2" t="s">
        <v>10</v>
      </c>
      <c r="N18" s="2" t="s">
        <v>81</v>
      </c>
      <c r="O18">
        <v>0</v>
      </c>
      <c r="P18" t="s">
        <v>6</v>
      </c>
      <c r="Q18" s="2" t="str">
        <f>CONCATENATE(E18,"_uf-",F18,"_lora-",G18,"_nepoch-",H18,"_ebs-",I18*K18,"_lr-",L18,"-",M18,"_drop-",N18,"_wd-",O18)</f>
        <v>bart-base_uf-none_lora-32-64-0_nepoch-5_ebs-8_lr-0.0016-linear_drop-0.1-0.1-0.1_wd-0</v>
      </c>
    </row>
    <row r="19" spans="1:17" hidden="1" x14ac:dyDescent="0.25">
      <c r="A19" t="s">
        <v>187</v>
      </c>
      <c r="B19" t="s">
        <v>212</v>
      </c>
      <c r="C19" s="2" t="str">
        <f t="shared" si="1"/>
        <v>bart-base_lora-32-128-0_ebs-8_lr-0.0016-linear</v>
      </c>
      <c r="D19" s="2" t="s">
        <v>115</v>
      </c>
      <c r="E19" t="s">
        <v>2</v>
      </c>
      <c r="F19" t="s">
        <v>67</v>
      </c>
      <c r="G19" s="2" t="s">
        <v>154</v>
      </c>
      <c r="H19">
        <v>5</v>
      </c>
      <c r="I19">
        <v>2</v>
      </c>
      <c r="J19">
        <v>2</v>
      </c>
      <c r="K19">
        <v>4</v>
      </c>
      <c r="L19" s="1">
        <v>1.6000000000000001E-3</v>
      </c>
      <c r="M19" s="2" t="s">
        <v>10</v>
      </c>
      <c r="N19" s="2" t="s">
        <v>81</v>
      </c>
      <c r="O19">
        <v>0</v>
      </c>
      <c r="P19" t="s">
        <v>6</v>
      </c>
      <c r="Q19" s="2" t="str">
        <f>CONCATENATE(E19,"_uf-",F19,"_lora-",G19,"_nepoch-",H19,"_ebs-",I19*K19,"_lr-",L19,"-",M19,"_drop-",N19,"_wd-",O19)</f>
        <v>bart-base_uf-none_lora-32-128-0_nepoch-5_ebs-8_lr-0.0016-linear_drop-0.1-0.1-0.1_wd-0</v>
      </c>
    </row>
    <row r="20" spans="1:17" hidden="1" x14ac:dyDescent="0.25">
      <c r="A20" t="s">
        <v>188</v>
      </c>
      <c r="B20" t="s">
        <v>212</v>
      </c>
      <c r="C20" s="2" t="str">
        <f t="shared" si="1"/>
        <v>bart-base_lora-64-128-0_ebs-8_lr-0.0016-linear</v>
      </c>
      <c r="D20" s="2" t="s">
        <v>115</v>
      </c>
      <c r="E20" t="s">
        <v>2</v>
      </c>
      <c r="F20" t="s">
        <v>67</v>
      </c>
      <c r="G20" s="2" t="s">
        <v>155</v>
      </c>
      <c r="H20">
        <v>5</v>
      </c>
      <c r="I20">
        <v>2</v>
      </c>
      <c r="J20">
        <v>2</v>
      </c>
      <c r="K20">
        <v>4</v>
      </c>
      <c r="L20" s="1">
        <v>1.6000000000000001E-3</v>
      </c>
      <c r="M20" s="2" t="s">
        <v>10</v>
      </c>
      <c r="N20" s="2" t="s">
        <v>81</v>
      </c>
      <c r="O20">
        <v>0</v>
      </c>
      <c r="P20" t="s">
        <v>6</v>
      </c>
      <c r="Q20" s="2" t="str">
        <f>CONCATENATE(E20,"_uf-",F20,"_lora-",G20,"_nepoch-",H20,"_ebs-",I20*K20,"_lr-",L20,"-",M20,"_drop-",N20,"_wd-",O20)</f>
        <v>bart-base_uf-none_lora-64-128-0_nepoch-5_ebs-8_lr-0.0016-linear_drop-0.1-0.1-0.1_wd-0</v>
      </c>
    </row>
    <row r="21" spans="1:17" hidden="1" x14ac:dyDescent="0.25">
      <c r="A21" t="s">
        <v>182</v>
      </c>
      <c r="B21" t="s">
        <v>213</v>
      </c>
      <c r="C21" s="2" t="str">
        <f>CONCATENATE(E21,"_uf-",F21,"_lora-",G21,"_ebs-",I21*K21,"_lr-",L21,"-",M21)</f>
        <v>bart-base_uf-lm-head_lora-32-32-0_ebs-8_lr-0.0016-step-1-0.999</v>
      </c>
      <c r="D21" s="2" t="s">
        <v>115</v>
      </c>
      <c r="E21" t="s">
        <v>2</v>
      </c>
      <c r="F21" t="s">
        <v>144</v>
      </c>
      <c r="G21" s="2" t="s">
        <v>96</v>
      </c>
      <c r="H21">
        <v>30</v>
      </c>
      <c r="I21">
        <v>2</v>
      </c>
      <c r="J21">
        <v>2</v>
      </c>
      <c r="K21">
        <v>4</v>
      </c>
      <c r="L21" s="1">
        <v>1.6000000000000001E-3</v>
      </c>
      <c r="M21" s="2" t="s">
        <v>88</v>
      </c>
      <c r="N21" s="2" t="s">
        <v>81</v>
      </c>
      <c r="O21">
        <v>0</v>
      </c>
      <c r="P21" t="s">
        <v>6</v>
      </c>
      <c r="Q21" s="2" t="str">
        <f>CONCATENATE(E21,"_uf-",F21,"_lora-",G21,"_nepoch-",H21,"_ebs-",I21*K21,"_lr-",L21,"-",M21,"_drop-",N21,"_wd-",O21)</f>
        <v>bart-base_uf-lm-head_lora-32-32-0_nepoch-30_ebs-8_lr-0.0016-step-1-0.999_drop-0.1-0.1-0.1_wd-0</v>
      </c>
    </row>
    <row r="22" spans="1:17" hidden="1" x14ac:dyDescent="0.25">
      <c r="A22" t="s">
        <v>183</v>
      </c>
      <c r="B22" t="s">
        <v>213</v>
      </c>
      <c r="C22" s="2" t="str">
        <f t="shared" ref="C22:C23" si="2">CONCATENATE(E22,"_uf-",F22,"_lora-",G22,"_ebs-",I22*K22,"_lr-",L22,"-",M22)</f>
        <v>bart-base_uf-lm-head_lora-128-32-0_ebs-8_lr-0.0016-step-1-0.999</v>
      </c>
      <c r="D22" s="2" t="s">
        <v>115</v>
      </c>
      <c r="E22" t="s">
        <v>2</v>
      </c>
      <c r="F22" t="s">
        <v>144</v>
      </c>
      <c r="G22" s="2" t="s">
        <v>150</v>
      </c>
      <c r="H22">
        <v>30</v>
      </c>
      <c r="I22">
        <v>2</v>
      </c>
      <c r="J22">
        <v>2</v>
      </c>
      <c r="K22">
        <v>4</v>
      </c>
      <c r="L22" s="1">
        <v>1.6000000000000001E-3</v>
      </c>
      <c r="M22" s="2" t="s">
        <v>88</v>
      </c>
      <c r="N22" s="2" t="s">
        <v>81</v>
      </c>
      <c r="O22">
        <v>0</v>
      </c>
      <c r="P22" t="s">
        <v>6</v>
      </c>
      <c r="Q22" s="2" t="str">
        <f>CONCATENATE(E22,"_uf-",F22,"_lora-",G22,"_nepoch-",H22,"_ebs-",I22*K22,"_lr-",L22,"-",M22,"_drop-",N22,"_wd-",O22)</f>
        <v>bart-base_uf-lm-head_lora-128-32-0_nepoch-30_ebs-8_lr-0.0016-step-1-0.999_drop-0.1-0.1-0.1_wd-0</v>
      </c>
    </row>
    <row r="23" spans="1:17" hidden="1" x14ac:dyDescent="0.25">
      <c r="A23" t="s">
        <v>184</v>
      </c>
      <c r="B23" t="s">
        <v>213</v>
      </c>
      <c r="C23" s="2" t="str">
        <f t="shared" si="2"/>
        <v>bart-base_uf-lm-head_lora-128-256-0_ebs-8_lr-0.0016-step-1-0.999</v>
      </c>
      <c r="D23" s="2" t="s">
        <v>115</v>
      </c>
      <c r="E23" t="s">
        <v>2</v>
      </c>
      <c r="F23" t="s">
        <v>144</v>
      </c>
      <c r="G23" s="2" t="s">
        <v>151</v>
      </c>
      <c r="H23">
        <v>30</v>
      </c>
      <c r="I23">
        <v>2</v>
      </c>
      <c r="J23">
        <v>2</v>
      </c>
      <c r="K23">
        <v>4</v>
      </c>
      <c r="L23" s="1">
        <v>1.6000000000000001E-3</v>
      </c>
      <c r="M23" s="2" t="s">
        <v>88</v>
      </c>
      <c r="N23" s="2" t="s">
        <v>81</v>
      </c>
      <c r="O23">
        <v>0</v>
      </c>
      <c r="P23" t="s">
        <v>6</v>
      </c>
      <c r="Q23" s="2" t="str">
        <f>CONCATENATE(E23,"_uf-",F23,"_lora-",G23,"_nepoch-",H23,"_ebs-",I23*K23,"_lr-",L23,"-",M23,"_drop-",N23,"_wd-",O23)</f>
        <v>bart-base_uf-lm-head_lora-128-256-0_nepoch-30_ebs-8_lr-0.0016-step-1-0.999_drop-0.1-0.1-0.1_wd-0</v>
      </c>
    </row>
    <row r="24" spans="1:17" hidden="1" x14ac:dyDescent="0.25">
      <c r="A24" t="s">
        <v>173</v>
      </c>
      <c r="B24" t="s">
        <v>220</v>
      </c>
      <c r="C24" s="2" t="str">
        <f>CONCATENATE(E24,"_uf-",F24,"_lora-",G24,"_epoch-",H24,"_ebs-",I24*K24,"_lr-",L24,"-",M24)</f>
        <v>bart-base_uf-lm-head_lora-8-32-0_epoch-5_ebs-8_lr-0.0016-linear</v>
      </c>
      <c r="D24" s="2" t="s">
        <v>115</v>
      </c>
      <c r="E24" t="s">
        <v>2</v>
      </c>
      <c r="F24" t="s">
        <v>144</v>
      </c>
      <c r="G24" s="2" t="s">
        <v>80</v>
      </c>
      <c r="H24">
        <v>5</v>
      </c>
      <c r="I24">
        <v>2</v>
      </c>
      <c r="J24">
        <v>2</v>
      </c>
      <c r="K24">
        <v>4</v>
      </c>
      <c r="L24" s="1">
        <v>1.6000000000000001E-3</v>
      </c>
      <c r="M24" s="2" t="s">
        <v>10</v>
      </c>
      <c r="N24" s="2" t="s">
        <v>81</v>
      </c>
      <c r="O24">
        <v>0</v>
      </c>
      <c r="P24" t="s">
        <v>6</v>
      </c>
      <c r="Q24" s="2" t="str">
        <f>CONCATENATE(E24,"_uf-",F24,"_lora-",G24,"_nepoch-",H24,"_ebs-",I24*K24,"_lr-",L24,"-",M24,"_drop-",N24,"_wd-",O24)</f>
        <v>bart-base_uf-lm-head_lora-8-32-0_nepoch-5_ebs-8_lr-0.0016-linear_drop-0.1-0.1-0.1_wd-0</v>
      </c>
    </row>
    <row r="25" spans="1:17" hidden="1" x14ac:dyDescent="0.25">
      <c r="A25" t="s">
        <v>174</v>
      </c>
      <c r="B25" t="s">
        <v>223</v>
      </c>
      <c r="C25" s="2" t="str">
        <f>CONCATENATE(E25,"_uf-",F25,"_lora-",G25,"_epoch-",H25,"_ebs-",I25*K25,"_lr-",L25,"-",M25)</f>
        <v>bart-base_uf-lm-head_lora-8-32-0_epoch-10_ebs-8_lr-0.0016-linear</v>
      </c>
      <c r="D25" s="2" t="s">
        <v>115</v>
      </c>
      <c r="E25" t="s">
        <v>2</v>
      </c>
      <c r="F25" t="s">
        <v>144</v>
      </c>
      <c r="G25" s="2" t="s">
        <v>80</v>
      </c>
      <c r="H25">
        <v>10</v>
      </c>
      <c r="I25">
        <v>2</v>
      </c>
      <c r="J25">
        <v>2</v>
      </c>
      <c r="K25">
        <v>4</v>
      </c>
      <c r="L25" s="1">
        <v>1.6000000000000001E-3</v>
      </c>
      <c r="M25" s="2" t="s">
        <v>10</v>
      </c>
      <c r="N25" s="2" t="s">
        <v>81</v>
      </c>
      <c r="O25">
        <v>0</v>
      </c>
      <c r="P25" t="s">
        <v>6</v>
      </c>
      <c r="Q25" s="2" t="str">
        <f>CONCATENATE(E25,"_uf-",F25,"_lora-",G25,"_nepoch-",H25,"_ebs-",I25*K25,"_lr-",L25,"-",M25,"_drop-",N25,"_wd-",O25)</f>
        <v>bart-base_uf-lm-head_lora-8-32-0_nepoch-10_ebs-8_lr-0.0016-linear_drop-0.1-0.1-0.1_wd-0</v>
      </c>
    </row>
    <row r="26" spans="1:17" hidden="1" x14ac:dyDescent="0.25">
      <c r="A26" t="s">
        <v>175</v>
      </c>
      <c r="B26" t="s">
        <v>221</v>
      </c>
      <c r="C26" s="2" t="str">
        <f>CONCATENATE(E26,"_uf-",F26,"_lora-",G26,"_epoch-",H26,"_ebs-",I26*K26,"_lr-",L26,"-",M26)</f>
        <v>bart-base_uf-lm-head_lora-8-32-0_epoch-30_ebs-8_lr-0.0016-step-1-0.999</v>
      </c>
      <c r="D26" s="2" t="s">
        <v>115</v>
      </c>
      <c r="E26" t="s">
        <v>2</v>
      </c>
      <c r="F26" t="s">
        <v>144</v>
      </c>
      <c r="G26" s="2" t="s">
        <v>80</v>
      </c>
      <c r="H26">
        <v>30</v>
      </c>
      <c r="I26">
        <v>2</v>
      </c>
      <c r="J26">
        <v>2</v>
      </c>
      <c r="K26">
        <v>4</v>
      </c>
      <c r="L26" s="1">
        <v>1.6000000000000001E-3</v>
      </c>
      <c r="M26" s="2" t="s">
        <v>88</v>
      </c>
      <c r="N26" s="2" t="s">
        <v>81</v>
      </c>
      <c r="O26">
        <v>0</v>
      </c>
      <c r="P26" t="s">
        <v>6</v>
      </c>
      <c r="Q26" s="2" t="str">
        <f>CONCATENATE(E26,"_uf-",F26,"_lora-",G26,"_nepoch-",H26,"_ebs-",I26*K26,"_lr-",L26,"-",M26,"_drop-",N26,"_wd-",O26)</f>
        <v>bart-base_uf-lm-head_lora-8-32-0_nepoch-30_ebs-8_lr-0.0016-step-1-0.999_drop-0.1-0.1-0.1_wd-0</v>
      </c>
    </row>
    <row r="27" spans="1:17" hidden="1" x14ac:dyDescent="0.25">
      <c r="A27" t="s">
        <v>172</v>
      </c>
      <c r="B27" t="s">
        <v>219</v>
      </c>
      <c r="C27" s="2" t="str">
        <f>CONCATENATE(E27,"_uf-",F27,"_lora-",G27,"_epoch-",H27,"_ebs-",I27*K27,"_lr-",L27,"-",M27,"_",D27)</f>
        <v>bart-base_uf-lm-head_lora-8-32-0_epoch-30_ebs-8_lr-0.0016-step-1-0.999_ogtvsplit</v>
      </c>
      <c r="D27" s="2" t="s">
        <v>114</v>
      </c>
      <c r="E27" t="s">
        <v>2</v>
      </c>
      <c r="F27" t="s">
        <v>144</v>
      </c>
      <c r="G27" s="2" t="s">
        <v>80</v>
      </c>
      <c r="H27">
        <v>30</v>
      </c>
      <c r="I27">
        <v>2</v>
      </c>
      <c r="J27">
        <v>2</v>
      </c>
      <c r="K27">
        <v>4</v>
      </c>
      <c r="L27" s="1">
        <v>1.6000000000000001E-3</v>
      </c>
      <c r="M27" s="2" t="s">
        <v>88</v>
      </c>
      <c r="N27" s="2" t="s">
        <v>81</v>
      </c>
      <c r="O27">
        <v>0</v>
      </c>
      <c r="P27" t="s">
        <v>52</v>
      </c>
      <c r="Q27" s="2" t="str">
        <f>CONCATENATE(E27,"_uf-",F27,"_lora-",G27,"_nepoch-",H27,"_ebs-",I27*K27,"_lr-",L27,"-",M27,"_drop-",N27,"_wd-",O27)</f>
        <v>bart-base_uf-lm-head_lora-8-32-0_nepoch-30_ebs-8_lr-0.0016-step-1-0.999_drop-0.1-0.1-0.1_wd-0</v>
      </c>
    </row>
    <row r="28" spans="1:17" hidden="1" x14ac:dyDescent="0.25">
      <c r="A28" t="s">
        <v>189</v>
      </c>
      <c r="B28" t="s">
        <v>214</v>
      </c>
      <c r="C28" s="2" t="str">
        <f>CONCATENATE(E28,"_uf-",F28,"_lora-",G28,"_epoch-",H28,"_ebs-",I28*K28,"_lr-",L28,"-",M28,"_drop-",N28)</f>
        <v>bart-base_uf-lm-head_lora-8-32-0_epoch-10_ebs-8_lr-0.0016-linear_drop-0.2-0.1-0.1</v>
      </c>
      <c r="D28" s="2" t="s">
        <v>115</v>
      </c>
      <c r="E28" t="s">
        <v>2</v>
      </c>
      <c r="F28" t="s">
        <v>144</v>
      </c>
      <c r="G28" s="2" t="s">
        <v>80</v>
      </c>
      <c r="H28">
        <v>10</v>
      </c>
      <c r="I28">
        <v>2</v>
      </c>
      <c r="J28">
        <v>2</v>
      </c>
      <c r="K28">
        <v>4</v>
      </c>
      <c r="L28" s="1">
        <v>1.6000000000000001E-3</v>
      </c>
      <c r="M28" s="2" t="s">
        <v>10</v>
      </c>
      <c r="N28" s="2" t="s">
        <v>156</v>
      </c>
      <c r="O28">
        <v>0</v>
      </c>
      <c r="P28" t="s">
        <v>6</v>
      </c>
      <c r="Q28" s="2" t="str">
        <f>CONCATENATE(E28,"_uf-",F28,"_lora-",G28,"_nepoch-",H28,"_ebs-",I28*K28,"_lr-",L28,"-",M28,"_drop-",N28,"_wd-",O28)</f>
        <v>bart-base_uf-lm-head_lora-8-32-0_nepoch-10_ebs-8_lr-0.0016-linear_drop-0.2-0.1-0.1_wd-0</v>
      </c>
    </row>
    <row r="29" spans="1:17" hidden="1" x14ac:dyDescent="0.25">
      <c r="A29" t="s">
        <v>190</v>
      </c>
      <c r="B29" t="s">
        <v>214</v>
      </c>
      <c r="C29" s="2" t="str">
        <f t="shared" ref="C29:C47" si="3">CONCATENATE(E29,"_uf-",F29,"_lora-",G29,"_epoch-",H29,"_ebs-",I29*K29,"_lr-",L29,"-",M29,"_drop-",N29)</f>
        <v>bart-base_uf-lm-head_lora-8-32-0_epoch-10_ebs-8_lr-0.0016-linear_drop-0.2-0.2-0.1</v>
      </c>
      <c r="D29" s="2" t="s">
        <v>115</v>
      </c>
      <c r="E29" t="s">
        <v>2</v>
      </c>
      <c r="F29" t="s">
        <v>144</v>
      </c>
      <c r="G29" s="2" t="s">
        <v>80</v>
      </c>
      <c r="H29">
        <v>10</v>
      </c>
      <c r="I29">
        <v>2</v>
      </c>
      <c r="J29">
        <v>2</v>
      </c>
      <c r="K29">
        <v>4</v>
      </c>
      <c r="L29" s="1">
        <v>1.6000000000000001E-3</v>
      </c>
      <c r="M29" s="2" t="s">
        <v>10</v>
      </c>
      <c r="N29" t="s">
        <v>157</v>
      </c>
      <c r="O29">
        <v>0</v>
      </c>
      <c r="P29" t="s">
        <v>6</v>
      </c>
      <c r="Q29" s="2" t="str">
        <f>CONCATENATE(E29,"_uf-",F29,"_lora-",G29,"_nepoch-",H29,"_ebs-",I29*K29,"_lr-",L29,"-",M29,"_drop-",N29,"_wd-",O29)</f>
        <v>bart-base_uf-lm-head_lora-8-32-0_nepoch-10_ebs-8_lr-0.0016-linear_drop-0.2-0.2-0.1_wd-0</v>
      </c>
    </row>
    <row r="30" spans="1:17" hidden="1" x14ac:dyDescent="0.25">
      <c r="A30" t="s">
        <v>191</v>
      </c>
      <c r="B30" t="s">
        <v>214</v>
      </c>
      <c r="C30" s="2" t="str">
        <f t="shared" si="3"/>
        <v>bart-base_uf-lm-head_lora-8-32-0_epoch-10_ebs-8_lr-0.0016-linear_drop-0.2-0.1-0.2</v>
      </c>
      <c r="D30" s="2" t="s">
        <v>115</v>
      </c>
      <c r="E30" t="s">
        <v>2</v>
      </c>
      <c r="F30" t="s">
        <v>144</v>
      </c>
      <c r="G30" s="2" t="s">
        <v>80</v>
      </c>
      <c r="H30">
        <v>10</v>
      </c>
      <c r="I30">
        <v>2</v>
      </c>
      <c r="J30">
        <v>2</v>
      </c>
      <c r="K30">
        <v>4</v>
      </c>
      <c r="L30" s="1">
        <v>1.6000000000000001E-3</v>
      </c>
      <c r="M30" s="2" t="s">
        <v>10</v>
      </c>
      <c r="N30" t="s">
        <v>158</v>
      </c>
      <c r="O30">
        <v>0</v>
      </c>
      <c r="P30" t="s">
        <v>6</v>
      </c>
      <c r="Q30" s="2" t="str">
        <f>CONCATENATE(E30,"_uf-",F30,"_lora-",G30,"_nepoch-",H30,"_ebs-",I30*K30,"_lr-",L30,"-",M30,"_drop-",N30,"_wd-",O30)</f>
        <v>bart-base_uf-lm-head_lora-8-32-0_nepoch-10_ebs-8_lr-0.0016-linear_drop-0.2-0.1-0.2_wd-0</v>
      </c>
    </row>
    <row r="31" spans="1:17" hidden="1" x14ac:dyDescent="0.25">
      <c r="A31" t="s">
        <v>192</v>
      </c>
      <c r="B31" t="s">
        <v>214</v>
      </c>
      <c r="C31" s="2" t="str">
        <f t="shared" si="3"/>
        <v>bart-base_uf-lm-head_lora-8-32-0_epoch-10_ebs-8_lr-0.0016-linear_drop-0.2-0.2-0.2</v>
      </c>
      <c r="D31" s="2" t="s">
        <v>115</v>
      </c>
      <c r="E31" t="s">
        <v>2</v>
      </c>
      <c r="F31" t="s">
        <v>144</v>
      </c>
      <c r="G31" s="2" t="s">
        <v>80</v>
      </c>
      <c r="H31">
        <v>10</v>
      </c>
      <c r="I31">
        <v>2</v>
      </c>
      <c r="J31">
        <v>2</v>
      </c>
      <c r="K31">
        <v>4</v>
      </c>
      <c r="L31" s="1">
        <v>1.6000000000000001E-3</v>
      </c>
      <c r="M31" s="2" t="s">
        <v>10</v>
      </c>
      <c r="N31" t="s">
        <v>147</v>
      </c>
      <c r="O31">
        <v>0</v>
      </c>
      <c r="P31" t="s">
        <v>6</v>
      </c>
      <c r="Q31" s="2" t="str">
        <f>CONCATENATE(E31,"_uf-",F31,"_lora-",G31,"_nepoch-",H31,"_ebs-",I31*K31,"_lr-",L31,"-",M31,"_drop-",N31,"_wd-",O31)</f>
        <v>bart-base_uf-lm-head_lora-8-32-0_nepoch-10_ebs-8_lr-0.0016-linear_drop-0.2-0.2-0.2_wd-0</v>
      </c>
    </row>
    <row r="32" spans="1:17" hidden="1" x14ac:dyDescent="0.25">
      <c r="A32" t="s">
        <v>193</v>
      </c>
      <c r="B32" t="s">
        <v>214</v>
      </c>
      <c r="C32" s="2" t="str">
        <f t="shared" si="3"/>
        <v>bart-base_uf-lm-head_lora-8-32-0_epoch-30_ebs-8_lr-0.0016-step-1-0.999_drop-0.2-0.2-0.2</v>
      </c>
      <c r="D32" s="2" t="s">
        <v>115</v>
      </c>
      <c r="E32" t="s">
        <v>2</v>
      </c>
      <c r="F32" t="s">
        <v>144</v>
      </c>
      <c r="G32" s="2" t="s">
        <v>80</v>
      </c>
      <c r="H32">
        <v>30</v>
      </c>
      <c r="I32">
        <v>2</v>
      </c>
      <c r="J32">
        <v>2</v>
      </c>
      <c r="K32">
        <v>4</v>
      </c>
      <c r="L32" s="1">
        <v>1.6000000000000001E-3</v>
      </c>
      <c r="M32" s="2" t="s">
        <v>88</v>
      </c>
      <c r="N32" t="s">
        <v>147</v>
      </c>
      <c r="O32">
        <v>0</v>
      </c>
      <c r="P32" t="s">
        <v>52</v>
      </c>
      <c r="Q32" s="2" t="str">
        <f>CONCATENATE(E32,"_uf-",F32,"_lora-",G32,"_nepoch-",H32,"_ebs-",I32*K32,"_lr-",L32,"-",M32,"_drop-",N32,"_wd-",O32)</f>
        <v>bart-base_uf-lm-head_lora-8-32-0_nepoch-30_ebs-8_lr-0.0016-step-1-0.999_drop-0.2-0.2-0.2_wd-0</v>
      </c>
    </row>
    <row r="33" spans="1:17" hidden="1" x14ac:dyDescent="0.25">
      <c r="A33" t="s">
        <v>194</v>
      </c>
      <c r="B33" t="s">
        <v>214</v>
      </c>
      <c r="C33" s="2" t="str">
        <f t="shared" si="3"/>
        <v>bart-base_uf-lm-head_lora-8-32-0_epoch-10_ebs-8_lr-0.0016-linear_drop-0.4-0.1-0.1</v>
      </c>
      <c r="D33" s="2" t="s">
        <v>115</v>
      </c>
      <c r="E33" t="s">
        <v>2</v>
      </c>
      <c r="F33" t="s">
        <v>144</v>
      </c>
      <c r="G33" s="2" t="s">
        <v>80</v>
      </c>
      <c r="H33">
        <v>10</v>
      </c>
      <c r="I33">
        <v>2</v>
      </c>
      <c r="J33">
        <v>2</v>
      </c>
      <c r="K33">
        <v>4</v>
      </c>
      <c r="L33" s="1">
        <v>1.6000000000000001E-3</v>
      </c>
      <c r="M33" s="2" t="s">
        <v>10</v>
      </c>
      <c r="N33" t="s">
        <v>159</v>
      </c>
      <c r="O33">
        <v>0</v>
      </c>
      <c r="P33" t="s">
        <v>6</v>
      </c>
      <c r="Q33" s="2" t="str">
        <f>CONCATENATE(E33,"_uf-",F33,"_lora-",G33,"_nepoch-",H33,"_ebs-",I33*K33,"_lr-",L33,"-",M33,"_drop-",N33,"_wd-",O33)</f>
        <v>bart-base_uf-lm-head_lora-8-32-0_nepoch-10_ebs-8_lr-0.0016-linear_drop-0.4-0.1-0.1_wd-0</v>
      </c>
    </row>
    <row r="34" spans="1:17" hidden="1" x14ac:dyDescent="0.25">
      <c r="A34" t="s">
        <v>195</v>
      </c>
      <c r="B34" t="s">
        <v>214</v>
      </c>
      <c r="C34" s="2" t="str">
        <f t="shared" si="3"/>
        <v>bart-base_uf-lm-head_lora-8-32-0_epoch-10_ebs-8_lr-0.0016-linear_drop-0.9-0.1-0.1</v>
      </c>
      <c r="D34" s="2" t="s">
        <v>115</v>
      </c>
      <c r="E34" t="s">
        <v>2</v>
      </c>
      <c r="F34" t="s">
        <v>144</v>
      </c>
      <c r="G34" s="2" t="s">
        <v>80</v>
      </c>
      <c r="H34">
        <v>10</v>
      </c>
      <c r="I34">
        <v>2</v>
      </c>
      <c r="J34">
        <v>2</v>
      </c>
      <c r="K34">
        <v>4</v>
      </c>
      <c r="L34" s="1">
        <v>1.6000000000000001E-3</v>
      </c>
      <c r="M34" s="2" t="s">
        <v>10</v>
      </c>
      <c r="N34" t="s">
        <v>160</v>
      </c>
      <c r="O34">
        <v>0</v>
      </c>
      <c r="P34" t="s">
        <v>6</v>
      </c>
      <c r="Q34" s="2" t="str">
        <f>CONCATENATE(E34,"_uf-",F34,"_lora-",G34,"_nepoch-",H34,"_ebs-",I34*K34,"_lr-",L34,"-",M34,"_drop-",N34,"_wd-",O34)</f>
        <v>bart-base_uf-lm-head_lora-8-32-0_nepoch-10_ebs-8_lr-0.0016-linear_drop-0.9-0.1-0.1_wd-0</v>
      </c>
    </row>
    <row r="35" spans="1:17" x14ac:dyDescent="0.25">
      <c r="A35" t="s">
        <v>196</v>
      </c>
      <c r="B35" t="s">
        <v>215</v>
      </c>
      <c r="C35" s="2" t="str">
        <f>CONCATENATE(E35,"_uf-",F35,"_lora-",G35,"_epoch-",H35,"_ebs-",I35*K35,"_lr-",L35,"-",M35,"_wd-",O35)</f>
        <v>bart-base_uf-lm-head_lora-8-32-0_epoch-10_ebs-8_lr-0.0016-linear_wd-0.0001</v>
      </c>
      <c r="D35" s="2" t="s">
        <v>115</v>
      </c>
      <c r="E35" t="s">
        <v>2</v>
      </c>
      <c r="F35" t="s">
        <v>144</v>
      </c>
      <c r="G35" s="2" t="s">
        <v>80</v>
      </c>
      <c r="H35">
        <v>10</v>
      </c>
      <c r="I35">
        <v>2</v>
      </c>
      <c r="J35">
        <v>2</v>
      </c>
      <c r="K35">
        <v>4</v>
      </c>
      <c r="L35" s="1">
        <v>1.6000000000000001E-3</v>
      </c>
      <c r="M35" s="2" t="s">
        <v>10</v>
      </c>
      <c r="N35" s="2" t="s">
        <v>81</v>
      </c>
      <c r="O35">
        <v>1E-4</v>
      </c>
      <c r="P35" t="s">
        <v>6</v>
      </c>
      <c r="Q35" s="2" t="str">
        <f>CONCATENATE(E35,"_uf-",F35,"_lora-",G35,"_nepoch-",H35,"_ebs-",I35*K35,"_lr-",L35,"-",M35,"_drop-",N35,"_wd-",O35)</f>
        <v>bart-base_uf-lm-head_lora-8-32-0_nepoch-10_ebs-8_lr-0.0016-linear_drop-0.1-0.1-0.1_wd-0.0001</v>
      </c>
    </row>
    <row r="36" spans="1:17" x14ac:dyDescent="0.25">
      <c r="A36" t="s">
        <v>197</v>
      </c>
      <c r="B36" t="s">
        <v>215</v>
      </c>
      <c r="C36" s="2" t="str">
        <f t="shared" ref="C36:C47" si="4">CONCATENATE(E36,"_uf-",F36,"_lora-",G36,"_epoch-",H36,"_ebs-",I36*K36,"_lr-",L36,"-",M36,"_wd-",O36)</f>
        <v>bart-base_uf-lm-head_lora-8-32-0_epoch-10_ebs-8_lr-0.0016-linear_wd-0.01</v>
      </c>
      <c r="D36" s="2" t="s">
        <v>115</v>
      </c>
      <c r="E36" t="s">
        <v>2</v>
      </c>
      <c r="F36" t="s">
        <v>144</v>
      </c>
      <c r="G36" s="2" t="s">
        <v>80</v>
      </c>
      <c r="H36">
        <v>10</v>
      </c>
      <c r="I36">
        <v>2</v>
      </c>
      <c r="J36">
        <v>2</v>
      </c>
      <c r="K36">
        <v>4</v>
      </c>
      <c r="L36" s="1">
        <v>1.6000000000000001E-3</v>
      </c>
      <c r="M36" s="2" t="s">
        <v>10</v>
      </c>
      <c r="N36" s="2" t="s">
        <v>81</v>
      </c>
      <c r="O36">
        <v>0.01</v>
      </c>
      <c r="P36" t="s">
        <v>6</v>
      </c>
      <c r="Q36" s="2" t="str">
        <f>CONCATENATE(E36,"_uf-",F36,"_lora-",G36,"_nepoch-",H36,"_ebs-",I36*K36,"_lr-",L36,"-",M36,"_drop-",N36,"_wd-",O36)</f>
        <v>bart-base_uf-lm-head_lora-8-32-0_nepoch-10_ebs-8_lr-0.0016-linear_drop-0.1-0.1-0.1_wd-0.01</v>
      </c>
    </row>
    <row r="37" spans="1:17" x14ac:dyDescent="0.25">
      <c r="A37" t="s">
        <v>198</v>
      </c>
      <c r="B37" t="s">
        <v>215</v>
      </c>
      <c r="C37" s="2" t="str">
        <f t="shared" si="4"/>
        <v>bart-base_uf-lm-head_lora-8-32-0_epoch-10_ebs-8_lr-0.0016-linear_wd-1</v>
      </c>
      <c r="D37" s="2" t="s">
        <v>115</v>
      </c>
      <c r="E37" t="s">
        <v>2</v>
      </c>
      <c r="F37" t="s">
        <v>144</v>
      </c>
      <c r="G37" s="2" t="s">
        <v>80</v>
      </c>
      <c r="H37">
        <v>10</v>
      </c>
      <c r="I37">
        <v>2</v>
      </c>
      <c r="J37">
        <v>2</v>
      </c>
      <c r="K37">
        <v>4</v>
      </c>
      <c r="L37" s="1">
        <v>1.6000000000000001E-3</v>
      </c>
      <c r="M37" s="2" t="s">
        <v>10</v>
      </c>
      <c r="N37" s="2" t="s">
        <v>81</v>
      </c>
      <c r="O37">
        <v>1</v>
      </c>
      <c r="P37" t="s">
        <v>6</v>
      </c>
      <c r="Q37" s="2" t="str">
        <f>CONCATENATE(E37,"_uf-",F37,"_lora-",G37,"_nepoch-",H37,"_ebs-",I37*K37,"_lr-",L37,"-",M37,"_drop-",N37,"_wd-",O37)</f>
        <v>bart-base_uf-lm-head_lora-8-32-0_nepoch-10_ebs-8_lr-0.0016-linear_drop-0.1-0.1-0.1_wd-1</v>
      </c>
    </row>
    <row r="38" spans="1:17" x14ac:dyDescent="0.25">
      <c r="A38" t="s">
        <v>199</v>
      </c>
      <c r="B38" t="s">
        <v>215</v>
      </c>
      <c r="C38" s="2" t="str">
        <f t="shared" si="4"/>
        <v>bart-base_uf-lm-head_lora-8-32-0_epoch-10_ebs-8_lr-0.0016-linear_wd-2</v>
      </c>
      <c r="D38" s="2" t="s">
        <v>115</v>
      </c>
      <c r="E38" t="s">
        <v>2</v>
      </c>
      <c r="F38" t="s">
        <v>144</v>
      </c>
      <c r="G38" s="2" t="s">
        <v>80</v>
      </c>
      <c r="H38">
        <v>10</v>
      </c>
      <c r="I38">
        <v>2</v>
      </c>
      <c r="J38">
        <v>2</v>
      </c>
      <c r="K38">
        <v>4</v>
      </c>
      <c r="L38" s="1">
        <v>1.6000000000000001E-3</v>
      </c>
      <c r="M38" s="2" t="s">
        <v>10</v>
      </c>
      <c r="N38" s="2" t="s">
        <v>81</v>
      </c>
      <c r="O38">
        <v>2</v>
      </c>
      <c r="P38" t="s">
        <v>6</v>
      </c>
      <c r="Q38" s="2" t="str">
        <f>CONCATENATE(E38,"_uf-",F38,"_lora-",G38,"_nepoch-",H38,"_ebs-",I38*K38,"_lr-",L38,"-",M38,"_drop-",N38,"_wd-",O38)</f>
        <v>bart-base_uf-lm-head_lora-8-32-0_nepoch-10_ebs-8_lr-0.0016-linear_drop-0.1-0.1-0.1_wd-2</v>
      </c>
    </row>
    <row r="39" spans="1:17" x14ac:dyDescent="0.25">
      <c r="A39" t="s">
        <v>200</v>
      </c>
      <c r="B39" t="s">
        <v>215</v>
      </c>
      <c r="C39" s="2" t="str">
        <f t="shared" si="4"/>
        <v>bart-base_uf-lm-head_lora-8-32-0_epoch-10_ebs-8_lr-0.0016-linear_wd-4</v>
      </c>
      <c r="D39" s="2" t="s">
        <v>115</v>
      </c>
      <c r="E39" t="s">
        <v>2</v>
      </c>
      <c r="F39" t="s">
        <v>144</v>
      </c>
      <c r="G39" s="2" t="s">
        <v>80</v>
      </c>
      <c r="H39">
        <v>10</v>
      </c>
      <c r="I39">
        <v>2</v>
      </c>
      <c r="J39">
        <v>2</v>
      </c>
      <c r="K39">
        <v>4</v>
      </c>
      <c r="L39" s="1">
        <v>1.6000000000000001E-3</v>
      </c>
      <c r="M39" s="2" t="s">
        <v>10</v>
      </c>
      <c r="N39" s="2" t="s">
        <v>81</v>
      </c>
      <c r="O39">
        <v>4</v>
      </c>
      <c r="P39" t="s">
        <v>6</v>
      </c>
      <c r="Q39" s="2" t="str">
        <f>CONCATENATE(E39,"_uf-",F39,"_lora-",G39,"_nepoch-",H39,"_ebs-",I39*K39,"_lr-",L39,"-",M39,"_drop-",N39,"_wd-",O39)</f>
        <v>bart-base_uf-lm-head_lora-8-32-0_nepoch-10_ebs-8_lr-0.0016-linear_drop-0.1-0.1-0.1_wd-4</v>
      </c>
    </row>
    <row r="40" spans="1:17" x14ac:dyDescent="0.25">
      <c r="A40" t="s">
        <v>201</v>
      </c>
      <c r="B40" t="s">
        <v>215</v>
      </c>
      <c r="C40" s="2" t="str">
        <f t="shared" si="4"/>
        <v>bart-base_uf-lm-head_lora-8-32-0_epoch-30_ebs-8_lr-0.0016-step-1-0.999_wd-4</v>
      </c>
      <c r="D40" s="2" t="s">
        <v>115</v>
      </c>
      <c r="E40" t="s">
        <v>2</v>
      </c>
      <c r="F40" t="s">
        <v>144</v>
      </c>
      <c r="G40" s="2" t="s">
        <v>80</v>
      </c>
      <c r="H40">
        <v>30</v>
      </c>
      <c r="I40">
        <v>2</v>
      </c>
      <c r="J40">
        <v>2</v>
      </c>
      <c r="K40">
        <v>4</v>
      </c>
      <c r="L40" s="1">
        <v>1.6000000000000001E-3</v>
      </c>
      <c r="M40" s="2" t="s">
        <v>88</v>
      </c>
      <c r="N40" s="2" t="s">
        <v>81</v>
      </c>
      <c r="O40">
        <v>4</v>
      </c>
      <c r="P40" t="s">
        <v>52</v>
      </c>
      <c r="Q40" s="2" t="str">
        <f>CONCATENATE(E40,"_uf-",F40,"_lora-",G40,"_nepoch-",H40,"_ebs-",I40*K40,"_lr-",L40,"-",M40,"_drop-",N40,"_wd-",O40)</f>
        <v>bart-base_uf-lm-head_lora-8-32-0_nepoch-30_ebs-8_lr-0.0016-step-1-0.999_drop-0.1-0.1-0.1_wd-4</v>
      </c>
    </row>
    <row r="41" spans="1:17" x14ac:dyDescent="0.25">
      <c r="A41" t="s">
        <v>202</v>
      </c>
      <c r="B41" t="s">
        <v>215</v>
      </c>
      <c r="C41" s="2" t="str">
        <f>CONCATENATE(E41,"_uf-",F41,"_lora-",G41,"_epoch-",H41,"_ebs-",I41*K41,"_lr-",L41,"-",M41,"_wd-",O41,"_",D41)</f>
        <v>bart-base_uf-lm-head_lora-8-32-0_epoch-30_ebs-8_lr-0.0016-step-1-0.999_wd-4_ogtvsplit</v>
      </c>
      <c r="D41" t="s">
        <v>114</v>
      </c>
      <c r="E41" t="s">
        <v>2</v>
      </c>
      <c r="F41" t="s">
        <v>144</v>
      </c>
      <c r="G41" s="2" t="s">
        <v>80</v>
      </c>
      <c r="H41">
        <v>30</v>
      </c>
      <c r="I41">
        <v>2</v>
      </c>
      <c r="J41">
        <v>2</v>
      </c>
      <c r="K41">
        <v>4</v>
      </c>
      <c r="L41" s="1">
        <v>1.6000000000000001E-3</v>
      </c>
      <c r="M41" s="2" t="s">
        <v>88</v>
      </c>
      <c r="N41" s="2" t="s">
        <v>81</v>
      </c>
      <c r="O41">
        <v>4</v>
      </c>
      <c r="P41" t="s">
        <v>52</v>
      </c>
      <c r="Q41" s="2" t="str">
        <f>CONCATENATE(E41,"_uf-",F41,"_lora-",G41,"_nepoch-",H41,"_ebs-",I41*K41,"_lr-",L41,"-",M41,"_drop-",N41,"_wd-",O41)</f>
        <v>bart-base_uf-lm-head_lora-8-32-0_nepoch-30_ebs-8_lr-0.0016-step-1-0.999_drop-0.1-0.1-0.1_wd-4</v>
      </c>
    </row>
    <row r="42" spans="1:17" x14ac:dyDescent="0.25">
      <c r="A42" t="s">
        <v>203</v>
      </c>
      <c r="B42" t="s">
        <v>215</v>
      </c>
      <c r="C42" s="2" t="str">
        <f t="shared" si="4"/>
        <v>bart-base_uf-lm-head_lora-8-32-0_epoch-10_ebs-8_lr-0.0016-linear_wd-7</v>
      </c>
      <c r="D42" s="2" t="s">
        <v>115</v>
      </c>
      <c r="E42" t="s">
        <v>2</v>
      </c>
      <c r="F42" t="s">
        <v>144</v>
      </c>
      <c r="G42" s="2" t="s">
        <v>80</v>
      </c>
      <c r="H42">
        <v>10</v>
      </c>
      <c r="I42">
        <v>2</v>
      </c>
      <c r="J42">
        <v>2</v>
      </c>
      <c r="K42">
        <v>4</v>
      </c>
      <c r="L42" s="1">
        <v>1.6000000000000001E-3</v>
      </c>
      <c r="M42" s="2" t="s">
        <v>10</v>
      </c>
      <c r="N42" s="2" t="s">
        <v>81</v>
      </c>
      <c r="O42">
        <v>7</v>
      </c>
      <c r="P42" t="s">
        <v>6</v>
      </c>
      <c r="Q42" s="2" t="str">
        <f>CONCATENATE(E42,"_uf-",F42,"_lora-",G42,"_nepoch-",H42,"_ebs-",I42*K42,"_lr-",L42,"-",M42,"_drop-",N42,"_wd-",O42)</f>
        <v>bart-base_uf-lm-head_lora-8-32-0_nepoch-10_ebs-8_lr-0.0016-linear_drop-0.1-0.1-0.1_wd-7</v>
      </c>
    </row>
    <row r="43" spans="1:17" x14ac:dyDescent="0.25">
      <c r="A43" t="s">
        <v>204</v>
      </c>
      <c r="B43" t="s">
        <v>224</v>
      </c>
      <c r="C43" s="2" t="str">
        <f t="shared" si="4"/>
        <v>bart-base_uf-lm-head_lora-8-32-0_epoch-30_ebs-8_lr-0.0016-linear_wd-7</v>
      </c>
      <c r="D43" s="2" t="s">
        <v>115</v>
      </c>
      <c r="E43" t="s">
        <v>2</v>
      </c>
      <c r="F43" t="s">
        <v>144</v>
      </c>
      <c r="G43" s="2" t="s">
        <v>80</v>
      </c>
      <c r="H43">
        <v>30</v>
      </c>
      <c r="I43">
        <v>2</v>
      </c>
      <c r="J43">
        <v>2</v>
      </c>
      <c r="K43">
        <v>4</v>
      </c>
      <c r="L43" s="1">
        <v>1.6000000000000001E-3</v>
      </c>
      <c r="M43" s="2" t="s">
        <v>10</v>
      </c>
      <c r="N43" s="2" t="s">
        <v>81</v>
      </c>
      <c r="O43">
        <v>7</v>
      </c>
      <c r="P43" t="s">
        <v>49</v>
      </c>
      <c r="Q43" s="2" t="str">
        <f>CONCATENATE(E43,"_uf-",F43,"_lora-",G43,"_nepoch-",H43,"_ebs-",I43*K43,"_lr-",L43,"-",M43,"_drop-",N43,"_wd-",O43)</f>
        <v>bart-base_uf-lm-head_lora-8-32-0_nepoch-30_ebs-8_lr-0.0016-linear_drop-0.1-0.1-0.1_wd-7</v>
      </c>
    </row>
    <row r="44" spans="1:17" x14ac:dyDescent="0.25">
      <c r="A44" t="s">
        <v>205</v>
      </c>
      <c r="B44" t="s">
        <v>224</v>
      </c>
      <c r="C44" s="2" t="str">
        <f>CONCATENATE(E44,"_uf-",F44,"_lora-",G44,"_epoch-",H44,"_ebs-",I44*K44,"_lr-",ROUND(L44,6),"-",M44,"_wd-",O44)</f>
        <v>bart-base_uf-lm-head_lora-8-32-0_epoch-30_ebs-8_lr-0.000533-linear_wd-7</v>
      </c>
      <c r="D44" s="2" t="s">
        <v>115</v>
      </c>
      <c r="E44" t="s">
        <v>2</v>
      </c>
      <c r="F44" t="s">
        <v>144</v>
      </c>
      <c r="G44" s="2" t="s">
        <v>80</v>
      </c>
      <c r="H44">
        <v>30</v>
      </c>
      <c r="I44">
        <v>2</v>
      </c>
      <c r="J44">
        <v>2</v>
      </c>
      <c r="K44">
        <v>4</v>
      </c>
      <c r="L44" s="1">
        <v>5.3333333333333336E-4</v>
      </c>
      <c r="M44" s="2" t="s">
        <v>10</v>
      </c>
      <c r="N44" s="2" t="s">
        <v>81</v>
      </c>
      <c r="O44">
        <v>7</v>
      </c>
      <c r="P44" t="s">
        <v>49</v>
      </c>
      <c r="Q44" s="2" t="str">
        <f>CONCATENATE(E44,"_uf-",F44,"_lora-",G44,"_nepoch-",H44,"_ebs-",I44*K44,"_lr-",L44,"-",M44,"_drop-",N44,"_wd-",O44)</f>
        <v>bart-base_uf-lm-head_lora-8-32-0_nepoch-30_ebs-8_lr-0.000533333333333333-linear_drop-0.1-0.1-0.1_wd-7</v>
      </c>
    </row>
    <row r="45" spans="1:17" x14ac:dyDescent="0.25">
      <c r="A45" t="s">
        <v>206</v>
      </c>
      <c r="B45" t="s">
        <v>224</v>
      </c>
      <c r="C45" s="2" t="str">
        <f t="shared" si="4"/>
        <v>bart-base_uf-lm-head_lora-8-32-0_epoch-30_ebs-8_lr-0.0008-linear_wd-7</v>
      </c>
      <c r="D45" s="2" t="s">
        <v>115</v>
      </c>
      <c r="E45" t="s">
        <v>2</v>
      </c>
      <c r="F45" t="s">
        <v>144</v>
      </c>
      <c r="G45" s="2" t="s">
        <v>80</v>
      </c>
      <c r="H45">
        <v>30</v>
      </c>
      <c r="I45">
        <v>2</v>
      </c>
      <c r="J45">
        <v>2</v>
      </c>
      <c r="K45">
        <v>4</v>
      </c>
      <c r="L45" s="1">
        <v>8.0000000000000004E-4</v>
      </c>
      <c r="M45" s="2" t="s">
        <v>10</v>
      </c>
      <c r="N45" s="2" t="s">
        <v>81</v>
      </c>
      <c r="O45">
        <v>7</v>
      </c>
      <c r="P45" t="s">
        <v>49</v>
      </c>
      <c r="Q45" s="2" t="str">
        <f>CONCATENATE(E45,"_uf-",F45,"_lora-",G45,"_nepoch-",H45,"_ebs-",I45*K45,"_lr-",L45,"-",M45,"_drop-",N45,"_wd-",O45)</f>
        <v>bart-base_uf-lm-head_lora-8-32-0_nepoch-30_ebs-8_lr-0.0008-linear_drop-0.1-0.1-0.1_wd-7</v>
      </c>
    </row>
    <row r="46" spans="1:17" x14ac:dyDescent="0.25">
      <c r="A46" t="s">
        <v>207</v>
      </c>
      <c r="B46" t="s">
        <v>215</v>
      </c>
      <c r="C46" s="2" t="str">
        <f t="shared" si="4"/>
        <v>bart-base_uf-lm-head_lora-8-32-0_epoch-30_ebs-8_lr-0.0016-step-1-0.999_wd-7</v>
      </c>
      <c r="D46" s="2" t="s">
        <v>115</v>
      </c>
      <c r="E46" t="s">
        <v>2</v>
      </c>
      <c r="F46" t="s">
        <v>144</v>
      </c>
      <c r="G46" s="2" t="s">
        <v>80</v>
      </c>
      <c r="H46">
        <v>30</v>
      </c>
      <c r="I46">
        <v>2</v>
      </c>
      <c r="J46">
        <v>2</v>
      </c>
      <c r="K46">
        <v>4</v>
      </c>
      <c r="L46" s="1">
        <v>1.6000000000000001E-3</v>
      </c>
      <c r="M46" s="2" t="s">
        <v>88</v>
      </c>
      <c r="N46" s="2" t="s">
        <v>81</v>
      </c>
      <c r="O46">
        <v>7</v>
      </c>
      <c r="P46" t="s">
        <v>50</v>
      </c>
      <c r="Q46" s="2" t="str">
        <f>CONCATENATE(E46,"_uf-",F46,"_lora-",G46,"_nepoch-",H46,"_ebs-",I46*K46,"_lr-",L46,"-",M46,"_drop-",N46,"_wd-",O46)</f>
        <v>bart-base_uf-lm-head_lora-8-32-0_nepoch-30_ebs-8_lr-0.0016-step-1-0.999_drop-0.1-0.1-0.1_wd-7</v>
      </c>
    </row>
    <row r="47" spans="1:17" x14ac:dyDescent="0.25">
      <c r="A47" t="s">
        <v>208</v>
      </c>
      <c r="B47" t="s">
        <v>215</v>
      </c>
      <c r="C47" s="2" t="str">
        <f t="shared" si="4"/>
        <v>bart-base_uf-lm-head_lora-8-32-0_epoch-10_ebs-8_lr-0.0016-linear_wd-10</v>
      </c>
      <c r="D47" s="2" t="s">
        <v>115</v>
      </c>
      <c r="E47" t="s">
        <v>2</v>
      </c>
      <c r="F47" t="s">
        <v>144</v>
      </c>
      <c r="G47" s="2" t="s">
        <v>80</v>
      </c>
      <c r="H47">
        <v>10</v>
      </c>
      <c r="I47">
        <v>2</v>
      </c>
      <c r="J47">
        <v>2</v>
      </c>
      <c r="K47">
        <v>4</v>
      </c>
      <c r="L47" s="1">
        <v>1.6000000000000001E-3</v>
      </c>
      <c r="M47" s="2" t="s">
        <v>10</v>
      </c>
      <c r="N47" s="2" t="s">
        <v>81</v>
      </c>
      <c r="O47">
        <v>10</v>
      </c>
      <c r="P47" t="s">
        <v>6</v>
      </c>
      <c r="Q47" s="2" t="str">
        <f>CONCATENATE(E47,"_uf-",F47,"_lora-",G47,"_nepoch-",H47,"_ebs-",I47*K47,"_lr-",L47,"-",M47,"_drop-",N47,"_wd-",O47)</f>
        <v>bart-base_uf-lm-head_lora-8-32-0_nepoch-10_ebs-8_lr-0.0016-linear_drop-0.1-0.1-0.1_wd-10</v>
      </c>
    </row>
    <row r="48" spans="1:17" hidden="1" x14ac:dyDescent="0.25">
      <c r="A48" t="s">
        <v>163</v>
      </c>
      <c r="B48" t="s">
        <v>211</v>
      </c>
      <c r="C48" s="2" t="str">
        <f>CONCATENATE(E48,"_uf-",F48,"_ebs-",I48*K48,"_lr-",L48,"-",M48)</f>
        <v>bart-base_uf-all_ebs-8_lr-0.00005-step-1-0.998</v>
      </c>
      <c r="D48" s="2" t="s">
        <v>115</v>
      </c>
      <c r="E48" t="s">
        <v>2</v>
      </c>
      <c r="F48" t="s">
        <v>79</v>
      </c>
      <c r="G48" s="2" t="s">
        <v>67</v>
      </c>
      <c r="H48">
        <v>30</v>
      </c>
      <c r="I48">
        <v>2</v>
      </c>
      <c r="J48">
        <v>2</v>
      </c>
      <c r="K48">
        <v>4</v>
      </c>
      <c r="L48" s="1">
        <v>5.0000000000000002E-5</v>
      </c>
      <c r="M48" s="2" t="s">
        <v>82</v>
      </c>
      <c r="N48" s="2" t="s">
        <v>81</v>
      </c>
      <c r="O48">
        <v>0</v>
      </c>
      <c r="P48" t="s">
        <v>6</v>
      </c>
      <c r="Q48" s="2" t="str">
        <f>CONCATENATE(E48,"_uf-",F48,"_lora-",G48,"_nepoch-",H48,"_ebs-",I48*K48,"_lr-",L48,"-",M48,"_drop-",N48,"_wd-",O48)</f>
        <v>bart-base_uf-all_lora-none_nepoch-30_ebs-8_lr-0.00005-step-1-0.998_drop-0.1-0.1-0.1_wd-0</v>
      </c>
    </row>
  </sheetData>
  <autoFilter ref="A1:R48" xr:uid="{A99FA33B-E8D9-4CEC-ABAD-671BE242F51A}">
    <filterColumn colId="1">
      <filters>
        <filter val="**Unfreeze lm-head, sweep weight decay, linear LR"/>
        <filter val="Unfreeze lm-head, sweep weight decay"/>
      </filters>
    </filterColumn>
    <filterColumn colId="5">
      <filters>
        <filter val="lm-hea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D59C-1F2A-44F2-B5D4-832F7DFE9B93}">
  <dimension ref="A1:T33"/>
  <sheetViews>
    <sheetView tabSelected="1" workbookViewId="0">
      <pane ySplit="1" topLeftCell="A2" activePane="bottomLeft" state="frozen"/>
      <selection pane="bottomLeft" activeCell="A33" sqref="A33"/>
    </sheetView>
  </sheetViews>
  <sheetFormatPr defaultRowHeight="15" x14ac:dyDescent="0.25"/>
  <cols>
    <col min="1" max="1" width="34.7109375" bestFit="1" customWidth="1"/>
    <col min="2" max="2" width="66.140625" bestFit="1" customWidth="1"/>
    <col min="3" max="3" width="10" bestFit="1" customWidth="1"/>
    <col min="4" max="4" width="9.5703125" bestFit="1" customWidth="1"/>
    <col min="5" max="5" width="10.85546875" bestFit="1" customWidth="1"/>
    <col min="6" max="6" width="24.140625" bestFit="1" customWidth="1"/>
    <col min="7" max="7" width="19.7109375" bestFit="1" customWidth="1"/>
    <col min="8" max="8" width="17.28515625" bestFit="1" customWidth="1"/>
    <col min="9" max="9" width="16.28515625" bestFit="1" customWidth="1"/>
    <col min="10" max="10" width="14" bestFit="1" customWidth="1"/>
    <col min="11" max="11" width="8.28515625" bestFit="1" customWidth="1"/>
    <col min="12" max="12" width="26" bestFit="1" customWidth="1"/>
    <col min="13" max="13" width="21.5703125" bestFit="1" customWidth="1"/>
    <col min="14" max="14" width="15" bestFit="1" customWidth="1"/>
    <col min="15" max="15" width="15.85546875" bestFit="1" customWidth="1"/>
    <col min="16" max="16" width="12.85546875" bestFit="1" customWidth="1"/>
    <col min="17" max="17" width="32.85546875" bestFit="1" customWidth="1"/>
    <col min="18" max="18" width="13" bestFit="1" customWidth="1"/>
    <col min="20" max="20" width="7.140625" customWidth="1"/>
  </cols>
  <sheetData>
    <row r="1" spans="1:20" ht="45" x14ac:dyDescent="0.25">
      <c r="A1" s="3" t="s">
        <v>101</v>
      </c>
      <c r="B1" s="3" t="s">
        <v>70</v>
      </c>
      <c r="C1" s="3" t="s">
        <v>113</v>
      </c>
      <c r="D1" s="3" t="s">
        <v>1</v>
      </c>
      <c r="E1" s="3" t="s">
        <v>78</v>
      </c>
      <c r="F1" s="3" t="s">
        <v>86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84</v>
      </c>
      <c r="M1" s="3" t="s">
        <v>85</v>
      </c>
      <c r="N1" s="3" t="s">
        <v>71</v>
      </c>
      <c r="O1" s="3" t="s">
        <v>77</v>
      </c>
      <c r="P1" s="3" t="s">
        <v>90</v>
      </c>
      <c r="Q1" s="3" t="s">
        <v>91</v>
      </c>
      <c r="R1" s="3" t="s">
        <v>92</v>
      </c>
      <c r="S1" s="3" t="s">
        <v>102</v>
      </c>
      <c r="T1" s="3" t="s">
        <v>83</v>
      </c>
    </row>
    <row r="2" spans="1:20" x14ac:dyDescent="0.25">
      <c r="A2" t="s">
        <v>87</v>
      </c>
      <c r="B2" s="2" t="str">
        <f>CONCATENATE(D2,"_uf-",E2,"_ebs-",H2*J2,"_lr-",K2,"-",L2)</f>
        <v>bart-base_uf-all_ebs-8_lr-0.00005-step-1-0.998</v>
      </c>
      <c r="C2" s="2" t="s">
        <v>115</v>
      </c>
      <c r="D2" t="s">
        <v>2</v>
      </c>
      <c r="E2" t="s">
        <v>79</v>
      </c>
      <c r="F2" s="2" t="s">
        <v>67</v>
      </c>
      <c r="G2">
        <v>30</v>
      </c>
      <c r="H2">
        <v>2</v>
      </c>
      <c r="I2">
        <v>2</v>
      </c>
      <c r="J2">
        <v>4</v>
      </c>
      <c r="K2" s="1">
        <v>5.0000000000000002E-5</v>
      </c>
      <c r="L2" s="2" t="s">
        <v>82</v>
      </c>
      <c r="M2" s="2" t="s">
        <v>81</v>
      </c>
      <c r="N2">
        <v>0</v>
      </c>
      <c r="O2" t="s">
        <v>6</v>
      </c>
      <c r="P2">
        <v>0.6</v>
      </c>
      <c r="R2">
        <v>1.2</v>
      </c>
      <c r="S2" t="s">
        <v>104</v>
      </c>
      <c r="T2" s="2" t="str">
        <f>CONCATENATE(D2,"_uf-",E2,"_lora-",F2,"_nepoch-",G2,"_ebs-",H2*J2,"_lr-",K2,"-",L2,"_drop-",M2,"_wd-",N2)</f>
        <v>bart-base_uf-all_lora-none_nepoch-30_ebs-8_lr-0.00005-step-1-0.998_drop-0.1-0.1-0.1_wd-0</v>
      </c>
    </row>
    <row r="3" spans="1:20" x14ac:dyDescent="0.25">
      <c r="A3" t="s">
        <v>87</v>
      </c>
      <c r="B3" s="2" t="str">
        <f t="shared" ref="B3:B4" si="0">CONCATENATE(D3,"_uf-",E3,"_ebs-",H3*J3,"_lr-",K3,"-",L3)</f>
        <v>bart-base_uf-all_ebs-8_lr-0.0001-step-1-0.998</v>
      </c>
      <c r="C3" s="2" t="s">
        <v>115</v>
      </c>
      <c r="D3" t="s">
        <v>2</v>
      </c>
      <c r="E3" t="s">
        <v>79</v>
      </c>
      <c r="F3" s="2" t="s">
        <v>67</v>
      </c>
      <c r="G3">
        <v>15</v>
      </c>
      <c r="H3">
        <v>2</v>
      </c>
      <c r="I3">
        <v>2</v>
      </c>
      <c r="J3">
        <v>4</v>
      </c>
      <c r="K3" s="1">
        <v>1E-4</v>
      </c>
      <c r="L3" s="2" t="s">
        <v>82</v>
      </c>
      <c r="M3" s="2" t="s">
        <v>81</v>
      </c>
      <c r="N3">
        <v>0</v>
      </c>
      <c r="O3" t="s">
        <v>6</v>
      </c>
      <c r="P3">
        <v>0.4</v>
      </c>
      <c r="Q3" t="s">
        <v>95</v>
      </c>
      <c r="R3">
        <v>1.3</v>
      </c>
      <c r="S3" t="s">
        <v>104</v>
      </c>
      <c r="T3" s="2" t="str">
        <f>CONCATENATE(D3,"_uf-",E3,"_lora-",F3,"_nepoch-",G3,"_ebs-",H3*J3,"_lr-",K3,"-",L3,"_drop-",M3,"_wd-",N3)</f>
        <v>bart-base_uf-all_lora-none_nepoch-15_ebs-8_lr-0.0001-step-1-0.998_drop-0.1-0.1-0.1_wd-0</v>
      </c>
    </row>
    <row r="4" spans="1:20" x14ac:dyDescent="0.25">
      <c r="A4" t="s">
        <v>87</v>
      </c>
      <c r="B4" s="2" t="str">
        <f t="shared" si="0"/>
        <v>bart-base_uf-all_ebs-8_lr-0.0002-step-1-0.998</v>
      </c>
      <c r="C4" s="2" t="s">
        <v>115</v>
      </c>
      <c r="D4" t="s">
        <v>2</v>
      </c>
      <c r="E4" t="s">
        <v>79</v>
      </c>
      <c r="F4" s="2" t="s">
        <v>67</v>
      </c>
      <c r="G4">
        <v>15</v>
      </c>
      <c r="H4">
        <v>2</v>
      </c>
      <c r="I4">
        <v>2</v>
      </c>
      <c r="J4">
        <v>4</v>
      </c>
      <c r="K4" s="1">
        <v>2.0000000000000001E-4</v>
      </c>
      <c r="L4" s="2" t="s">
        <v>82</v>
      </c>
      <c r="M4" s="2" t="s">
        <v>81</v>
      </c>
      <c r="N4">
        <v>0</v>
      </c>
      <c r="O4" t="s">
        <v>6</v>
      </c>
      <c r="P4">
        <v>0.2</v>
      </c>
      <c r="Q4" t="s">
        <v>94</v>
      </c>
      <c r="R4">
        <v>1.5</v>
      </c>
      <c r="S4" t="s">
        <v>104</v>
      </c>
      <c r="T4" s="2" t="str">
        <f>CONCATENATE(D4,"_uf-",E4,"_lora-",F4,"_nepoch-",G4,"_ebs-",H4*J4,"_lr-",K4,"-",L4,"_drop-",M4,"_wd-",N4)</f>
        <v>bart-base_uf-all_lora-none_nepoch-15_ebs-8_lr-0.0002-step-1-0.998_drop-0.1-0.1-0.1_wd-0</v>
      </c>
    </row>
    <row r="5" spans="1:20" x14ac:dyDescent="0.25">
      <c r="A5" t="s">
        <v>87</v>
      </c>
      <c r="B5" s="2" t="str">
        <f t="shared" ref="B5" si="1">CONCATENATE(D5,"_uf-",E5,"_ebs-",H5*J5,"_lr-",K5,"-",L5)</f>
        <v>bart-base_uf-all_ebs-8_lr-0.0004-step-1-0.998</v>
      </c>
      <c r="C5" s="2" t="s">
        <v>115</v>
      </c>
      <c r="D5" t="s">
        <v>2</v>
      </c>
      <c r="E5" t="s">
        <v>79</v>
      </c>
      <c r="F5" s="2" t="s">
        <v>67</v>
      </c>
      <c r="G5">
        <v>15</v>
      </c>
      <c r="H5">
        <v>2</v>
      </c>
      <c r="I5">
        <v>2</v>
      </c>
      <c r="J5">
        <v>4</v>
      </c>
      <c r="K5" s="1">
        <v>4.0000000000000002E-4</v>
      </c>
      <c r="L5" s="2" t="s">
        <v>82</v>
      </c>
      <c r="M5" s="2" t="s">
        <v>81</v>
      </c>
      <c r="N5">
        <v>0</v>
      </c>
      <c r="O5" t="s">
        <v>6</v>
      </c>
      <c r="P5">
        <v>0.1</v>
      </c>
      <c r="Q5" t="s">
        <v>94</v>
      </c>
      <c r="R5">
        <v>1.8</v>
      </c>
      <c r="S5" t="s">
        <v>104</v>
      </c>
      <c r="T5" s="2" t="str">
        <f>CONCATENATE(D5,"_uf-",E5,"_lora-",F5,"_nepoch-",G5,"_ebs-",H5*J5,"_lr-",K5,"-",L5,"_drop-",M5,"_wd-",N5)</f>
        <v>bart-base_uf-all_lora-none_nepoch-15_ebs-8_lr-0.0004-step-1-0.998_drop-0.1-0.1-0.1_wd-0</v>
      </c>
    </row>
    <row r="6" spans="1:20" x14ac:dyDescent="0.25">
      <c r="A6" t="s">
        <v>89</v>
      </c>
      <c r="B6" s="2" t="str">
        <f t="shared" ref="B6:B19" si="2">CONCATENATE(D6,"_lora-",F6,"_ebs-",H6*J6,"_lr-",K6,"-",L6)</f>
        <v>bart-base_lora-8-32-0_ebs-8_lr-0.0004-step-1-0.998</v>
      </c>
      <c r="C6" s="2" t="s">
        <v>115</v>
      </c>
      <c r="D6" t="s">
        <v>2</v>
      </c>
      <c r="E6" t="s">
        <v>67</v>
      </c>
      <c r="F6" s="2" t="s">
        <v>80</v>
      </c>
      <c r="G6">
        <v>15</v>
      </c>
      <c r="H6">
        <v>2</v>
      </c>
      <c r="I6">
        <v>2</v>
      </c>
      <c r="J6">
        <v>4</v>
      </c>
      <c r="K6" s="1">
        <v>4.0000000000000002E-4</v>
      </c>
      <c r="L6" s="2" t="s">
        <v>82</v>
      </c>
      <c r="M6" s="2" t="s">
        <v>81</v>
      </c>
      <c r="N6">
        <v>0</v>
      </c>
      <c r="O6" t="s">
        <v>6</v>
      </c>
      <c r="P6">
        <v>1.4</v>
      </c>
      <c r="Q6" t="s">
        <v>93</v>
      </c>
      <c r="R6">
        <v>1.3</v>
      </c>
      <c r="S6" t="s">
        <v>106</v>
      </c>
      <c r="T6" s="2" t="str">
        <f>CONCATENATE(D6,"_uf-",E6,"_lora-",F6,"_nepoch-",G6,"_ebs-",H6*J6,"_lr-",K6,"-",L6,"_drop-",M6,"_wd-",N6)</f>
        <v>bart-base_uf-none_lora-8-32-0_nepoch-15_ebs-8_lr-0.0004-step-1-0.998_drop-0.1-0.1-0.1_wd-0</v>
      </c>
    </row>
    <row r="7" spans="1:20" x14ac:dyDescent="0.25">
      <c r="A7" t="s">
        <v>89</v>
      </c>
      <c r="B7" s="2" t="str">
        <f t="shared" si="2"/>
        <v>bart-base_lora-8-32-0_ebs-8_lr-0.0008-step-1-0.998</v>
      </c>
      <c r="C7" s="2" t="s">
        <v>115</v>
      </c>
      <c r="D7" t="s">
        <v>2</v>
      </c>
      <c r="E7" t="s">
        <v>67</v>
      </c>
      <c r="F7" s="2" t="s">
        <v>80</v>
      </c>
      <c r="G7">
        <v>15</v>
      </c>
      <c r="H7">
        <v>2</v>
      </c>
      <c r="I7">
        <v>2</v>
      </c>
      <c r="J7">
        <v>4</v>
      </c>
      <c r="K7" s="1">
        <v>8.0000000000000004E-4</v>
      </c>
      <c r="L7" s="2" t="s">
        <v>82</v>
      </c>
      <c r="M7" s="2" t="s">
        <v>81</v>
      </c>
      <c r="N7">
        <v>0</v>
      </c>
      <c r="O7" t="s">
        <v>6</v>
      </c>
      <c r="P7">
        <v>1.3</v>
      </c>
      <c r="R7">
        <v>1.2</v>
      </c>
      <c r="S7" t="s">
        <v>106</v>
      </c>
      <c r="T7" s="2" t="str">
        <f>CONCATENATE(D7,"_uf-",E7,"_lora-",F7,"_nepoch-",G7,"_ebs-",H7*J7,"_lr-",K7,"-",L7,"_drop-",M7,"_wd-",N7)</f>
        <v>bart-base_uf-none_lora-8-32-0_nepoch-15_ebs-8_lr-0.0008-step-1-0.998_drop-0.1-0.1-0.1_wd-0</v>
      </c>
    </row>
    <row r="8" spans="1:20" x14ac:dyDescent="0.25">
      <c r="A8" t="s">
        <v>89</v>
      </c>
      <c r="B8" s="2" t="str">
        <f t="shared" si="2"/>
        <v>bart-base_lora-8-32-0_ebs-8_lr-0.0016-step-1-0.998</v>
      </c>
      <c r="C8" s="2" t="s">
        <v>115</v>
      </c>
      <c r="D8" t="s">
        <v>2</v>
      </c>
      <c r="E8" t="s">
        <v>67</v>
      </c>
      <c r="F8" s="2" t="s">
        <v>80</v>
      </c>
      <c r="G8">
        <v>15</v>
      </c>
      <c r="H8">
        <v>2</v>
      </c>
      <c r="I8">
        <v>2</v>
      </c>
      <c r="J8">
        <v>4</v>
      </c>
      <c r="K8" s="1">
        <v>1.6000000000000001E-3</v>
      </c>
      <c r="L8" s="2" t="s">
        <v>82</v>
      </c>
      <c r="M8" s="2" t="s">
        <v>81</v>
      </c>
      <c r="N8">
        <v>0</v>
      </c>
      <c r="O8" t="s">
        <v>6</v>
      </c>
      <c r="P8">
        <v>1.1299999999999999</v>
      </c>
      <c r="R8">
        <v>1.2</v>
      </c>
      <c r="S8" t="s">
        <v>106</v>
      </c>
      <c r="T8" s="2" t="str">
        <f>CONCATENATE(D8,"_uf-",E8,"_lora-",F8,"_nepoch-",G8,"_ebs-",H8*J8,"_lr-",K8,"-",L8,"_drop-",M8,"_wd-",N8)</f>
        <v>bart-base_uf-none_lora-8-32-0_nepoch-15_ebs-8_lr-0.0016-step-1-0.998_drop-0.1-0.1-0.1_wd-0</v>
      </c>
    </row>
    <row r="9" spans="1:20" x14ac:dyDescent="0.25">
      <c r="A9" t="s">
        <v>89</v>
      </c>
      <c r="B9" s="2" t="str">
        <f t="shared" si="2"/>
        <v>bart-base_lora-32-32-0_ebs-8_lr-0.0008-step-1-0.998</v>
      </c>
      <c r="C9" s="2" t="s">
        <v>115</v>
      </c>
      <c r="D9" t="s">
        <v>2</v>
      </c>
      <c r="E9" t="s">
        <v>67</v>
      </c>
      <c r="F9" s="2" t="s">
        <v>96</v>
      </c>
      <c r="G9">
        <v>15</v>
      </c>
      <c r="H9">
        <v>2</v>
      </c>
      <c r="I9">
        <v>2</v>
      </c>
      <c r="J9">
        <v>4</v>
      </c>
      <c r="K9" s="1">
        <v>8.0000000000000004E-4</v>
      </c>
      <c r="L9" s="2" t="s">
        <v>82</v>
      </c>
      <c r="M9" s="2" t="s">
        <v>81</v>
      </c>
      <c r="N9">
        <v>0</v>
      </c>
      <c r="O9" t="s">
        <v>6</v>
      </c>
      <c r="P9">
        <v>1.3</v>
      </c>
      <c r="R9">
        <v>1.2</v>
      </c>
      <c r="S9" t="s">
        <v>107</v>
      </c>
      <c r="T9" s="2" t="str">
        <f>CONCATENATE(D9,"_uf-",E9,"_lora-",F9,"_nepoch-",G9,"_ebs-",H9*J9,"_lr-",K9,"-",L9,"_drop-",M9,"_wd-",N9)</f>
        <v>bart-base_uf-none_lora-32-32-0_nepoch-15_ebs-8_lr-0.0008-step-1-0.998_drop-0.1-0.1-0.1_wd-0</v>
      </c>
    </row>
    <row r="10" spans="1:20" x14ac:dyDescent="0.25">
      <c r="A10" t="s">
        <v>89</v>
      </c>
      <c r="B10" s="2" t="str">
        <f t="shared" si="2"/>
        <v>bart-base_lora-8-128-0_ebs-8_lr-0.0016-step-1-0.998</v>
      </c>
      <c r="C10" s="2" t="s">
        <v>115</v>
      </c>
      <c r="D10" t="s">
        <v>2</v>
      </c>
      <c r="E10" t="s">
        <v>67</v>
      </c>
      <c r="F10" s="2" t="s">
        <v>97</v>
      </c>
      <c r="G10">
        <v>15</v>
      </c>
      <c r="H10">
        <v>2</v>
      </c>
      <c r="I10">
        <v>2</v>
      </c>
      <c r="J10">
        <v>4</v>
      </c>
      <c r="K10" s="1">
        <v>1.6000000000000001E-3</v>
      </c>
      <c r="L10" s="2" t="s">
        <v>82</v>
      </c>
      <c r="M10" s="2" t="s">
        <v>81</v>
      </c>
      <c r="N10">
        <v>0</v>
      </c>
      <c r="O10" t="s">
        <v>6</v>
      </c>
      <c r="P10">
        <v>1.03</v>
      </c>
      <c r="R10">
        <v>1.23</v>
      </c>
      <c r="S10" t="s">
        <v>106</v>
      </c>
      <c r="T10" s="2" t="str">
        <f>CONCATENATE(D10,"_uf-",E10,"_lora-",F10,"_nepoch-",G10,"_ebs-",H10*J10,"_lr-",K10,"-",L10,"_drop-",M10,"_wd-",N10)</f>
        <v>bart-base_uf-none_lora-8-128-0_nepoch-15_ebs-8_lr-0.0016-step-1-0.998_drop-0.1-0.1-0.1_wd-0</v>
      </c>
    </row>
    <row r="11" spans="1:20" x14ac:dyDescent="0.25">
      <c r="A11" t="s">
        <v>89</v>
      </c>
      <c r="B11" s="2" t="str">
        <f t="shared" si="2"/>
        <v>bart-base_lora-128-128-0_ebs-8_lr-0.0016-step-1-0.998</v>
      </c>
      <c r="C11" s="2" t="s">
        <v>115</v>
      </c>
      <c r="D11" t="s">
        <v>2</v>
      </c>
      <c r="E11" t="s">
        <v>67</v>
      </c>
      <c r="F11" s="2" t="s">
        <v>98</v>
      </c>
      <c r="G11">
        <v>15</v>
      </c>
      <c r="H11">
        <v>2</v>
      </c>
      <c r="I11">
        <v>2</v>
      </c>
      <c r="J11">
        <v>4</v>
      </c>
      <c r="K11" s="1">
        <v>1.6000000000000001E-3</v>
      </c>
      <c r="L11" s="2" t="s">
        <v>82</v>
      </c>
      <c r="M11" s="2" t="s">
        <v>81</v>
      </c>
      <c r="N11">
        <v>0</v>
      </c>
      <c r="O11" t="s">
        <v>6</v>
      </c>
      <c r="P11">
        <v>0.77</v>
      </c>
      <c r="Q11" t="s">
        <v>93</v>
      </c>
      <c r="R11">
        <v>1.26</v>
      </c>
      <c r="S11" t="s">
        <v>105</v>
      </c>
      <c r="T11" s="2" t="str">
        <f>CONCATENATE(D11,"_uf-",E11,"_lora-",F11,"_nepoch-",G11,"_ebs-",H11*J11,"_lr-",K11,"-",L11,"_drop-",M11,"_wd-",N11)</f>
        <v>bart-base_uf-none_lora-128-128-0_nepoch-15_ebs-8_lr-0.0016-step-1-0.998_drop-0.1-0.1-0.1_wd-0</v>
      </c>
    </row>
    <row r="12" spans="1:20" x14ac:dyDescent="0.25">
      <c r="A12" t="s">
        <v>89</v>
      </c>
      <c r="B12" s="2" t="str">
        <f t="shared" si="2"/>
        <v>bart-base_lora-512-128-0_ebs-8_lr-0.0016-step-1-0.998</v>
      </c>
      <c r="C12" s="2" t="s">
        <v>115</v>
      </c>
      <c r="D12" t="s">
        <v>2</v>
      </c>
      <c r="E12" t="s">
        <v>67</v>
      </c>
      <c r="F12" s="2" t="s">
        <v>100</v>
      </c>
      <c r="G12">
        <v>15</v>
      </c>
      <c r="H12">
        <v>2</v>
      </c>
      <c r="I12">
        <v>2</v>
      </c>
      <c r="J12">
        <v>4</v>
      </c>
      <c r="K12" s="1">
        <v>1.6000000000000001E-3</v>
      </c>
      <c r="L12" s="2" t="s">
        <v>82</v>
      </c>
      <c r="M12" s="2" t="s">
        <v>81</v>
      </c>
      <c r="N12">
        <v>0</v>
      </c>
      <c r="O12" t="s">
        <v>6</v>
      </c>
      <c r="P12">
        <v>0.8</v>
      </c>
      <c r="R12">
        <v>1.24</v>
      </c>
      <c r="S12" t="s">
        <v>103</v>
      </c>
      <c r="T12" s="2" t="str">
        <f>CONCATENATE(D12,"_uf-",E12,"_lora-",F12,"_nepoch-",G12,"_ebs-",H12*J12,"_lr-",K12,"-",L12,"_drop-",M12,"_wd-",N12)</f>
        <v>bart-base_uf-none_lora-512-128-0_nepoch-15_ebs-8_lr-0.0016-step-1-0.998_drop-0.1-0.1-0.1_wd-0</v>
      </c>
    </row>
    <row r="13" spans="1:20" x14ac:dyDescent="0.25">
      <c r="A13" t="s">
        <v>89</v>
      </c>
      <c r="B13" s="2" t="str">
        <f t="shared" si="2"/>
        <v>bart-base_lora-512-128-0_ebs-8_lr-0.0008-step-1-0.998</v>
      </c>
      <c r="C13" s="2" t="s">
        <v>115</v>
      </c>
      <c r="D13" t="s">
        <v>2</v>
      </c>
      <c r="E13" t="s">
        <v>67</v>
      </c>
      <c r="F13" s="2" t="s">
        <v>100</v>
      </c>
      <c r="G13">
        <v>15</v>
      </c>
      <c r="H13">
        <v>2</v>
      </c>
      <c r="I13">
        <v>2</v>
      </c>
      <c r="J13">
        <v>4</v>
      </c>
      <c r="K13" s="1">
        <v>8.0000000000000004E-4</v>
      </c>
      <c r="L13" s="2" t="s">
        <v>82</v>
      </c>
      <c r="M13" s="2" t="s">
        <v>81</v>
      </c>
      <c r="N13">
        <v>0</v>
      </c>
      <c r="O13" t="s">
        <v>6</v>
      </c>
      <c r="P13">
        <v>1</v>
      </c>
      <c r="R13">
        <v>1.2</v>
      </c>
      <c r="S13" t="s">
        <v>103</v>
      </c>
      <c r="T13" s="2" t="str">
        <f>CONCATENATE(D13,"_uf-",E13,"_lora-",F13,"_nepoch-",G13,"_ebs-",H13*J13,"_lr-",K13,"-",L13,"_drop-",M13,"_wd-",N13)</f>
        <v>bart-base_uf-none_lora-512-128-0_nepoch-15_ebs-8_lr-0.0008-step-1-0.998_drop-0.1-0.1-0.1_wd-0</v>
      </c>
    </row>
    <row r="14" spans="1:20" x14ac:dyDescent="0.25">
      <c r="A14" t="s">
        <v>89</v>
      </c>
      <c r="B14" s="2" t="str">
        <f t="shared" si="2"/>
        <v>bart-base_lora-512-128-0_ebs-8_lr-0.0032-step-1-0.998</v>
      </c>
      <c r="C14" s="2" t="s">
        <v>115</v>
      </c>
      <c r="D14" t="s">
        <v>2</v>
      </c>
      <c r="E14" t="s">
        <v>67</v>
      </c>
      <c r="F14" s="2" t="s">
        <v>100</v>
      </c>
      <c r="G14">
        <v>15</v>
      </c>
      <c r="H14">
        <v>2</v>
      </c>
      <c r="I14">
        <v>2</v>
      </c>
      <c r="J14">
        <v>4</v>
      </c>
      <c r="K14" s="1">
        <v>3.2000000000000002E-3</v>
      </c>
      <c r="L14" s="2" t="s">
        <v>82</v>
      </c>
      <c r="M14" s="2" t="s">
        <v>81</v>
      </c>
      <c r="N14">
        <v>0</v>
      </c>
      <c r="O14" t="s">
        <v>6</v>
      </c>
      <c r="P14">
        <v>0.8</v>
      </c>
      <c r="R14">
        <v>1.33</v>
      </c>
      <c r="S14" t="s">
        <v>103</v>
      </c>
      <c r="T14" s="2" t="str">
        <f>CONCATENATE(D14,"_uf-",E14,"_lora-",F14,"_nepoch-",G14,"_ebs-",H14*J14,"_lr-",K14,"-",L14,"_drop-",M14,"_wd-",N14)</f>
        <v>bart-base_uf-none_lora-512-128-0_nepoch-15_ebs-8_lr-0.0032-step-1-0.998_drop-0.1-0.1-0.1_wd-0</v>
      </c>
    </row>
    <row r="15" spans="1:20" x14ac:dyDescent="0.25">
      <c r="A15" t="s">
        <v>89</v>
      </c>
      <c r="B15" s="2" t="str">
        <f t="shared" si="2"/>
        <v>bart-base_lora-512-512-0_ebs-8_lr-0.0016-step-1-0.998</v>
      </c>
      <c r="C15" s="2" t="s">
        <v>115</v>
      </c>
      <c r="D15" t="s">
        <v>2</v>
      </c>
      <c r="E15" t="s">
        <v>67</v>
      </c>
      <c r="F15" s="2" t="s">
        <v>99</v>
      </c>
      <c r="G15">
        <v>15</v>
      </c>
      <c r="H15">
        <v>2</v>
      </c>
      <c r="I15">
        <v>2</v>
      </c>
      <c r="J15">
        <v>4</v>
      </c>
      <c r="K15" s="1">
        <v>1.6000000000000001E-3</v>
      </c>
      <c r="L15" s="2" t="s">
        <v>82</v>
      </c>
      <c r="M15" s="2" t="s">
        <v>81</v>
      </c>
      <c r="N15">
        <v>0</v>
      </c>
      <c r="O15" t="s">
        <v>6</v>
      </c>
      <c r="P15">
        <v>0.7</v>
      </c>
      <c r="R15">
        <v>1.4</v>
      </c>
      <c r="S15" t="s">
        <v>103</v>
      </c>
      <c r="T15" s="2" t="str">
        <f>CONCATENATE(D15,"_uf-",E15,"_lora-",F15,"_nepoch-",G15,"_ebs-",H15*J15,"_lr-",K15,"-",L15,"_drop-",M15,"_wd-",N15)</f>
        <v>bart-base_uf-none_lora-512-512-0_nepoch-15_ebs-8_lr-0.0016-step-1-0.998_drop-0.1-0.1-0.1_wd-0</v>
      </c>
    </row>
    <row r="16" spans="1:20" x14ac:dyDescent="0.25">
      <c r="A16" t="s">
        <v>89</v>
      </c>
      <c r="B16" s="2" t="str">
        <f t="shared" si="2"/>
        <v>bart-base_lora-512-512-0_ebs-8_lr-0.0008-step-1-0.998</v>
      </c>
      <c r="C16" s="2" t="s">
        <v>115</v>
      </c>
      <c r="D16" t="s">
        <v>2</v>
      </c>
      <c r="E16" t="s">
        <v>67</v>
      </c>
      <c r="F16" s="2" t="s">
        <v>99</v>
      </c>
      <c r="G16">
        <v>15</v>
      </c>
      <c r="H16">
        <v>2</v>
      </c>
      <c r="I16">
        <v>2</v>
      </c>
      <c r="J16">
        <v>4</v>
      </c>
      <c r="K16" s="1">
        <v>8.0000000000000004E-4</v>
      </c>
      <c r="L16" s="2" t="s">
        <v>82</v>
      </c>
      <c r="M16" s="2" t="s">
        <v>81</v>
      </c>
      <c r="N16">
        <v>0</v>
      </c>
      <c r="O16" t="s">
        <v>6</v>
      </c>
      <c r="P16">
        <v>0.64</v>
      </c>
      <c r="R16">
        <v>1.3</v>
      </c>
      <c r="S16" t="s">
        <v>103</v>
      </c>
      <c r="T16" s="2" t="str">
        <f>CONCATENATE(D16,"_uf-",E16,"_lora-",F16,"_nepoch-",G16,"_ebs-",H16*J16,"_lr-",K16,"-",L16,"_drop-",M16,"_wd-",N16)</f>
        <v>bart-base_uf-none_lora-512-512-0_nepoch-15_ebs-8_lr-0.0008-step-1-0.998_drop-0.1-0.1-0.1_wd-0</v>
      </c>
    </row>
    <row r="17" spans="1:20" x14ac:dyDescent="0.25">
      <c r="A17" t="s">
        <v>89</v>
      </c>
      <c r="B17" s="2" t="str">
        <f t="shared" si="2"/>
        <v>bart-base_lora-512-512-0_ebs-8_lr-0.0004-step-1-0.998</v>
      </c>
      <c r="C17" s="2" t="s">
        <v>115</v>
      </c>
      <c r="D17" t="s">
        <v>2</v>
      </c>
      <c r="E17" t="s">
        <v>67</v>
      </c>
      <c r="F17" s="2" t="s">
        <v>99</v>
      </c>
      <c r="G17">
        <v>15</v>
      </c>
      <c r="H17">
        <v>2</v>
      </c>
      <c r="I17">
        <v>2</v>
      </c>
      <c r="J17">
        <v>4</v>
      </c>
      <c r="K17" s="1">
        <v>4.0000000000000002E-4</v>
      </c>
      <c r="L17" s="2" t="s">
        <v>82</v>
      </c>
      <c r="M17" s="2" t="s">
        <v>81</v>
      </c>
      <c r="N17">
        <v>0</v>
      </c>
      <c r="O17" t="s">
        <v>6</v>
      </c>
      <c r="P17">
        <v>0.9</v>
      </c>
      <c r="R17">
        <v>1.2</v>
      </c>
      <c r="S17" t="s">
        <v>103</v>
      </c>
      <c r="T17" s="2" t="str">
        <f>CONCATENATE(D17,"_uf-",E17,"_lora-",F17,"_nepoch-",G17,"_ebs-",H17*J17,"_lr-",K17,"-",L17,"_drop-",M17,"_wd-",N17)</f>
        <v>bart-base_uf-none_lora-512-512-0_nepoch-15_ebs-8_lr-0.0004-step-1-0.998_drop-0.1-0.1-0.1_wd-0</v>
      </c>
    </row>
    <row r="18" spans="1:20" x14ac:dyDescent="0.25">
      <c r="A18" t="s">
        <v>89</v>
      </c>
      <c r="B18" s="2" t="str">
        <f t="shared" si="2"/>
        <v>bart-base_lora-512-512-0_ebs-8_lr-0.0008-step-1-0.997</v>
      </c>
      <c r="C18" s="2" t="s">
        <v>115</v>
      </c>
      <c r="D18" t="s">
        <v>2</v>
      </c>
      <c r="E18" t="s">
        <v>67</v>
      </c>
      <c r="F18" s="2" t="s">
        <v>99</v>
      </c>
      <c r="G18">
        <v>15</v>
      </c>
      <c r="H18">
        <v>2</v>
      </c>
      <c r="I18">
        <v>2</v>
      </c>
      <c r="J18">
        <v>4</v>
      </c>
      <c r="K18" s="1">
        <v>8.0000000000000004E-4</v>
      </c>
      <c r="L18" s="2" t="s">
        <v>108</v>
      </c>
      <c r="M18" s="2" t="s">
        <v>81</v>
      </c>
      <c r="N18">
        <v>0</v>
      </c>
      <c r="O18" t="s">
        <v>6</v>
      </c>
      <c r="P18">
        <v>0.83</v>
      </c>
      <c r="R18">
        <v>1.23</v>
      </c>
      <c r="S18" t="s">
        <v>103</v>
      </c>
      <c r="T18" s="2" t="str">
        <f>CONCATENATE(D18,"_uf-",E18,"_lora-",F18,"_nepoch-",G18,"_ebs-",H18*J18,"_lr-",K18,"-",L18,"_drop-",M18,"_wd-",N18)</f>
        <v>bart-base_uf-none_lora-512-512-0_nepoch-15_ebs-8_lr-0.0008-step-1-0.997_drop-0.1-0.1-0.1_wd-0</v>
      </c>
    </row>
    <row r="19" spans="1:20" x14ac:dyDescent="0.25">
      <c r="A19" t="s">
        <v>89</v>
      </c>
      <c r="B19" s="2" t="str">
        <f t="shared" si="2"/>
        <v>bart-base_lora-512-512-0_ebs-8_lr-0.0008-step-1-0.999</v>
      </c>
      <c r="C19" s="2" t="s">
        <v>115</v>
      </c>
      <c r="D19" t="s">
        <v>2</v>
      </c>
      <c r="E19" t="s">
        <v>67</v>
      </c>
      <c r="F19" s="2" t="s">
        <v>99</v>
      </c>
      <c r="G19">
        <v>15</v>
      </c>
      <c r="H19">
        <v>2</v>
      </c>
      <c r="I19">
        <v>2</v>
      </c>
      <c r="J19">
        <v>4</v>
      </c>
      <c r="K19" s="1">
        <v>8.0000000000000004E-4</v>
      </c>
      <c r="L19" s="2" t="s">
        <v>88</v>
      </c>
      <c r="M19" s="2" t="s">
        <v>81</v>
      </c>
      <c r="N19">
        <v>0</v>
      </c>
      <c r="O19" t="s">
        <v>6</v>
      </c>
      <c r="P19">
        <v>0.52</v>
      </c>
      <c r="Q19" t="s">
        <v>109</v>
      </c>
      <c r="R19">
        <v>1.37</v>
      </c>
      <c r="S19" t="s">
        <v>103</v>
      </c>
      <c r="T19" s="2" t="str">
        <f>CONCATENATE(D19,"_uf-",E19,"_lora-",F19,"_nepoch-",G19,"_ebs-",H19*J19,"_lr-",K19,"-",L19,"_drop-",M19,"_wd-",N19)</f>
        <v>bart-base_uf-none_lora-512-512-0_nepoch-15_ebs-8_lr-0.0008-step-1-0.999_drop-0.1-0.1-0.1_wd-0</v>
      </c>
    </row>
    <row r="20" spans="1:20" x14ac:dyDescent="0.25">
      <c r="A20" t="s">
        <v>89</v>
      </c>
      <c r="B20" s="2" t="str">
        <f>CONCATENATE(D20,"_lora-",F20,"_ebs-",H20*J20,"_lr-",K20,"-",L20,"_pt2")</f>
        <v>bart-base_lora-512-512-0_ebs-8_lr-0.0008-step-1-0.999_pt2</v>
      </c>
      <c r="C20" s="2" t="s">
        <v>115</v>
      </c>
      <c r="D20" t="s">
        <v>2</v>
      </c>
      <c r="E20" t="s">
        <v>67</v>
      </c>
      <c r="F20" s="2" t="s">
        <v>99</v>
      </c>
      <c r="G20">
        <v>30</v>
      </c>
      <c r="H20">
        <v>2</v>
      </c>
      <c r="I20">
        <v>2</v>
      </c>
      <c r="J20">
        <v>4</v>
      </c>
      <c r="K20" s="1">
        <v>8.0000000000000004E-4</v>
      </c>
      <c r="L20" s="2" t="s">
        <v>88</v>
      </c>
      <c r="M20" s="2" t="s">
        <v>81</v>
      </c>
      <c r="N20">
        <v>0</v>
      </c>
      <c r="O20" t="s">
        <v>6</v>
      </c>
      <c r="P20">
        <v>0.3</v>
      </c>
      <c r="Q20" t="s">
        <v>110</v>
      </c>
      <c r="R20">
        <v>1.5</v>
      </c>
      <c r="S20" t="s">
        <v>103</v>
      </c>
      <c r="T20" s="2" t="str">
        <f>CONCATENATE(D20,"_uf-",E20,"_lora-",F20,"_nepoch-",G20,"_ebs-",H20*J20,"_lr-",K20,"-",L20,"_drop-",M20,"_wd-",N20)</f>
        <v>bart-base_uf-none_lora-512-512-0_nepoch-30_ebs-8_lr-0.0008-step-1-0.999_drop-0.1-0.1-0.1_wd-0</v>
      </c>
    </row>
    <row r="21" spans="1:20" x14ac:dyDescent="0.25">
      <c r="A21" t="s">
        <v>89</v>
      </c>
      <c r="B21" s="2" t="str">
        <f>CONCATENATE(D21,"_lora-",F21,"_ebs-",H21*J21,"_lr-",K21,"-",L21)</f>
        <v>bart-base_lora-512-512-0_ebs-8_lr-0.0008-step-1-0.9992</v>
      </c>
      <c r="C21" s="2" t="s">
        <v>115</v>
      </c>
      <c r="D21" t="s">
        <v>2</v>
      </c>
      <c r="E21" t="s">
        <v>67</v>
      </c>
      <c r="F21" s="2" t="s">
        <v>99</v>
      </c>
      <c r="G21">
        <v>15</v>
      </c>
      <c r="H21">
        <v>2</v>
      </c>
      <c r="I21">
        <v>2</v>
      </c>
      <c r="J21">
        <v>4</v>
      </c>
      <c r="K21" s="1">
        <v>8.0000000000000004E-4</v>
      </c>
      <c r="L21" s="2" t="s">
        <v>111</v>
      </c>
      <c r="M21" s="2" t="s">
        <v>81</v>
      </c>
      <c r="N21">
        <v>0</v>
      </c>
      <c r="O21" t="s">
        <v>6</v>
      </c>
      <c r="P21">
        <v>0.48</v>
      </c>
      <c r="R21">
        <v>1.52</v>
      </c>
      <c r="S21" t="s">
        <v>103</v>
      </c>
      <c r="T21" s="2" t="str">
        <f>CONCATENATE(D21,"_uf-",E21,"_lora-",F21,"_nepoch-",G21,"_ebs-",H21*J21,"_lr-",K21,"-",L21,"_drop-",M21,"_wd-",N21)</f>
        <v>bart-base_uf-none_lora-512-512-0_nepoch-15_ebs-8_lr-0.0008-step-1-0.9992_drop-0.1-0.1-0.1_wd-0</v>
      </c>
    </row>
    <row r="22" spans="1:20" x14ac:dyDescent="0.25">
      <c r="A22" t="s">
        <v>89</v>
      </c>
      <c r="B22" s="2" t="str">
        <f>CONCATENATE(D22,"_lora-",F22,"_ebs-",H22*J22,"_lr-",K22,"-",L22)</f>
        <v>bart-base_lora-512-512-0_ebs-8_lr-0.0008-step-1-0.9994</v>
      </c>
      <c r="C22" s="2" t="s">
        <v>115</v>
      </c>
      <c r="D22" t="s">
        <v>2</v>
      </c>
      <c r="E22" t="s">
        <v>67</v>
      </c>
      <c r="F22" s="2" t="s">
        <v>99</v>
      </c>
      <c r="G22">
        <v>15</v>
      </c>
      <c r="H22">
        <v>2</v>
      </c>
      <c r="I22">
        <v>2</v>
      </c>
      <c r="J22">
        <v>4</v>
      </c>
      <c r="K22" s="1">
        <v>8.0000000000000004E-4</v>
      </c>
      <c r="L22" s="2" t="s">
        <v>112</v>
      </c>
      <c r="M22" s="2" t="s">
        <v>81</v>
      </c>
      <c r="N22">
        <v>0</v>
      </c>
      <c r="O22" t="s">
        <v>6</v>
      </c>
      <c r="T22" s="2" t="str">
        <f>CONCATENATE(D22,"_uf-",E22,"_lora-",F22,"_nepoch-",G22,"_ebs-",H22*J22,"_lr-",K22,"-",L22,"_drop-",M22,"_wd-",N22)</f>
        <v>bart-base_uf-none_lora-512-512-0_nepoch-15_ebs-8_lr-0.0008-step-1-0.9994_drop-0.1-0.1-0.1_wd-0</v>
      </c>
    </row>
    <row r="23" spans="1:20" x14ac:dyDescent="0.25">
      <c r="A23" t="s">
        <v>116</v>
      </c>
      <c r="B23" s="2" t="str">
        <f>CONCATENATE(D23,"_uf-",E23,"_ebs-",H23*J23,"_lr-",K23,"-",L23,"_",C23)</f>
        <v>bart-base_uf-all_ebs-8_lr-0.0004-step-1-0.998_ogtvsplit</v>
      </c>
      <c r="C23" s="2" t="s">
        <v>114</v>
      </c>
      <c r="D23" t="s">
        <v>2</v>
      </c>
      <c r="E23" t="s">
        <v>79</v>
      </c>
      <c r="F23" s="2" t="s">
        <v>67</v>
      </c>
      <c r="G23">
        <v>15</v>
      </c>
      <c r="H23">
        <v>2</v>
      </c>
      <c r="I23">
        <v>2</v>
      </c>
      <c r="J23">
        <v>4</v>
      </c>
      <c r="K23" s="1">
        <v>4.0000000000000002E-4</v>
      </c>
      <c r="L23" s="2" t="s">
        <v>82</v>
      </c>
      <c r="M23" s="2" t="s">
        <v>81</v>
      </c>
      <c r="N23">
        <v>0</v>
      </c>
      <c r="O23" t="s">
        <v>6</v>
      </c>
      <c r="T23" s="2" t="str">
        <f>CONCATENATE(D23,"_uf-",E23,"_lora-",F23,"_nepoch-",G23,"_ebs-",H23*J23,"_lr-",K23,"-",L23,"_drop-",M23,"_wd-",N23)</f>
        <v>bart-base_uf-all_lora-none_nepoch-15_ebs-8_lr-0.0004-step-1-0.998_drop-0.1-0.1-0.1_wd-0</v>
      </c>
    </row>
    <row r="24" spans="1:20" x14ac:dyDescent="0.25">
      <c r="A24" t="s">
        <v>116</v>
      </c>
      <c r="B24" s="2" t="str">
        <f>CONCATENATE(D24,"_lora-",F24,"_ebs-",H24*J24,"_lr-",K24,"-",L24,"_",C24)</f>
        <v>bart-base_lora-512-512-0_ebs-8_lr-0.0008-step-1-0.999_ogtvsplit</v>
      </c>
      <c r="C24" s="2" t="s">
        <v>114</v>
      </c>
      <c r="D24" t="s">
        <v>2</v>
      </c>
      <c r="E24" t="s">
        <v>67</v>
      </c>
      <c r="F24" s="2" t="s">
        <v>99</v>
      </c>
      <c r="G24">
        <v>15</v>
      </c>
      <c r="H24">
        <v>2</v>
      </c>
      <c r="I24">
        <v>2</v>
      </c>
      <c r="J24">
        <v>4</v>
      </c>
      <c r="K24" s="1">
        <v>8.0000000000000004E-4</v>
      </c>
      <c r="L24" s="2" t="s">
        <v>88</v>
      </c>
      <c r="M24" s="2" t="s">
        <v>81</v>
      </c>
      <c r="N24">
        <v>0</v>
      </c>
      <c r="O24" t="s">
        <v>6</v>
      </c>
      <c r="T24" s="2" t="str">
        <f>CONCATENATE(D24,"_uf-",E24,"_lora-",F24,"_nepoch-",G24,"_ebs-",H24*J24,"_lr-",K24,"-",L24,"_drop-",M24,"_wd-",N24)</f>
        <v>bart-base_uf-none_lora-512-512-0_nepoch-15_ebs-8_lr-0.0008-step-1-0.999_drop-0.1-0.1-0.1_wd-0</v>
      </c>
    </row>
    <row r="25" spans="1:20" x14ac:dyDescent="0.25">
      <c r="A25" t="s">
        <v>138</v>
      </c>
      <c r="B25" s="2" t="str">
        <f>CONCATENATE(D25,"_uf-",E25,"_ebs-",H25*J25,"_lr-",K25,"-",L25,"_",A25)</f>
        <v>bart-base_uf-all_ebs-8_lr-0.0004-step-1-0.998_kfold0</v>
      </c>
      <c r="C25" s="2" t="s">
        <v>115</v>
      </c>
      <c r="D25" t="s">
        <v>2</v>
      </c>
      <c r="E25" t="s">
        <v>79</v>
      </c>
      <c r="F25" s="2" t="s">
        <v>67</v>
      </c>
      <c r="G25">
        <v>15</v>
      </c>
      <c r="H25">
        <v>2</v>
      </c>
      <c r="I25">
        <v>2</v>
      </c>
      <c r="J25">
        <v>4</v>
      </c>
      <c r="K25" s="1">
        <v>4.0000000000000002E-4</v>
      </c>
      <c r="L25" s="2" t="s">
        <v>82</v>
      </c>
      <c r="M25" s="2" t="s">
        <v>81</v>
      </c>
      <c r="N25">
        <v>0</v>
      </c>
      <c r="O25" t="s">
        <v>6</v>
      </c>
      <c r="T25" s="2" t="str">
        <f>CONCATENATE(D25,"_uf-",E25,"_lora-",F25,"_nepoch-",G25,"_ebs-",H25*J25,"_lr-",K25,"-",L25,"_drop-",M25,"_wd-",N25)</f>
        <v>bart-base_uf-all_lora-none_nepoch-15_ebs-8_lr-0.0004-step-1-0.998_drop-0.1-0.1-0.1_wd-0</v>
      </c>
    </row>
    <row r="26" spans="1:20" x14ac:dyDescent="0.25">
      <c r="A26" t="s">
        <v>139</v>
      </c>
      <c r="B26" s="2" t="str">
        <f>CONCATENATE(D26,"_uf-",E26,"_ebs-",H26*J26,"_lr-",K26,"-",L26,"_",A26)</f>
        <v>bart-base_uf-all_ebs-8_lr-0.0004-step-1-0.998_kfold1</v>
      </c>
      <c r="C26" s="2" t="s">
        <v>115</v>
      </c>
      <c r="D26" t="s">
        <v>2</v>
      </c>
      <c r="E26" t="s">
        <v>79</v>
      </c>
      <c r="F26" s="2" t="s">
        <v>67</v>
      </c>
      <c r="G26">
        <v>15</v>
      </c>
      <c r="H26">
        <v>2</v>
      </c>
      <c r="I26">
        <v>2</v>
      </c>
      <c r="J26">
        <v>4</v>
      </c>
      <c r="K26" s="1">
        <v>4.0000000000000002E-4</v>
      </c>
      <c r="L26" s="2" t="s">
        <v>82</v>
      </c>
      <c r="M26" s="2" t="s">
        <v>81</v>
      </c>
      <c r="N26">
        <v>0</v>
      </c>
      <c r="O26" t="s">
        <v>6</v>
      </c>
      <c r="T26" s="2" t="str">
        <f>CONCATENATE(D26,"_uf-",E26,"_lora-",F26,"_nepoch-",G26,"_ebs-",H26*J26,"_lr-",K26,"-",L26,"_drop-",M26,"_wd-",N26)</f>
        <v>bart-base_uf-all_lora-none_nepoch-15_ebs-8_lr-0.0004-step-1-0.998_drop-0.1-0.1-0.1_wd-0</v>
      </c>
    </row>
    <row r="27" spans="1:20" x14ac:dyDescent="0.25">
      <c r="A27" t="s">
        <v>140</v>
      </c>
      <c r="B27" s="2" t="str">
        <f>CONCATENATE(D27,"_uf-",E27,"_ebs-",H27*J27,"_lr-",K27,"-",L27,"_",A27)</f>
        <v>bart-base_uf-all_ebs-8_lr-0.0004-step-1-0.998_kfold2</v>
      </c>
      <c r="C27" s="2" t="s">
        <v>115</v>
      </c>
      <c r="D27" t="s">
        <v>2</v>
      </c>
      <c r="E27" t="s">
        <v>79</v>
      </c>
      <c r="F27" s="2" t="s">
        <v>67</v>
      </c>
      <c r="G27">
        <v>15</v>
      </c>
      <c r="H27">
        <v>2</v>
      </c>
      <c r="I27">
        <v>2</v>
      </c>
      <c r="J27">
        <v>4</v>
      </c>
      <c r="K27" s="1">
        <v>4.0000000000000002E-4</v>
      </c>
      <c r="L27" s="2" t="s">
        <v>82</v>
      </c>
      <c r="M27" s="2" t="s">
        <v>81</v>
      </c>
      <c r="N27">
        <v>0</v>
      </c>
      <c r="O27" t="s">
        <v>6</v>
      </c>
      <c r="T27" s="2" t="str">
        <f>CONCATENATE(D27,"_uf-",E27,"_lora-",F27,"_nepoch-",G27,"_ebs-",H27*J27,"_lr-",K27,"-",L27,"_drop-",M27,"_wd-",N27)</f>
        <v>bart-base_uf-all_lora-none_nepoch-15_ebs-8_lr-0.0004-step-1-0.998_drop-0.1-0.1-0.1_wd-0</v>
      </c>
    </row>
    <row r="28" spans="1:20" x14ac:dyDescent="0.25">
      <c r="A28" t="s">
        <v>141</v>
      </c>
      <c r="B28" s="2" t="str">
        <f>CONCATENATE(D28,"_uf-",E28,"_ebs-",H28*J28,"_lr-",K28,"-",L28,"_",A28)</f>
        <v>bart-base_uf-all_ebs-8_lr-0.0004-step-1-0.998_kfold3</v>
      </c>
      <c r="C28" s="2" t="s">
        <v>115</v>
      </c>
      <c r="D28" t="s">
        <v>2</v>
      </c>
      <c r="E28" t="s">
        <v>79</v>
      </c>
      <c r="F28" s="2" t="s">
        <v>67</v>
      </c>
      <c r="G28">
        <v>15</v>
      </c>
      <c r="H28">
        <v>2</v>
      </c>
      <c r="I28">
        <v>2</v>
      </c>
      <c r="J28">
        <v>4</v>
      </c>
      <c r="K28" s="1">
        <v>4.0000000000000002E-4</v>
      </c>
      <c r="L28" s="2" t="s">
        <v>82</v>
      </c>
      <c r="M28" s="2" t="s">
        <v>81</v>
      </c>
      <c r="N28">
        <v>0</v>
      </c>
      <c r="O28" t="s">
        <v>6</v>
      </c>
      <c r="T28" s="2" t="str">
        <f>CONCATENATE(D28,"_uf-",E28,"_lora-",F28,"_nepoch-",G28,"_ebs-",H28*J28,"_lr-",K28,"-",L28,"_drop-",M28,"_wd-",N28)</f>
        <v>bart-base_uf-all_lora-none_nepoch-15_ebs-8_lr-0.0004-step-1-0.998_drop-0.1-0.1-0.1_wd-0</v>
      </c>
    </row>
    <row r="29" spans="1:20" x14ac:dyDescent="0.25">
      <c r="A29" t="s">
        <v>142</v>
      </c>
      <c r="B29" s="2" t="str">
        <f>CONCATENATE(D29,"_uf-",E29,"_ebs-",H29*J29,"_lr-",K29,"-",L29,"_",A29)</f>
        <v>bart-base_uf-all_ebs-8_lr-0.0004-step-1-0.998_kfold4</v>
      </c>
      <c r="C29" s="2" t="s">
        <v>115</v>
      </c>
      <c r="D29" t="s">
        <v>2</v>
      </c>
      <c r="E29" t="s">
        <v>79</v>
      </c>
      <c r="F29" s="2" t="s">
        <v>67</v>
      </c>
      <c r="G29">
        <v>15</v>
      </c>
      <c r="H29">
        <v>2</v>
      </c>
      <c r="I29">
        <v>2</v>
      </c>
      <c r="J29">
        <v>4</v>
      </c>
      <c r="K29" s="1">
        <v>4.0000000000000002E-4</v>
      </c>
      <c r="L29" s="2" t="s">
        <v>82</v>
      </c>
      <c r="M29" s="2" t="s">
        <v>81</v>
      </c>
      <c r="N29">
        <v>0</v>
      </c>
      <c r="O29" t="s">
        <v>6</v>
      </c>
      <c r="T29" s="2" t="str">
        <f>CONCATENATE(D29,"_uf-",E29,"_lora-",F29,"_nepoch-",G29,"_ebs-",H29*J29,"_lr-",K29,"-",L29,"_drop-",M29,"_wd-",N29)</f>
        <v>bart-base_uf-all_lora-none_nepoch-15_ebs-8_lr-0.0004-step-1-0.998_drop-0.1-0.1-0.1_wd-0</v>
      </c>
    </row>
    <row r="30" spans="1:20" x14ac:dyDescent="0.25">
      <c r="A30" t="s">
        <v>143</v>
      </c>
      <c r="B30" s="2" t="str">
        <f t="shared" ref="B30" si="3">CONCATENATE(D30,"_uf-",E30,"_ebs-",H30*J30,"_lr-",K30,"-",L30)</f>
        <v>bart-base_uf-lm-head_ebs-8_lr-0.0004-step-1-0.998</v>
      </c>
      <c r="C30" s="2" t="s">
        <v>115</v>
      </c>
      <c r="D30" t="s">
        <v>2</v>
      </c>
      <c r="E30" t="s">
        <v>144</v>
      </c>
      <c r="F30" s="2" t="s">
        <v>67</v>
      </c>
      <c r="G30">
        <v>15</v>
      </c>
      <c r="H30">
        <v>2</v>
      </c>
      <c r="I30">
        <v>2</v>
      </c>
      <c r="J30">
        <v>4</v>
      </c>
      <c r="K30" s="1">
        <v>4.0000000000000002E-4</v>
      </c>
      <c r="L30" s="2" t="s">
        <v>82</v>
      </c>
      <c r="M30" s="2" t="s">
        <v>81</v>
      </c>
      <c r="N30">
        <v>0</v>
      </c>
      <c r="O30" t="s">
        <v>6</v>
      </c>
      <c r="T30" s="2" t="str">
        <f>CONCATENATE(D30,"_uf-",E30,"_lora-",F30,"_nepoch-",G30,"_ebs-",H30*J30,"_lr-",K30,"-",L30,"_drop-",M30,"_wd-",N30)</f>
        <v>bart-base_uf-lm-head_lora-none_nepoch-15_ebs-8_lr-0.0004-step-1-0.998_drop-0.1-0.1-0.1_wd-0</v>
      </c>
    </row>
    <row r="31" spans="1:20" x14ac:dyDescent="0.25">
      <c r="A31" t="s">
        <v>145</v>
      </c>
      <c r="B31" s="2" t="str">
        <f>CONCATENATE(D31,"_uf-",E31,"_ebs-",H31*J31,"_lr-",K31,"-",L31,"_drop-",M31)</f>
        <v>bart-base_uf-lm-head_ebs-8_lr-0.0004-step-1-0.998_drop-0.2-0.2-0.2</v>
      </c>
      <c r="C31" s="2" t="s">
        <v>115</v>
      </c>
      <c r="D31" t="s">
        <v>2</v>
      </c>
      <c r="E31" t="s">
        <v>144</v>
      </c>
      <c r="F31" s="2" t="s">
        <v>67</v>
      </c>
      <c r="G31">
        <v>15</v>
      </c>
      <c r="H31">
        <v>2</v>
      </c>
      <c r="I31">
        <v>2</v>
      </c>
      <c r="J31">
        <v>4</v>
      </c>
      <c r="K31" s="1">
        <v>4.0000000000000002E-4</v>
      </c>
      <c r="L31" s="2" t="s">
        <v>82</v>
      </c>
      <c r="M31" s="2" t="s">
        <v>147</v>
      </c>
      <c r="N31">
        <v>0</v>
      </c>
      <c r="O31" t="s">
        <v>6</v>
      </c>
      <c r="T31" s="2" t="str">
        <f>CONCATENATE(D31,"_uf-",E31,"_lora-",F31,"_nepoch-",G31,"_ebs-",H31*J31,"_lr-",K31,"-",L31,"_drop-",M31,"_wd-",N31)</f>
        <v>bart-base_uf-lm-head_lora-none_nepoch-15_ebs-8_lr-0.0004-step-1-0.998_drop-0.2-0.2-0.2_wd-0</v>
      </c>
    </row>
    <row r="32" spans="1:20" x14ac:dyDescent="0.25">
      <c r="A32" t="s">
        <v>145</v>
      </c>
      <c r="B32" s="2" t="str">
        <f>CONCATENATE(D32,"_uf-",E32,"_ebs-",H32*J32,"_lr-",K32,"-",L32,"_drop-",M32,"_pt2")</f>
        <v>bart-base_uf-lm-head_ebs-8_lr-0.0004-step-1-0.998_drop-0.2-0.2-0.2_pt2</v>
      </c>
      <c r="C32" s="2" t="s">
        <v>115</v>
      </c>
      <c r="D32" t="s">
        <v>2</v>
      </c>
      <c r="E32" t="s">
        <v>144</v>
      </c>
      <c r="F32" s="2" t="s">
        <v>67</v>
      </c>
      <c r="G32">
        <v>30</v>
      </c>
      <c r="H32">
        <v>2</v>
      </c>
      <c r="I32">
        <v>2</v>
      </c>
      <c r="J32">
        <v>4</v>
      </c>
      <c r="K32" s="1">
        <v>4.0000000000000002E-4</v>
      </c>
      <c r="L32" s="2" t="s">
        <v>82</v>
      </c>
      <c r="M32" s="2" t="s">
        <v>147</v>
      </c>
      <c r="N32">
        <v>0</v>
      </c>
      <c r="O32" t="s">
        <v>6</v>
      </c>
      <c r="T32" s="2" t="str">
        <f>CONCATENATE(D32,"_uf-",E32,"_lora-",F32,"_nepoch-",G32,"_ebs-",H32*J32,"_lr-",K32,"-",L32,"_drop-",M32,"_wd-",N32)</f>
        <v>bart-base_uf-lm-head_lora-none_nepoch-30_ebs-8_lr-0.0004-step-1-0.998_drop-0.2-0.2-0.2_wd-0</v>
      </c>
    </row>
    <row r="33" spans="1:20" x14ac:dyDescent="0.25">
      <c r="A33" t="s">
        <v>146</v>
      </c>
      <c r="B33" s="2" t="str">
        <f>CONCATENATE(D33,"_uf-",E33,"_ebs-",H33*J33,"_lr-",K33,"-",L33,"_wd-",N33)</f>
        <v>bart-base_uf-lm-head_ebs-8_lr-0.0004-step-1-0.998_wd-4</v>
      </c>
      <c r="C33" s="2" t="s">
        <v>115</v>
      </c>
      <c r="D33" t="s">
        <v>2</v>
      </c>
      <c r="E33" t="s">
        <v>144</v>
      </c>
      <c r="F33" s="2" t="s">
        <v>67</v>
      </c>
      <c r="G33">
        <v>15</v>
      </c>
      <c r="H33">
        <v>2</v>
      </c>
      <c r="I33">
        <v>2</v>
      </c>
      <c r="J33">
        <v>4</v>
      </c>
      <c r="K33" s="1">
        <v>4.0000000000000002E-4</v>
      </c>
      <c r="L33" s="2" t="s">
        <v>82</v>
      </c>
      <c r="M33" s="2" t="s">
        <v>81</v>
      </c>
      <c r="N33">
        <v>4</v>
      </c>
      <c r="O33" t="s">
        <v>6</v>
      </c>
      <c r="T33" s="2" t="str">
        <f>CONCATENATE(D33,"_uf-",E33,"_lora-",F33,"_nepoch-",G33,"_ebs-",H33*J33,"_lr-",K33,"-",L33,"_drop-",M33,"_wd-",N33)</f>
        <v>bart-base_uf-lm-head_lora-none_nepoch-15_ebs-8_lr-0.0004-step-1-0.998_drop-0.1-0.1-0.1_wd-4</v>
      </c>
    </row>
  </sheetData>
  <autoFilter ref="A1:U1" xr:uid="{26AAD59C-1F2A-44F2-B5D4-832F7DFE9B93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4BE6-A7EA-4CDA-934F-71CDBC139798}">
  <dimension ref="A1:E17"/>
  <sheetViews>
    <sheetView workbookViewId="0">
      <selection activeCell="C41" sqref="C41"/>
    </sheetView>
  </sheetViews>
  <sheetFormatPr defaultRowHeight="15" x14ac:dyDescent="0.25"/>
  <cols>
    <col min="1" max="1" width="23.85546875" bestFit="1" customWidth="1"/>
    <col min="2" max="2" width="23.85546875" customWidth="1"/>
    <col min="3" max="3" width="66.140625" bestFit="1" customWidth="1"/>
    <col min="4" max="4" width="73.85546875" bestFit="1" customWidth="1"/>
    <col min="5" max="5" width="69.5703125" bestFit="1" customWidth="1"/>
  </cols>
  <sheetData>
    <row r="1" spans="1:5" x14ac:dyDescent="0.25">
      <c r="A1" t="s">
        <v>117</v>
      </c>
      <c r="B1" t="s">
        <v>134</v>
      </c>
      <c r="C1" t="s">
        <v>135</v>
      </c>
      <c r="D1" t="s">
        <v>136</v>
      </c>
      <c r="E1" t="s">
        <v>137</v>
      </c>
    </row>
    <row r="2" spans="1:5" x14ac:dyDescent="0.25">
      <c r="A2" t="s">
        <v>122</v>
      </c>
      <c r="B2">
        <v>0.58613999548213402</v>
      </c>
      <c r="C2">
        <v>0.97748907382345296</v>
      </c>
      <c r="D2">
        <v>0.98716446702413396</v>
      </c>
      <c r="E2">
        <v>0.914446934937589</v>
      </c>
    </row>
    <row r="3" spans="1:5" x14ac:dyDescent="0.25">
      <c r="A3" t="s">
        <v>123</v>
      </c>
      <c r="B3">
        <v>0.43225905001142201</v>
      </c>
      <c r="C3">
        <v>0.96961754966096103</v>
      </c>
      <c r="D3">
        <v>0.98128093172282405</v>
      </c>
      <c r="E3">
        <v>0.87164045647703103</v>
      </c>
    </row>
    <row r="4" spans="1:5" x14ac:dyDescent="0.25">
      <c r="A4" t="s">
        <v>124</v>
      </c>
      <c r="B4">
        <v>0.52669642999034105</v>
      </c>
      <c r="C4">
        <v>0.97448815186620796</v>
      </c>
      <c r="D4">
        <v>0.98522155850655102</v>
      </c>
      <c r="E4">
        <v>0.90066514133917996</v>
      </c>
    </row>
    <row r="5" spans="1:5" x14ac:dyDescent="0.25">
      <c r="A5" t="s">
        <v>125</v>
      </c>
      <c r="B5">
        <v>0.56701136296431898</v>
      </c>
      <c r="C5">
        <v>0.97652762803676996</v>
      </c>
      <c r="D5">
        <v>0.98662197894697101</v>
      </c>
      <c r="E5">
        <v>0.90842865118018501</v>
      </c>
    </row>
    <row r="6" spans="1:5" x14ac:dyDescent="0.25">
      <c r="A6" t="s">
        <v>130</v>
      </c>
      <c r="B6">
        <v>0.542185131871735</v>
      </c>
      <c r="C6">
        <v>0.63930569693966999</v>
      </c>
      <c r="D6">
        <v>0.64662630601860704</v>
      </c>
      <c r="E6">
        <v>0.67565411551627297</v>
      </c>
    </row>
    <row r="7" spans="1:5" x14ac:dyDescent="0.25">
      <c r="A7" t="s">
        <v>131</v>
      </c>
      <c r="B7">
        <v>0.338884305700136</v>
      </c>
      <c r="C7">
        <v>0.475385897569164</v>
      </c>
      <c r="D7">
        <v>0.52131505379659304</v>
      </c>
      <c r="E7">
        <v>0.54618426545592003</v>
      </c>
    </row>
    <row r="8" spans="1:5" x14ac:dyDescent="0.25">
      <c r="A8" t="s">
        <v>132</v>
      </c>
      <c r="B8">
        <v>0.46344538742345798</v>
      </c>
      <c r="C8">
        <v>0.57557190558245097</v>
      </c>
      <c r="D8">
        <v>0.60460040299245199</v>
      </c>
      <c r="E8">
        <v>0.62727284115202497</v>
      </c>
    </row>
    <row r="9" spans="1:5" x14ac:dyDescent="0.25">
      <c r="A9" t="s">
        <v>133</v>
      </c>
      <c r="B9">
        <v>0.51276177045692595</v>
      </c>
      <c r="C9">
        <v>0.61692626988087296</v>
      </c>
      <c r="D9">
        <v>0.62844741599200604</v>
      </c>
      <c r="E9">
        <v>0.65661235587094802</v>
      </c>
    </row>
    <row r="10" spans="1:5" x14ac:dyDescent="0.25">
      <c r="A10" t="s">
        <v>119</v>
      </c>
      <c r="B10">
        <v>0.87178488065798998</v>
      </c>
      <c r="C10">
        <v>0.99285753900806095</v>
      </c>
      <c r="D10">
        <v>0.99486780567810995</v>
      </c>
      <c r="E10">
        <v>0.97916563308009696</v>
      </c>
    </row>
    <row r="11" spans="1:5" x14ac:dyDescent="0.25">
      <c r="A11" t="s">
        <v>120</v>
      </c>
      <c r="B11">
        <v>0.91668640504280696</v>
      </c>
      <c r="C11">
        <v>0.98422385394573197</v>
      </c>
      <c r="D11">
        <v>0.99189906957057805</v>
      </c>
      <c r="E11">
        <v>0.96298882072934699</v>
      </c>
    </row>
    <row r="12" spans="1:5" x14ac:dyDescent="0.25">
      <c r="A12" t="s">
        <v>121</v>
      </c>
      <c r="B12">
        <v>0.89280132864912298</v>
      </c>
      <c r="C12">
        <v>0.98839561864733605</v>
      </c>
      <c r="D12">
        <v>0.99332246442253702</v>
      </c>
      <c r="E12">
        <v>0.97078474066578402</v>
      </c>
    </row>
    <row r="13" spans="1:5" x14ac:dyDescent="0.25">
      <c r="A13" t="s">
        <v>127</v>
      </c>
      <c r="B13">
        <v>0.86903984665870604</v>
      </c>
      <c r="C13">
        <v>0.91628366470336897</v>
      </c>
      <c r="D13">
        <v>0.90856541331970297</v>
      </c>
      <c r="E13">
        <v>0.92143840816887901</v>
      </c>
    </row>
    <row r="14" spans="1:5" x14ac:dyDescent="0.25">
      <c r="A14" t="s">
        <v>128</v>
      </c>
      <c r="B14">
        <v>0.910506426095962</v>
      </c>
      <c r="C14">
        <v>0.89144927024841303</v>
      </c>
      <c r="D14">
        <v>0.88854957033287396</v>
      </c>
      <c r="E14">
        <v>0.89527373286810696</v>
      </c>
    </row>
    <row r="15" spans="1:5" x14ac:dyDescent="0.25">
      <c r="A15" t="s">
        <v>129</v>
      </c>
      <c r="B15">
        <v>0.88882164955139098</v>
      </c>
      <c r="C15">
        <v>0.90296375930309203</v>
      </c>
      <c r="D15">
        <v>0.89712021341829495</v>
      </c>
      <c r="E15">
        <v>0.90697302014538705</v>
      </c>
    </row>
    <row r="16" spans="1:5" x14ac:dyDescent="0.25">
      <c r="A16" t="s">
        <v>118</v>
      </c>
      <c r="C16">
        <v>3.2297968864440897E-2</v>
      </c>
      <c r="D16">
        <v>2.12887208908796E-2</v>
      </c>
      <c r="E16">
        <v>0.114948533475399</v>
      </c>
    </row>
    <row r="17" spans="1:5" x14ac:dyDescent="0.25">
      <c r="A17" t="s">
        <v>126</v>
      </c>
      <c r="C17">
        <v>1.9866256713867101</v>
      </c>
      <c r="D17">
        <v>1.7630760669708201</v>
      </c>
      <c r="E17">
        <v>1.5273951292037899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logs-1-old-format</vt:lpstr>
      <vt:lpstr>logs-1</vt:lpstr>
      <vt:lpstr>logs</vt:lpstr>
      <vt:lpstr>predictions</vt:lpstr>
      <vt:lpstr>rouge</vt:lpstr>
      <vt:lpstr>bertscore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Tsai</dc:creator>
  <cp:lastModifiedBy>Ryan Tsai</cp:lastModifiedBy>
  <dcterms:created xsi:type="dcterms:W3CDTF">2024-10-15T16:09:59Z</dcterms:created>
  <dcterms:modified xsi:type="dcterms:W3CDTF">2024-10-26T19:29:20Z</dcterms:modified>
</cp:coreProperties>
</file>