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05" yWindow="5085" windowWidth="24450" windowHeight="7140"/>
  </bookViews>
  <sheets>
    <sheet name="RF magnitud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2"/>
  <c r="F3"/>
  <c r="F4"/>
  <c r="F5"/>
  <c r="F6"/>
  <c r="F7"/>
  <c r="F8"/>
  <c r="F9"/>
  <c r="F10"/>
  <c r="F11"/>
  <c r="F2"/>
  <c r="E3"/>
  <c r="E4"/>
  <c r="E5"/>
  <c r="E6"/>
  <c r="E7"/>
  <c r="E8"/>
  <c r="E9"/>
  <c r="E10"/>
  <c r="E11"/>
  <c r="E2"/>
  <c r="F8" i="2"/>
  <c r="G8" s="1"/>
  <c r="H8" s="1"/>
  <c r="F9"/>
  <c r="G9" s="1"/>
  <c r="H9" s="1"/>
  <c r="L7"/>
  <c r="K7"/>
  <c r="H7"/>
  <c r="G7"/>
  <c r="F7"/>
  <c r="K6"/>
  <c r="G6"/>
  <c r="H6" s="1"/>
  <c r="F6"/>
  <c r="L5"/>
  <c r="K5"/>
  <c r="H5"/>
  <c r="G5"/>
  <c r="F5"/>
  <c r="K4"/>
  <c r="L4" s="1"/>
  <c r="F4"/>
  <c r="G4" s="1"/>
  <c r="H4" s="1"/>
  <c r="K3"/>
  <c r="F3"/>
  <c r="G3" s="1"/>
  <c r="H3" s="1"/>
  <c r="K2"/>
  <c r="F2"/>
  <c r="G2" s="1"/>
  <c r="H2" s="1"/>
  <c r="L3" l="1"/>
  <c r="L2"/>
  <c r="L6"/>
</calcChain>
</file>

<file path=xl/sharedStrings.xml><?xml version="1.0" encoding="utf-8"?>
<sst xmlns="http://schemas.openxmlformats.org/spreadsheetml/2006/main" count="23" uniqueCount="18">
  <si>
    <t>magnitude</t>
  </si>
  <si>
    <t>d1</t>
  </si>
  <si>
    <t>t1</t>
  </si>
  <si>
    <t>d2</t>
  </si>
  <si>
    <t>t2</t>
  </si>
  <si>
    <t>delta deg</t>
  </si>
  <si>
    <t>time</t>
  </si>
  <si>
    <t>feq</t>
  </si>
  <si>
    <t>Phase</t>
  </si>
  <si>
    <t>deg</t>
  </si>
  <si>
    <t>position</t>
  </si>
  <si>
    <t>Phase error 0.01</t>
  </si>
  <si>
    <t>amplitude error 0.01%</t>
  </si>
  <si>
    <t>bunch length[mm]</t>
  </si>
  <si>
    <t>bunch length[fs]</t>
  </si>
  <si>
    <t>delta fly time[fs]</t>
  </si>
  <si>
    <t>freq</t>
  </si>
  <si>
    <t>no error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</si>
</sst>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300897354046961"/>
          <c:y val="0.1948034107676839"/>
          <c:w val="0.81501365538767112"/>
          <c:h val="0.57114453976834989"/>
        </c:manualLayout>
      </c:layout>
      <c:scatterChart>
        <c:scatterStyle val="smoothMarker"/>
        <c:ser>
          <c:idx val="0"/>
          <c:order val="0"/>
          <c:tx>
            <c:v>amplitude error 0.01%</c:v>
          </c:tx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magnitude'!$F$2:$F$11</c:f>
              <c:numCache>
                <c:formatCode>0.00E+00</c:formatCode>
                <c:ptCount val="10"/>
                <c:pt idx="0">
                  <c:v>12.256689262830667</c:v>
                </c:pt>
                <c:pt idx="1">
                  <c:v>12.493681216971307</c:v>
                </c:pt>
                <c:pt idx="2">
                  <c:v>12.897055319308619</c:v>
                </c:pt>
                <c:pt idx="3">
                  <c:v>12.892843656637803</c:v>
                </c:pt>
                <c:pt idx="4">
                  <c:v>11.63705919664964</c:v>
                </c:pt>
                <c:pt idx="5">
                  <c:v>11.818440018828943</c:v>
                </c:pt>
                <c:pt idx="6">
                  <c:v>12.704350282839428</c:v>
                </c:pt>
                <c:pt idx="7">
                  <c:v>11.58486466779194</c:v>
                </c:pt>
                <c:pt idx="8">
                  <c:v>13.471173647432025</c:v>
                </c:pt>
                <c:pt idx="9">
                  <c:v>11.410854254797982</c:v>
                </c:pt>
              </c:numCache>
            </c:numRef>
          </c:yVal>
          <c:smooth val="1"/>
        </c:ser>
        <c:ser>
          <c:idx val="1"/>
          <c:order val="1"/>
          <c:tx>
            <c:v>phase error 0.01 deg</c:v>
          </c:tx>
          <c:xVal>
            <c:numRef>
              <c:f>'RF magnitude'!$A$2:$A$11</c:f>
              <c:numCache>
                <c:formatCode>General</c:formatCode>
                <c:ptCount val="10"/>
                <c:pt idx="0">
                  <c:v>190</c:v>
                </c:pt>
                <c:pt idx="1">
                  <c:v>193</c:v>
                </c:pt>
                <c:pt idx="2">
                  <c:v>196</c:v>
                </c:pt>
                <c:pt idx="3">
                  <c:v>199</c:v>
                </c:pt>
                <c:pt idx="4">
                  <c:v>202</c:v>
                </c:pt>
                <c:pt idx="5">
                  <c:v>205</c:v>
                </c:pt>
                <c:pt idx="6">
                  <c:v>208</c:v>
                </c:pt>
                <c:pt idx="7">
                  <c:v>211</c:v>
                </c:pt>
                <c:pt idx="8">
                  <c:v>214</c:v>
                </c:pt>
                <c:pt idx="9">
                  <c:v>217</c:v>
                </c:pt>
              </c:numCache>
            </c:numRef>
          </c:xVal>
          <c:yVal>
            <c:numRef>
              <c:f>'RF magnitude'!$G$2:$G$11</c:f>
              <c:numCache>
                <c:formatCode>0.00E+00</c:formatCode>
                <c:ptCount val="10"/>
                <c:pt idx="0">
                  <c:v>24.826395281445997</c:v>
                </c:pt>
                <c:pt idx="1">
                  <c:v>25.063387236075219</c:v>
                </c:pt>
                <c:pt idx="2">
                  <c:v>25.011343123601879</c:v>
                </c:pt>
                <c:pt idx="3">
                  <c:v>24.944859026503746</c:v>
                </c:pt>
                <c:pt idx="4">
                  <c:v>22.728106464658136</c:v>
                </c:pt>
                <c:pt idx="5">
                  <c:v>20.413669123742729</c:v>
                </c:pt>
                <c:pt idx="6">
                  <c:v>19.786926505454048</c:v>
                </c:pt>
                <c:pt idx="7">
                  <c:v>17.762685587025068</c:v>
                </c:pt>
                <c:pt idx="8">
                  <c:v>17.013525418085507</c:v>
                </c:pt>
                <c:pt idx="9">
                  <c:v>15.023192678501049</c:v>
                </c:pt>
              </c:numCache>
            </c:numRef>
          </c:yVal>
          <c:smooth val="1"/>
        </c:ser>
        <c:dLbls/>
        <c:axId val="86725760"/>
        <c:axId val="66692608"/>
      </c:scatterChart>
      <c:valAx>
        <c:axId val="86725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692608"/>
        <c:crosses val="autoZero"/>
        <c:crossBetween val="midCat"/>
      </c:valAx>
      <c:valAx>
        <c:axId val="666926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arrive time jitter[fs]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86725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83849400581684"/>
          <c:y val="0.22623731735025659"/>
          <c:w val="0.27380630630630631"/>
          <c:h val="0.1199529909507580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18</xdr:row>
      <xdr:rowOff>47625</xdr:rowOff>
    </xdr:from>
    <xdr:to>
      <xdr:col>7</xdr:col>
      <xdr:colOff>733425</xdr:colOff>
      <xdr:row>38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2"/>
  <sheetViews>
    <sheetView tabSelected="1" workbookViewId="0">
      <selection activeCell="G18" sqref="G18"/>
    </sheetView>
  </sheetViews>
  <sheetFormatPr defaultRowHeight="15"/>
  <cols>
    <col min="1" max="1" width="11.85546875" customWidth="1"/>
    <col min="4" max="8" width="25.85546875" customWidth="1"/>
    <col min="9" max="10" width="25.28515625" customWidth="1"/>
    <col min="11" max="11" width="22.28515625" style="1" customWidth="1"/>
    <col min="13" max="13" width="11" bestFit="1" customWidth="1"/>
    <col min="15" max="15" width="11" bestFit="1" customWidth="1"/>
  </cols>
  <sheetData>
    <row r="1" spans="1:17">
      <c r="A1" t="s">
        <v>8</v>
      </c>
      <c r="B1" t="s">
        <v>9</v>
      </c>
      <c r="C1" t="s">
        <v>10</v>
      </c>
      <c r="D1" t="s">
        <v>13</v>
      </c>
      <c r="E1" t="s">
        <v>14</v>
      </c>
      <c r="F1" t="s">
        <v>15</v>
      </c>
      <c r="G1" t="s">
        <v>15</v>
      </c>
      <c r="I1" t="s">
        <v>9</v>
      </c>
      <c r="K1" s="1" t="s">
        <v>9</v>
      </c>
      <c r="L1" s="1" t="s">
        <v>16</v>
      </c>
      <c r="M1">
        <v>1292706800</v>
      </c>
    </row>
    <row r="2" spans="1:17">
      <c r="A2">
        <v>190</v>
      </c>
      <c r="B2" s="1">
        <v>1638.3031249999999</v>
      </c>
      <c r="C2">
        <v>100</v>
      </c>
      <c r="D2" s="2">
        <v>1.2536439999999999E-2</v>
      </c>
      <c r="E2" s="2">
        <f>10^15*(D2/1000)/(3*10^8)</f>
        <v>41.788133333333334</v>
      </c>
      <c r="F2" s="2">
        <f>10^15*ABS(B2-I2)/360/$M$1</f>
        <v>12.256689262830667</v>
      </c>
      <c r="G2" s="2">
        <f>10^15*ABS(B2-K2)/360/$M$1</f>
        <v>24.826395281445997</v>
      </c>
      <c r="H2" s="1"/>
      <c r="I2">
        <v>1638.2974210499999</v>
      </c>
      <c r="K2" s="1">
        <v>1638.29157143</v>
      </c>
      <c r="L2" s="2"/>
      <c r="M2" s="2"/>
      <c r="N2" s="2"/>
      <c r="O2" s="2"/>
      <c r="P2" s="2"/>
      <c r="Q2" s="2"/>
    </row>
    <row r="3" spans="1:17">
      <c r="A3">
        <v>193</v>
      </c>
      <c r="B3" s="1">
        <v>1634.9102352899999</v>
      </c>
      <c r="C3">
        <v>100</v>
      </c>
      <c r="D3" s="2">
        <v>8.5635599999999996E-3</v>
      </c>
      <c r="E3" s="2">
        <f t="shared" ref="E3:E11" si="0">10^15*(D3/1000)/(3*10^8)</f>
        <v>28.545199999999998</v>
      </c>
      <c r="F3" s="2">
        <f t="shared" ref="F3:F11" si="1">10^15*ABS(B3-I3)/360/$M$1</f>
        <v>12.493681216971307</v>
      </c>
      <c r="G3" s="2">
        <f t="shared" ref="G3:G11" si="2">10^15*ABS(B3-K3)/360/$M$1</f>
        <v>25.063387236075219</v>
      </c>
      <c r="H3" s="1"/>
      <c r="I3">
        <v>1634.9044210500001</v>
      </c>
      <c r="K3" s="1">
        <v>1634.8985714299999</v>
      </c>
      <c r="L3" s="2"/>
      <c r="M3" s="2"/>
      <c r="N3" s="2"/>
      <c r="O3" s="2"/>
      <c r="P3" s="2"/>
      <c r="Q3" s="2"/>
    </row>
    <row r="4" spans="1:17">
      <c r="A4">
        <v>196</v>
      </c>
      <c r="B4" s="1">
        <v>1631.5443352899999</v>
      </c>
      <c r="C4">
        <v>100</v>
      </c>
      <c r="D4" s="2">
        <v>5.2634159999999999E-3</v>
      </c>
      <c r="E4" s="2">
        <f t="shared" si="0"/>
        <v>17.544720000000002</v>
      </c>
      <c r="F4" s="2">
        <f t="shared" si="1"/>
        <v>12.897055319308619</v>
      </c>
      <c r="G4" s="2">
        <f t="shared" si="2"/>
        <v>25.011343123601879</v>
      </c>
      <c r="H4" s="1"/>
      <c r="I4">
        <v>1631.5383333299999</v>
      </c>
      <c r="K4" s="1">
        <v>1631.5326956500001</v>
      </c>
      <c r="L4" s="2"/>
      <c r="M4" s="2"/>
      <c r="N4" s="2"/>
      <c r="O4" s="2"/>
      <c r="P4" s="2"/>
      <c r="Q4" s="2"/>
    </row>
    <row r="5" spans="1:17">
      <c r="A5">
        <v>199</v>
      </c>
      <c r="B5" s="1">
        <v>1628.252</v>
      </c>
      <c r="C5">
        <v>100</v>
      </c>
      <c r="D5" s="2">
        <v>2.7501539999999999E-3</v>
      </c>
      <c r="E5" s="2">
        <f t="shared" si="0"/>
        <v>9.1671800000000001</v>
      </c>
      <c r="F5" s="2">
        <f t="shared" si="1"/>
        <v>12.892843656637803</v>
      </c>
      <c r="G5" s="2">
        <f t="shared" si="2"/>
        <v>24.944859026503746</v>
      </c>
      <c r="H5" s="1"/>
      <c r="I5">
        <v>1628.2460000000001</v>
      </c>
      <c r="K5" s="1">
        <v>1628.2403913000001</v>
      </c>
      <c r="L5" s="2"/>
      <c r="M5" s="2"/>
      <c r="N5" s="2"/>
      <c r="O5" s="2"/>
      <c r="P5" s="2"/>
      <c r="Q5" s="2"/>
    </row>
    <row r="6" spans="1:17">
      <c r="A6">
        <v>202</v>
      </c>
      <c r="B6" s="1">
        <v>1625.06927273</v>
      </c>
      <c r="C6">
        <v>100</v>
      </c>
      <c r="D6" s="2">
        <v>4.9546939999999999E-3</v>
      </c>
      <c r="E6" s="2">
        <f t="shared" si="0"/>
        <v>16.515646666666665</v>
      </c>
      <c r="F6" s="2">
        <f t="shared" si="1"/>
        <v>11.63705919664964</v>
      </c>
      <c r="G6" s="2">
        <f t="shared" si="2"/>
        <v>22.728106464658136</v>
      </c>
      <c r="H6" s="1"/>
      <c r="I6">
        <v>1625.06385714</v>
      </c>
      <c r="K6" s="1">
        <v>1625.0586956499999</v>
      </c>
      <c r="L6" s="2"/>
      <c r="M6" s="2"/>
      <c r="N6" s="2"/>
      <c r="O6" s="2"/>
      <c r="P6" s="2"/>
      <c r="Q6" s="2"/>
    </row>
    <row r="7" spans="1:17">
      <c r="A7">
        <v>205</v>
      </c>
      <c r="B7" s="1">
        <v>1622.0305000000001</v>
      </c>
      <c r="C7">
        <v>100</v>
      </c>
      <c r="D7" s="2">
        <v>7.4250599999999998E-3</v>
      </c>
      <c r="E7" s="2">
        <f t="shared" si="0"/>
        <v>24.7502</v>
      </c>
      <c r="F7" s="2">
        <f t="shared" si="1"/>
        <v>11.818440018828943</v>
      </c>
      <c r="G7" s="2">
        <f t="shared" si="2"/>
        <v>20.413669123742729</v>
      </c>
      <c r="H7" s="1"/>
      <c r="I7">
        <v>1622.0250000000001</v>
      </c>
      <c r="K7" s="1">
        <v>1622.021</v>
      </c>
      <c r="L7" s="2"/>
      <c r="M7" s="2"/>
      <c r="N7" s="2"/>
      <c r="O7" s="2"/>
      <c r="P7" s="2"/>
      <c r="Q7" s="2"/>
    </row>
    <row r="8" spans="1:17">
      <c r="A8">
        <v>208</v>
      </c>
      <c r="B8" s="1">
        <v>1619.15733333</v>
      </c>
      <c r="C8">
        <v>100</v>
      </c>
      <c r="D8" s="2">
        <v>9.4093800000000002E-3</v>
      </c>
      <c r="E8" s="2">
        <f t="shared" si="0"/>
        <v>31.364599999999999</v>
      </c>
      <c r="F8" s="2">
        <f t="shared" si="1"/>
        <v>12.704350282839428</v>
      </c>
      <c r="G8" s="2">
        <f t="shared" si="2"/>
        <v>19.786926505454048</v>
      </c>
      <c r="H8" s="1"/>
      <c r="I8">
        <v>1619.15142105</v>
      </c>
      <c r="K8" s="1">
        <v>1619.1481249999999</v>
      </c>
      <c r="L8" s="2"/>
      <c r="M8" s="2"/>
      <c r="N8" s="2"/>
      <c r="O8" s="2"/>
      <c r="P8" s="2"/>
      <c r="Q8" s="2"/>
    </row>
    <row r="9" spans="1:17">
      <c r="A9">
        <v>211</v>
      </c>
      <c r="B9" s="1">
        <v>1616.4653913</v>
      </c>
      <c r="C9">
        <v>100</v>
      </c>
      <c r="D9" s="2">
        <v>1.188586E-2</v>
      </c>
      <c r="E9" s="2">
        <f t="shared" si="0"/>
        <v>39.619533333333337</v>
      </c>
      <c r="F9" s="2">
        <f t="shared" si="1"/>
        <v>11.58486466779194</v>
      </c>
      <c r="G9" s="2">
        <f t="shared" si="2"/>
        <v>17.762685587025068</v>
      </c>
      <c r="H9" s="1"/>
      <c r="I9">
        <v>1616.46</v>
      </c>
      <c r="K9" s="1">
        <v>1616.4571249999999</v>
      </c>
      <c r="L9" s="2"/>
      <c r="M9" s="2"/>
      <c r="N9" s="2"/>
      <c r="O9" s="2"/>
      <c r="P9" s="2"/>
      <c r="Q9" s="2"/>
    </row>
    <row r="10" spans="1:17">
      <c r="A10">
        <v>214</v>
      </c>
      <c r="B10" s="1">
        <v>1613.96574822</v>
      </c>
      <c r="C10">
        <v>100</v>
      </c>
      <c r="D10" s="2">
        <v>1.403512E-2</v>
      </c>
      <c r="E10" s="2">
        <f t="shared" si="0"/>
        <v>46.783733333333331</v>
      </c>
      <c r="F10" s="2">
        <f t="shared" si="1"/>
        <v>13.471173647432025</v>
      </c>
      <c r="G10" s="2">
        <f t="shared" si="2"/>
        <v>17.013525418085507</v>
      </c>
      <c r="H10" s="1"/>
      <c r="I10">
        <v>1613.9594790799999</v>
      </c>
      <c r="K10" s="1">
        <v>1613.95783056</v>
      </c>
      <c r="L10" s="2"/>
      <c r="M10" s="2"/>
      <c r="N10" s="2"/>
      <c r="O10" s="2"/>
      <c r="P10" s="2"/>
      <c r="Q10" s="2"/>
    </row>
    <row r="11" spans="1:17">
      <c r="A11">
        <v>217</v>
      </c>
      <c r="B11">
        <v>1611.6604091300001</v>
      </c>
      <c r="C11">
        <v>100</v>
      </c>
      <c r="D11" s="2">
        <v>1.6425840000000001E-2</v>
      </c>
      <c r="E11" s="2">
        <f t="shared" si="0"/>
        <v>54.752800000000001</v>
      </c>
      <c r="F11" s="2">
        <f t="shared" si="1"/>
        <v>11.410854254797982</v>
      </c>
      <c r="G11" s="2">
        <f t="shared" si="2"/>
        <v>15.023192678501049</v>
      </c>
      <c r="H11" s="1"/>
      <c r="I11">
        <v>1611.65509881</v>
      </c>
      <c r="K11" s="1">
        <v>1611.6534177200001</v>
      </c>
      <c r="L11" s="2"/>
      <c r="M11" s="2"/>
      <c r="N11" s="2"/>
      <c r="O11" s="2"/>
      <c r="P11" s="2"/>
      <c r="Q11" s="2"/>
    </row>
    <row r="12" spans="1:17">
      <c r="A12" s="4" t="s">
        <v>17</v>
      </c>
      <c r="B12" s="4"/>
      <c r="C12" s="4"/>
      <c r="D12" s="4"/>
      <c r="E12" s="3"/>
      <c r="F12" t="s">
        <v>12</v>
      </c>
      <c r="G12" s="1" t="s">
        <v>11</v>
      </c>
      <c r="H12" s="1"/>
      <c r="I12" t="s">
        <v>12</v>
      </c>
      <c r="K12" s="1" t="s">
        <v>11</v>
      </c>
    </row>
  </sheetData>
  <mergeCells count="1">
    <mergeCell ref="A12:D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E4" sqref="E4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100</v>
      </c>
      <c r="G1" t="s">
        <v>5</v>
      </c>
      <c r="H1" t="s">
        <v>6</v>
      </c>
      <c r="J1" t="s">
        <v>7</v>
      </c>
    </row>
    <row r="2" spans="1:12">
      <c r="A2">
        <v>242.97900000000001</v>
      </c>
      <c r="B2">
        <v>100.0076</v>
      </c>
      <c r="C2">
        <v>1611.78</v>
      </c>
      <c r="D2">
        <v>9.9948899999999998</v>
      </c>
      <c r="E2">
        <v>1611.58</v>
      </c>
      <c r="F2">
        <f>($F$1-D2)*(C2-E2)/(B2-D2)+E2</f>
        <v>1611.7799831134957</v>
      </c>
      <c r="G2">
        <f>F2-$F$5</f>
        <v>12.301704553245372</v>
      </c>
      <c r="H2">
        <f>G2*(10^15)/($J$2*360)</f>
        <v>26433.992253148743</v>
      </c>
      <c r="J2">
        <v>1292706800</v>
      </c>
      <c r="K2">
        <f>(C2+E2)/2</f>
        <v>1611.6799999999998</v>
      </c>
      <c r="L2">
        <f t="shared" ref="L2:L7" si="0">K2-$K$5</f>
        <v>12.199999999999818</v>
      </c>
    </row>
    <row r="3" spans="1:12">
      <c r="A3">
        <v>242.98599999999999</v>
      </c>
      <c r="B3">
        <v>100.0063</v>
      </c>
      <c r="C3">
        <v>1599.58</v>
      </c>
      <c r="D3">
        <v>99.993530000000007</v>
      </c>
      <c r="E3">
        <v>1599.38</v>
      </c>
      <c r="F3">
        <f t="shared" ref="F3:F7" si="1">($F$1-D3)*(C3-E3)/(B3-D3)+E3</f>
        <v>1599.4813312451058</v>
      </c>
      <c r="G3">
        <f t="shared" ref="G3:G9" si="2">F3-$F$5</f>
        <v>3.0526848554472963E-3</v>
      </c>
      <c r="H3">
        <f t="shared" ref="H3:H9" si="3">G3*(10^15)/($J$2*360)</f>
        <v>6.5596314291997748</v>
      </c>
      <c r="K3">
        <f t="shared" ref="K3:K7" si="4">(C3+E3)/2</f>
        <v>1599.48</v>
      </c>
      <c r="L3">
        <f t="shared" si="0"/>
        <v>0</v>
      </c>
    </row>
    <row r="4" spans="1:12">
      <c r="A4">
        <v>242.99299999999999</v>
      </c>
      <c r="B4">
        <v>100.0064</v>
      </c>
      <c r="C4">
        <v>1599.58</v>
      </c>
      <c r="D4">
        <v>99.993629999999996</v>
      </c>
      <c r="E4">
        <v>1599.38</v>
      </c>
      <c r="F4">
        <f t="shared" si="1"/>
        <v>1599.4797650743931</v>
      </c>
      <c r="G4">
        <f t="shared" si="2"/>
        <v>1.4865141426980699E-3</v>
      </c>
      <c r="H4">
        <f t="shared" si="3"/>
        <v>3.1942324059400655</v>
      </c>
      <c r="K4">
        <f t="shared" si="4"/>
        <v>1599.48</v>
      </c>
      <c r="L4">
        <f t="shared" si="0"/>
        <v>0</v>
      </c>
    </row>
    <row r="5" spans="1:12">
      <c r="A5">
        <v>243</v>
      </c>
      <c r="B5">
        <v>100.0065</v>
      </c>
      <c r="C5">
        <v>1599.58</v>
      </c>
      <c r="D5">
        <v>99.993719999999996</v>
      </c>
      <c r="E5">
        <v>1599.38</v>
      </c>
      <c r="F5">
        <f t="shared" si="1"/>
        <v>1599.4782785602504</v>
      </c>
      <c r="G5">
        <f t="shared" si="2"/>
        <v>0</v>
      </c>
      <c r="H5">
        <f t="shared" si="3"/>
        <v>0</v>
      </c>
      <c r="K5">
        <f t="shared" si="4"/>
        <v>1599.48</v>
      </c>
      <c r="L5">
        <f t="shared" si="0"/>
        <v>0</v>
      </c>
    </row>
    <row r="6" spans="1:12">
      <c r="A6">
        <v>243.00700000000001</v>
      </c>
      <c r="B6">
        <v>100.00660000000001</v>
      </c>
      <c r="C6">
        <v>1599.58</v>
      </c>
      <c r="D6">
        <v>99.993819999999999</v>
      </c>
      <c r="E6">
        <v>1599.38</v>
      </c>
      <c r="F6">
        <f>($F$1-D6)*(C6-E6)/(B6-D6)+E6</f>
        <v>1599.4767136150235</v>
      </c>
      <c r="G6">
        <f t="shared" si="2"/>
        <v>-1.5649452268462483E-3</v>
      </c>
      <c r="H6">
        <f t="shared" si="3"/>
        <v>-3.362765690234562</v>
      </c>
      <c r="K6">
        <f t="shared" si="4"/>
        <v>1599.48</v>
      </c>
      <c r="L6">
        <f t="shared" si="0"/>
        <v>0</v>
      </c>
    </row>
    <row r="7" spans="1:12">
      <c r="A7">
        <v>243.01400000000001</v>
      </c>
      <c r="B7">
        <v>100.0067</v>
      </c>
      <c r="C7">
        <v>1599.58</v>
      </c>
      <c r="D7">
        <v>99.993920000000003</v>
      </c>
      <c r="E7">
        <v>1599.38</v>
      </c>
      <c r="F7">
        <f t="shared" si="1"/>
        <v>1599.4751486697967</v>
      </c>
      <c r="G7">
        <f t="shared" si="2"/>
        <v>-3.1298904536924965E-3</v>
      </c>
      <c r="H7">
        <f t="shared" si="3"/>
        <v>-6.7255313804691239</v>
      </c>
      <c r="K7">
        <f t="shared" si="4"/>
        <v>1599.48</v>
      </c>
      <c r="L7">
        <f t="shared" si="0"/>
        <v>0</v>
      </c>
    </row>
    <row r="8" spans="1:12">
      <c r="A8">
        <v>243.02099999999999</v>
      </c>
      <c r="B8">
        <v>100.0067</v>
      </c>
      <c r="C8">
        <v>1599.58</v>
      </c>
      <c r="D8">
        <v>99.994020000000006</v>
      </c>
      <c r="E8">
        <v>1599.38</v>
      </c>
      <c r="F8">
        <f>($F$1-D8)*(C8-E8)/(B8-D8)+E8</f>
        <v>1599.4743217665616</v>
      </c>
      <c r="G8">
        <f>F8-$F$5</f>
        <v>-3.9567936887578981E-3</v>
      </c>
      <c r="H8">
        <f>G8*(10^15)/($J$2*360)</f>
        <v>-8.5023870686555139</v>
      </c>
    </row>
    <row r="9" spans="1:12">
      <c r="A9">
        <v>243.02799999999999</v>
      </c>
      <c r="B9">
        <v>100.0068</v>
      </c>
      <c r="C9">
        <v>1599.58</v>
      </c>
      <c r="D9">
        <v>99.994119999999995</v>
      </c>
      <c r="E9">
        <v>1599.38</v>
      </c>
      <c r="F9">
        <f t="shared" ref="F9" si="5">($F$1-D9)*(C9-E9)/(B9-D9)+E9</f>
        <v>1599.4727444794953</v>
      </c>
      <c r="G9">
        <f t="shared" si="2"/>
        <v>-5.5340807550692261E-3</v>
      </c>
      <c r="H9">
        <f t="shared" si="3"/>
        <v>-11.891672993333804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 magnitude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C-AD</dc:creator>
  <cp:lastModifiedBy>C-AD</cp:lastModifiedBy>
  <dcterms:created xsi:type="dcterms:W3CDTF">2015-01-28T14:32:54Z</dcterms:created>
  <dcterms:modified xsi:type="dcterms:W3CDTF">2015-02-04T19:54:28Z</dcterms:modified>
</cp:coreProperties>
</file>