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fah\Downloads\"/>
    </mc:Choice>
  </mc:AlternateContent>
  <xr:revisionPtr revIDLastSave="0" documentId="13_ncr:1_{2089EFE7-572C-49AE-A2ED-3C059FBDEE1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" sheetId="1" r:id="rId1"/>
    <sheet name="regresión" sheetId="6" r:id="rId2"/>
    <sheet name="datos ln" sheetId="3" r:id="rId3"/>
    <sheet name="arima" sheetId="17" r:id="rId4"/>
    <sheet name="predicción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7" l="1"/>
  <c r="L5" i="17"/>
  <c r="K5" i="17"/>
  <c r="J5" i="17"/>
  <c r="I5" i="17"/>
  <c r="H5" i="17"/>
  <c r="F5" i="17"/>
  <c r="E5" i="17"/>
  <c r="D5" i="17"/>
  <c r="C5" i="17"/>
  <c r="B5" i="17"/>
  <c r="C40" i="3"/>
  <c r="D40" i="3"/>
  <c r="E40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E40" i="1" s="1"/>
  <c r="B40" i="3" s="1"/>
  <c r="C8" i="17" l="1"/>
  <c r="E8" i="17"/>
  <c r="D8" i="17"/>
  <c r="F8" i="17"/>
  <c r="B8" i="17"/>
  <c r="H8" i="17"/>
  <c r="I8" i="17"/>
  <c r="J8" i="17"/>
  <c r="K8" i="17"/>
  <c r="L8" i="17"/>
  <c r="F36" i="16"/>
  <c r="F37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E3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2" i="16"/>
  <c r="C35" i="3" l="1"/>
  <c r="E35" i="3"/>
  <c r="C36" i="3"/>
  <c r="E36" i="3"/>
  <c r="C37" i="3"/>
  <c r="E37" i="3"/>
  <c r="C38" i="3"/>
  <c r="E38" i="3"/>
  <c r="C39" i="3"/>
  <c r="E39" i="3"/>
  <c r="E37" i="1"/>
  <c r="B37" i="3" s="1"/>
  <c r="E38" i="1"/>
  <c r="B38" i="3" s="1"/>
  <c r="E39" i="1"/>
  <c r="B39" i="3" s="1"/>
  <c r="G37" i="1" l="1"/>
  <c r="D37" i="3" s="1"/>
  <c r="G38" i="1"/>
  <c r="D38" i="3" s="1"/>
  <c r="G39" i="1"/>
  <c r="D39" i="3" s="1"/>
  <c r="G35" i="1"/>
  <c r="D35" i="3" s="1"/>
  <c r="G36" i="1"/>
  <c r="D36" i="3" s="1"/>
  <c r="E35" i="1" l="1"/>
  <c r="B35" i="3" s="1"/>
  <c r="E36" i="1"/>
  <c r="B36" i="3" s="1"/>
  <c r="C34" i="3" l="1"/>
  <c r="E34" i="3"/>
  <c r="G32" i="1"/>
  <c r="G31" i="1"/>
  <c r="G33" i="1"/>
  <c r="G34" i="1"/>
  <c r="D34" i="3" s="1"/>
  <c r="E34" i="1" l="1"/>
  <c r="B34" i="3" s="1"/>
  <c r="C33" i="3"/>
  <c r="E33" i="3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2" i="16"/>
  <c r="E2" i="1" l="1"/>
  <c r="B2" i="3" s="1"/>
  <c r="E3" i="1"/>
  <c r="B3" i="3" s="1"/>
  <c r="E4" i="1"/>
  <c r="B4" i="3" s="1"/>
  <c r="E5" i="1"/>
  <c r="B5" i="3" s="1"/>
  <c r="E6" i="1"/>
  <c r="B6" i="3" s="1"/>
  <c r="E7" i="1"/>
  <c r="B7" i="3" s="1"/>
  <c r="E8" i="1"/>
  <c r="B8" i="3" s="1"/>
  <c r="E9" i="1"/>
  <c r="B9" i="3" s="1"/>
  <c r="E10" i="1"/>
  <c r="B10" i="3" s="1"/>
  <c r="E11" i="1"/>
  <c r="B11" i="3" s="1"/>
  <c r="E12" i="1"/>
  <c r="B12" i="3" s="1"/>
  <c r="E13" i="1"/>
  <c r="B13" i="3" s="1"/>
  <c r="E14" i="1"/>
  <c r="B14" i="3" s="1"/>
  <c r="E15" i="1"/>
  <c r="B15" i="3" s="1"/>
  <c r="E16" i="1"/>
  <c r="B16" i="3" s="1"/>
  <c r="E17" i="1"/>
  <c r="B17" i="3" s="1"/>
  <c r="E18" i="1"/>
  <c r="B18" i="3" s="1"/>
  <c r="E19" i="1"/>
  <c r="B19" i="3" s="1"/>
  <c r="E20" i="1"/>
  <c r="B20" i="3" s="1"/>
  <c r="E21" i="1"/>
  <c r="B21" i="3" s="1"/>
  <c r="E22" i="1"/>
  <c r="B22" i="3" s="1"/>
  <c r="E23" i="1"/>
  <c r="B23" i="3" s="1"/>
  <c r="E24" i="1"/>
  <c r="B24" i="3" s="1"/>
  <c r="E25" i="1"/>
  <c r="B25" i="3" s="1"/>
  <c r="E26" i="1"/>
  <c r="B26" i="3" s="1"/>
  <c r="E27" i="1"/>
  <c r="B27" i="3" s="1"/>
  <c r="E28" i="1"/>
  <c r="B28" i="3" s="1"/>
  <c r="E29" i="1"/>
  <c r="B29" i="3" s="1"/>
  <c r="E30" i="1"/>
  <c r="B30" i="3" s="1"/>
  <c r="E31" i="1"/>
  <c r="B31" i="3" s="1"/>
  <c r="E32" i="1"/>
  <c r="B32" i="3" s="1"/>
  <c r="E33" i="1"/>
  <c r="B33" i="3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D33" i="3"/>
  <c r="F28" i="6" l="1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26" i="6"/>
  <c r="F65" i="6" s="1"/>
  <c r="F27" i="6"/>
  <c r="E30" i="6"/>
  <c r="E32" i="6"/>
  <c r="E33" i="6"/>
  <c r="E34" i="6"/>
  <c r="E38" i="6"/>
  <c r="E40" i="6"/>
  <c r="E41" i="6"/>
  <c r="E42" i="6"/>
  <c r="E46" i="6"/>
  <c r="E48" i="6"/>
  <c r="E49" i="6"/>
  <c r="E50" i="6"/>
  <c r="E54" i="6"/>
  <c r="E56" i="6"/>
  <c r="E57" i="6"/>
  <c r="E58" i="6"/>
  <c r="E62" i="6"/>
  <c r="E64" i="6"/>
  <c r="D28" i="6"/>
  <c r="E28" i="6" s="1"/>
  <c r="D29" i="6"/>
  <c r="E29" i="6" s="1"/>
  <c r="D30" i="6"/>
  <c r="D31" i="6"/>
  <c r="E31" i="6" s="1"/>
  <c r="D32" i="6"/>
  <c r="D33" i="6"/>
  <c r="D34" i="6"/>
  <c r="D35" i="6"/>
  <c r="E35" i="6" s="1"/>
  <c r="D36" i="6"/>
  <c r="E36" i="6" s="1"/>
  <c r="D37" i="6"/>
  <c r="E37" i="6" s="1"/>
  <c r="D38" i="6"/>
  <c r="D39" i="6"/>
  <c r="E39" i="6" s="1"/>
  <c r="D40" i="6"/>
  <c r="D41" i="6"/>
  <c r="D42" i="6"/>
  <c r="D43" i="6"/>
  <c r="E43" i="6" s="1"/>
  <c r="D44" i="6"/>
  <c r="E44" i="6" s="1"/>
  <c r="D45" i="6"/>
  <c r="E45" i="6" s="1"/>
  <c r="D46" i="6"/>
  <c r="D47" i="6"/>
  <c r="E47" i="6" s="1"/>
  <c r="D48" i="6"/>
  <c r="D49" i="6"/>
  <c r="D50" i="6"/>
  <c r="D51" i="6"/>
  <c r="E51" i="6" s="1"/>
  <c r="D52" i="6"/>
  <c r="E52" i="6" s="1"/>
  <c r="D53" i="6"/>
  <c r="E53" i="6" s="1"/>
  <c r="D54" i="6"/>
  <c r="D55" i="6"/>
  <c r="E55" i="6" s="1"/>
  <c r="D56" i="6"/>
  <c r="D57" i="6"/>
  <c r="D58" i="6"/>
  <c r="D59" i="6"/>
  <c r="E59" i="6" s="1"/>
  <c r="D60" i="6"/>
  <c r="E60" i="6" s="1"/>
  <c r="D61" i="6"/>
  <c r="E61" i="6" s="1"/>
  <c r="D62" i="6"/>
  <c r="D63" i="6"/>
  <c r="E63" i="6" s="1"/>
  <c r="D64" i="6"/>
  <c r="E27" i="6"/>
  <c r="D27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E65" i="6" l="1"/>
  <c r="G65" i="6" s="1"/>
</calcChain>
</file>

<file path=xl/sharedStrings.xml><?xml version="1.0" encoding="utf-8"?>
<sst xmlns="http://schemas.openxmlformats.org/spreadsheetml/2006/main" count="75" uniqueCount="56">
  <si>
    <t>mes</t>
  </si>
  <si>
    <t>pax</t>
  </si>
  <si>
    <t>kms</t>
  </si>
  <si>
    <t>tbk</t>
  </si>
  <si>
    <t>tbk real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</si>
  <si>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</si>
  <si>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</si>
  <si>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</si>
  <si>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</si>
  <si>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</si>
  <si>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</si>
  <si>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</si>
  <si>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</si>
  <si>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</si>
  <si>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</si>
  <si>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</si>
  <si>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</si>
  <si>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</si>
  <si>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</si>
  <si>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</si>
  <si>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</si>
  <si>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</si>
  <si>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</si>
  <si>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</si>
  <si>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</si>
  <si>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</si>
  <si>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</si>
  <si>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</si>
  <si>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</si>
  <si>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</si>
  <si>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</si>
  <si>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pax</t>
  </si>
  <si>
    <t>ei-ei(-1)</t>
  </si>
  <si>
    <t>(ei-ei(-1))^2</t>
  </si>
  <si>
    <t>ei^2</t>
  </si>
  <si>
    <t>reca</t>
  </si>
  <si>
    <t>reca real</t>
  </si>
  <si>
    <t>predicho</t>
  </si>
  <si>
    <t>efectivo</t>
  </si>
  <si>
    <t>ln predicho</t>
  </si>
  <si>
    <t>ln efectivo</t>
  </si>
  <si>
    <t>error ln</t>
  </si>
  <si>
    <t>Modelo con AR(2)</t>
  </si>
  <si>
    <t>(Intercept)</t>
  </si>
  <si>
    <t xml:space="preserve">kms          </t>
  </si>
  <si>
    <t>ar(1)</t>
  </si>
  <si>
    <t>ar(2)</t>
  </si>
  <si>
    <t xml:space="preserve">tbk,real      </t>
  </si>
  <si>
    <t>Lo80</t>
  </si>
  <si>
    <t>Hi80</t>
  </si>
  <si>
    <t>Lo95</t>
  </si>
  <si>
    <t>Hi95</t>
  </si>
  <si>
    <t>Point Forecast</t>
  </si>
  <si>
    <t>ARIMA (4,1,12)</t>
  </si>
  <si>
    <t>ARIMA (8,1,12)</t>
  </si>
  <si>
    <t>pax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</si>
</sst>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"/>
    <numFmt numFmtId="165" formatCode="0.0%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scadia Mono Light"/>
      <family val="3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44" fontId="3" fillId="0" borderId="0" applyFont="0" applyFill="0" applyBorder="0" applyAlignment="0" applyProtection="0"/>
  </cellStyleXfs>
  <cellXfs count="38">
    <xf numFmtId="0" fontId="0" fillId="0" borderId="0" xfId="0"/>
    <xf numFmtId="17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4" fillId="0" borderId="0" xfId="2"/>
    <xf numFmtId="166" fontId="0" fillId="0" borderId="0" xfId="0" applyNumberFormat="1"/>
    <xf numFmtId="44" fontId="0" fillId="0" borderId="0" xfId="3" applyFont="1"/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" fontId="7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" fontId="8" fillId="2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17" fontId="5" fillId="3" borderId="12" xfId="0" applyNumberFormat="1" applyFont="1" applyFill="1" applyBorder="1" applyAlignment="1">
      <alignment horizontal="center" vertical="center"/>
    </xf>
    <xf numFmtId="17" fontId="5" fillId="3" borderId="13" xfId="0" applyNumberFormat="1" applyFont="1" applyFill="1" applyBorder="1" applyAlignment="1">
      <alignment horizontal="center" vertical="center"/>
    </xf>
    <xf numFmtId="17" fontId="5" fillId="3" borderId="14" xfId="0" applyNumberFormat="1" applyFont="1" applyFill="1" applyBorder="1" applyAlignment="1">
      <alignment horizontal="center" vertical="center"/>
    </xf>
  </cellXfs>
  <cellStyles count="4">
    <cellStyle name="Moneda" xfId="3" builtinId="4"/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pax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263079615048119E-2"/>
                  <c:y val="0.22993328958880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cat>
            <c:numRef>
              <c:f>datos!$A$2:$A$39</c:f>
              <c:numCache>
                <c:formatCode>mmm\-yy</c:formatCode>
                <c:ptCount val="38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</c:numCache>
            </c:numRef>
          </c:cat>
          <c:val>
            <c:numRef>
              <c:f>datos!$B$2:$B$39</c:f>
              <c:numCache>
                <c:formatCode>General</c:formatCode>
                <c:ptCount val="38"/>
                <c:pt idx="0">
                  <c:v>3231644</c:v>
                </c:pt>
                <c:pt idx="1">
                  <c:v>2940322</c:v>
                </c:pt>
                <c:pt idx="2">
                  <c:v>2659387</c:v>
                </c:pt>
                <c:pt idx="3">
                  <c:v>2981063</c:v>
                </c:pt>
                <c:pt idx="4">
                  <c:v>3948830</c:v>
                </c:pt>
                <c:pt idx="5">
                  <c:v>4158133</c:v>
                </c:pt>
                <c:pt idx="6">
                  <c:v>4300901</c:v>
                </c:pt>
                <c:pt idx="7">
                  <c:v>4339160</c:v>
                </c:pt>
                <c:pt idx="8">
                  <c:v>4060371</c:v>
                </c:pt>
                <c:pt idx="9">
                  <c:v>4762467</c:v>
                </c:pt>
                <c:pt idx="10">
                  <c:v>4671933</c:v>
                </c:pt>
                <c:pt idx="11">
                  <c:v>4833861</c:v>
                </c:pt>
                <c:pt idx="12">
                  <c:v>4747086</c:v>
                </c:pt>
                <c:pt idx="13">
                  <c:v>3986010</c:v>
                </c:pt>
                <c:pt idx="14">
                  <c:v>4087092</c:v>
                </c:pt>
                <c:pt idx="15">
                  <c:v>3848303</c:v>
                </c:pt>
                <c:pt idx="16">
                  <c:v>4807279</c:v>
                </c:pt>
                <c:pt idx="17">
                  <c:v>4837059</c:v>
                </c:pt>
                <c:pt idx="18">
                  <c:v>5090137</c:v>
                </c:pt>
                <c:pt idx="19">
                  <c:v>4982405</c:v>
                </c:pt>
                <c:pt idx="20">
                  <c:v>4550794</c:v>
                </c:pt>
                <c:pt idx="21">
                  <c:v>5125512</c:v>
                </c:pt>
                <c:pt idx="22">
                  <c:v>4761687</c:v>
                </c:pt>
                <c:pt idx="23">
                  <c:v>5060211</c:v>
                </c:pt>
                <c:pt idx="24">
                  <c:v>4797716</c:v>
                </c:pt>
                <c:pt idx="25">
                  <c:v>3848605</c:v>
                </c:pt>
                <c:pt idx="26">
                  <c:v>3668442</c:v>
                </c:pt>
                <c:pt idx="27">
                  <c:v>3106043</c:v>
                </c:pt>
                <c:pt idx="28">
                  <c:v>3457109.06</c:v>
                </c:pt>
                <c:pt idx="29">
                  <c:v>2995165</c:v>
                </c:pt>
                <c:pt idx="30">
                  <c:v>3580896</c:v>
                </c:pt>
                <c:pt idx="31">
                  <c:v>3276569</c:v>
                </c:pt>
                <c:pt idx="32">
                  <c:v>2716060</c:v>
                </c:pt>
                <c:pt idx="33">
                  <c:v>3635426</c:v>
                </c:pt>
                <c:pt idx="34">
                  <c:v>3619268</c:v>
                </c:pt>
                <c:pt idx="35">
                  <c:v>3590150</c:v>
                </c:pt>
                <c:pt idx="36">
                  <c:v>3425782</c:v>
                </c:pt>
                <c:pt idx="37">
                  <c:v>2793879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2-484F-8AED-1184BC0E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96848"/>
        <c:axId val="2080099344"/>
      </c:lineChart>
      <c:dateAx>
        <c:axId val="2080096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0099344"/>
        <c:crosses val="autoZero"/>
        <c:auto val="1"/>
        <c:lblOffset val="100"/>
        <c:baseTimeUnit val="months"/>
      </c:dateAx>
      <c:valAx>
        <c:axId val="20800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00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tbk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datos!$A$2:$A$39</c:f>
              <c:numCache>
                <c:formatCode>mmm\-yy</c:formatCode>
                <c:ptCount val="38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</c:numCache>
            </c:numRef>
          </c:cat>
          <c:val>
            <c:numRef>
              <c:f>datos!$F$2:$F$39</c:f>
              <c:numCache>
                <c:formatCode>_("$"* #,##0.00_);_("$"* \(#,##0.00\);_("$"* "-"??_);_(@_)</c:formatCode>
                <c:ptCount val="38"/>
                <c:pt idx="0">
                  <c:v>2.891</c:v>
                </c:pt>
                <c:pt idx="1">
                  <c:v>2.891</c:v>
                </c:pt>
                <c:pt idx="2">
                  <c:v>2.891</c:v>
                </c:pt>
                <c:pt idx="3">
                  <c:v>2.891</c:v>
                </c:pt>
                <c:pt idx="4">
                  <c:v>2.891</c:v>
                </c:pt>
                <c:pt idx="5">
                  <c:v>2.891</c:v>
                </c:pt>
                <c:pt idx="6">
                  <c:v>2.891</c:v>
                </c:pt>
                <c:pt idx="7">
                  <c:v>2.891</c:v>
                </c:pt>
                <c:pt idx="8">
                  <c:v>3.8593999999999999</c:v>
                </c:pt>
                <c:pt idx="9">
                  <c:v>4.4766000000000004</c:v>
                </c:pt>
                <c:pt idx="10">
                  <c:v>4.4766000000000004</c:v>
                </c:pt>
                <c:pt idx="11">
                  <c:v>4.4766000000000004</c:v>
                </c:pt>
                <c:pt idx="12">
                  <c:v>5.5061999999999998</c:v>
                </c:pt>
                <c:pt idx="13">
                  <c:v>5.5061999999999998</c:v>
                </c:pt>
                <c:pt idx="14">
                  <c:v>6.4273999999999996</c:v>
                </c:pt>
                <c:pt idx="15">
                  <c:v>6.4273999999999996</c:v>
                </c:pt>
                <c:pt idx="16">
                  <c:v>6.4273999999999996</c:v>
                </c:pt>
                <c:pt idx="17">
                  <c:v>6.4273999999999996</c:v>
                </c:pt>
                <c:pt idx="18">
                  <c:v>6.4273999999999996</c:v>
                </c:pt>
                <c:pt idx="19">
                  <c:v>6.4273999999999996</c:v>
                </c:pt>
                <c:pt idx="20">
                  <c:v>8.7528000000000006</c:v>
                </c:pt>
                <c:pt idx="21">
                  <c:v>8.7528000000000006</c:v>
                </c:pt>
                <c:pt idx="22">
                  <c:v>8.7528000000000006</c:v>
                </c:pt>
                <c:pt idx="23">
                  <c:v>10.941000000000001</c:v>
                </c:pt>
                <c:pt idx="24">
                  <c:v>13.491300000000001</c:v>
                </c:pt>
                <c:pt idx="25">
                  <c:v>13.491300000000001</c:v>
                </c:pt>
                <c:pt idx="26">
                  <c:v>26.633199999999999</c:v>
                </c:pt>
                <c:pt idx="27">
                  <c:v>38.426400000000001</c:v>
                </c:pt>
                <c:pt idx="28">
                  <c:v>51.0456</c:v>
                </c:pt>
                <c:pt idx="29">
                  <c:v>51.0456</c:v>
                </c:pt>
                <c:pt idx="30">
                  <c:v>56.659100000000002</c:v>
                </c:pt>
                <c:pt idx="31">
                  <c:v>56.659100000000002</c:v>
                </c:pt>
                <c:pt idx="32">
                  <c:v>61.922699999999999</c:v>
                </c:pt>
                <c:pt idx="33">
                  <c:v>61.922699999999999</c:v>
                </c:pt>
                <c:pt idx="34">
                  <c:v>61.922699999999999</c:v>
                </c:pt>
                <c:pt idx="35">
                  <c:v>65.638099999999994</c:v>
                </c:pt>
                <c:pt idx="36">
                  <c:v>69.576400000000007</c:v>
                </c:pt>
                <c:pt idx="37">
                  <c:v>73.211200000000005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1CA-B31B-29CA558E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578560"/>
        <c:axId val="2035565248"/>
      </c:lineChart>
      <c:dateAx>
        <c:axId val="203557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5565248"/>
        <c:crosses val="autoZero"/>
        <c:auto val="1"/>
        <c:lblOffset val="100"/>
        <c:baseTimeUnit val="months"/>
      </c:dateAx>
      <c:valAx>
        <c:axId val="2035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55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tbk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datos!$A$2:$A$39</c:f>
              <c:numCache>
                <c:formatCode>mmm\-yy</c:formatCode>
                <c:ptCount val="38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</c:numCache>
            </c:numRef>
          </c:cat>
          <c:val>
            <c:numRef>
              <c:f>datos!$G$2:$G$39</c:f>
              <c:numCache>
                <c:formatCode>_("$"* #,##0.00_);_("$"* \(#,##0.00\);_("$"* "-"??_);_(@_)</c:formatCode>
                <c:ptCount val="38"/>
                <c:pt idx="0">
                  <c:v>40.532076321083423</c:v>
                </c:pt>
                <c:pt idx="1">
                  <c:v>39.033212549756854</c:v>
                </c:pt>
                <c:pt idx="2">
                  <c:v>37.576853243722603</c:v>
                </c:pt>
                <c:pt idx="3">
                  <c:v>35.891953714995765</c:v>
                </c:pt>
                <c:pt idx="4">
                  <c:v>33.629118329293732</c:v>
                </c:pt>
                <c:pt idx="5">
                  <c:v>31.711427134547822</c:v>
                </c:pt>
                <c:pt idx="6">
                  <c:v>30.186918886618418</c:v>
                </c:pt>
                <c:pt idx="7">
                  <c:v>28.668840359316537</c:v>
                </c:pt>
                <c:pt idx="8">
                  <c:v>35.633008234211239</c:v>
                </c:pt>
                <c:pt idx="9">
                  <c:v>38.638265985528321</c:v>
                </c:pt>
                <c:pt idx="10">
                  <c:v>36.394364221494797</c:v>
                </c:pt>
                <c:pt idx="11">
                  <c:v>34.222163678077123</c:v>
                </c:pt>
                <c:pt idx="12">
                  <c:v>40.120729640397791</c:v>
                </c:pt>
                <c:pt idx="13">
                  <c:v>38.164926838467714</c:v>
                </c:pt>
                <c:pt idx="14">
                  <c:v>42.017260088646601</c:v>
                </c:pt>
                <c:pt idx="15">
                  <c:v>39.405568670386764</c:v>
                </c:pt>
                <c:pt idx="16">
                  <c:v>36.596685296787818</c:v>
                </c:pt>
                <c:pt idx="17">
                  <c:v>33.759942060534144</c:v>
                </c:pt>
                <c:pt idx="18">
                  <c:v>31.325118020525046</c:v>
                </c:pt>
                <c:pt idx="19">
                  <c:v>29.565712165705481</c:v>
                </c:pt>
                <c:pt idx="20">
                  <c:v>37.860256731268379</c:v>
                </c:pt>
                <c:pt idx="21">
                  <c:v>33.671029252189719</c:v>
                </c:pt>
                <c:pt idx="22">
                  <c:v>29.863506759554177</c:v>
                </c:pt>
                <c:pt idx="23">
                  <c:v>34.46794452517814</c:v>
                </c:pt>
                <c:pt idx="24">
                  <c:v>37.675750361962805</c:v>
                </c:pt>
                <c:pt idx="25">
                  <c:v>30.028731257928737</c:v>
                </c:pt>
                <c:pt idx="26">
                  <c:v>49.148243620825212</c:v>
                </c:pt>
                <c:pt idx="27">
                  <c:v>62.619831939674278</c:v>
                </c:pt>
                <c:pt idx="28">
                  <c:v>74.934114887557783</c:v>
                </c:pt>
                <c:pt idx="29">
                  <c:v>68.85306660385838</c:v>
                </c:pt>
                <c:pt idx="30">
                  <c:v>73.361060637069571</c:v>
                </c:pt>
                <c:pt idx="31">
                  <c:v>70.150238089081299</c:v>
                </c:pt>
                <c:pt idx="32">
                  <c:v>73.696500510164725</c:v>
                </c:pt>
                <c:pt idx="33">
                  <c:v>70.744832756527359</c:v>
                </c:pt>
                <c:pt idx="34">
                  <c:v>68.372836762090685</c:v>
                </c:pt>
                <c:pt idx="35">
                  <c:v>70.575540260994515</c:v>
                </c:pt>
                <c:pt idx="36">
                  <c:v>73.037784922315382</c:v>
                </c:pt>
                <c:pt idx="37">
                  <c:v>74.829934783380452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0C5-81D1-405436E7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60688"/>
        <c:axId val="2081164432"/>
      </c:lineChart>
      <c:dateAx>
        <c:axId val="2081160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1164432"/>
        <c:crosses val="autoZero"/>
        <c:auto val="1"/>
        <c:lblOffset val="100"/>
        <c:baseTimeUnit val="months"/>
      </c:dateAx>
      <c:valAx>
        <c:axId val="2081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11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reca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datos!$A$2:$A$39</c:f>
              <c:numCache>
                <c:formatCode>mmm\-yy</c:formatCode>
                <c:ptCount val="38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</c:numCache>
            </c:numRef>
          </c:cat>
          <c:val>
            <c:numRef>
              <c:f>datos!$D$2:$D$39</c:f>
              <c:numCache>
                <c:formatCode>_("$"* #,##0.00_);_("$"* \(#,##0.00\);_("$"* "-"??_);_(@_)</c:formatCode>
                <c:ptCount val="38"/>
                <c:pt idx="0">
                  <c:v>518195367.96450001</c:v>
                </c:pt>
                <c:pt idx="1">
                  <c:v>534472155.95600003</c:v>
                </c:pt>
                <c:pt idx="2">
                  <c:v>533550512.25312501</c:v>
                </c:pt>
                <c:pt idx="3">
                  <c:v>580418140.01250005</c:v>
                </c:pt>
                <c:pt idx="4">
                  <c:v>643882831.125</c:v>
                </c:pt>
                <c:pt idx="5">
                  <c:v>675212693.59375</c:v>
                </c:pt>
                <c:pt idx="6">
                  <c:v>672877918.84375</c:v>
                </c:pt>
                <c:pt idx="7">
                  <c:v>684463262.40625</c:v>
                </c:pt>
                <c:pt idx="8">
                  <c:v>854132681.85000002</c:v>
                </c:pt>
                <c:pt idx="9">
                  <c:v>963319252.63749993</c:v>
                </c:pt>
                <c:pt idx="10">
                  <c:v>1045143082.0875001</c:v>
                </c:pt>
                <c:pt idx="11">
                  <c:v>1128740020.2</c:v>
                </c:pt>
                <c:pt idx="12">
                  <c:v>1072225704.3875</c:v>
                </c:pt>
                <c:pt idx="13">
                  <c:v>1275749313.8875</c:v>
                </c:pt>
                <c:pt idx="14">
                  <c:v>1678571048.9675415</c:v>
                </c:pt>
                <c:pt idx="15">
                  <c:v>1568396016.9458954</c:v>
                </c:pt>
                <c:pt idx="16">
                  <c:v>1524274470.6902223</c:v>
                </c:pt>
                <c:pt idx="17">
                  <c:v>1419367378.3541045</c:v>
                </c:pt>
                <c:pt idx="18">
                  <c:v>1421330425.9510407</c:v>
                </c:pt>
                <c:pt idx="19">
                  <c:v>1411620594.0519593</c:v>
                </c:pt>
                <c:pt idx="20">
                  <c:v>1634583010.1188934</c:v>
                </c:pt>
                <c:pt idx="21">
                  <c:v>2013893062.2356446</c:v>
                </c:pt>
                <c:pt idx="22">
                  <c:v>1976517728.2285829</c:v>
                </c:pt>
                <c:pt idx="23">
                  <c:v>2416087488.2732177</c:v>
                </c:pt>
                <c:pt idx="24">
                  <c:v>2785735673.9124999</c:v>
                </c:pt>
                <c:pt idx="25">
                  <c:v>3173296442.1609373</c:v>
                </c:pt>
                <c:pt idx="26">
                  <c:v>3830855141.25</c:v>
                </c:pt>
                <c:pt idx="27">
                  <c:v>5738938036.415</c:v>
                </c:pt>
                <c:pt idx="28">
                  <c:v>6231541616.9193697</c:v>
                </c:pt>
                <c:pt idx="29">
                  <c:v>6903230530.1300001</c:v>
                </c:pt>
                <c:pt idx="30">
                  <c:v>8387405631.75</c:v>
                </c:pt>
                <c:pt idx="31">
                  <c:v>7829663720.25</c:v>
                </c:pt>
                <c:pt idx="32">
                  <c:v>8237573736.28125</c:v>
                </c:pt>
                <c:pt idx="33">
                  <c:v>9972166093.3097534</c:v>
                </c:pt>
                <c:pt idx="34">
                  <c:v>11285597059.25</c:v>
                </c:pt>
                <c:pt idx="35">
                  <c:v>12082640183.908875</c:v>
                </c:pt>
                <c:pt idx="36">
                  <c:v>13004388727</c:v>
                </c:pt>
                <c:pt idx="37">
                  <c:v>12314654046.32251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4D1C-BC65-E52466E8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52047"/>
        <c:axId val="1029546223"/>
      </c:lineChart>
      <c:dateAx>
        <c:axId val="10295520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546223"/>
        <c:crosses val="autoZero"/>
        <c:auto val="1"/>
        <c:lblOffset val="100"/>
        <c:baseTimeUnit val="months"/>
      </c:dateAx>
      <c:valAx>
        <c:axId val="1029546223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Recaudación</a:t>
            </a:r>
            <a:r>
              <a:rPr lang="en-US" b="1" baseline="0"/>
              <a:t> Real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reca real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datos!$A$2:$A$39</c:f>
              <c:numCache>
                <c:formatCode>mmm\-yy</c:formatCode>
                <c:ptCount val="38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</c:numCache>
            </c:numRef>
          </c:cat>
          <c:val>
            <c:numRef>
              <c:f>datos!$E$2:$E$39</c:f>
              <c:numCache>
                <c:formatCode>_("$"* #,##0.00_);_("$"* \(#,##0.00\);_("$"* "-"??_);_(@_)</c:formatCode>
                <c:ptCount val="38"/>
                <c:pt idx="0">
                  <c:v>7265145002.9640331</c:v>
                </c:pt>
                <c:pt idx="1">
                  <c:v>7216245335.647645</c:v>
                </c:pt>
                <c:pt idx="2">
                  <c:v>6935022240.4180889</c:v>
                </c:pt>
                <c:pt idx="3">
                  <c:v>7205929096.0472441</c:v>
                </c:pt>
                <c:pt idx="4">
                  <c:v>7489869221.0665083</c:v>
                </c:pt>
                <c:pt idx="5">
                  <c:v>7406419278.1805487</c:v>
                </c:pt>
                <c:pt idx="6">
                  <c:v>7025981029.6550989</c:v>
                </c:pt>
                <c:pt idx="7">
                  <c:v>6787536493.1656046</c:v>
                </c:pt>
                <c:pt idx="8">
                  <c:v>7886022927.2607079</c:v>
                </c:pt>
                <c:pt idx="9">
                  <c:v>8314565856.316865</c:v>
                </c:pt>
                <c:pt idx="10">
                  <c:v>8496921322.6708021</c:v>
                </c:pt>
                <c:pt idx="11">
                  <c:v>8628853531.9842014</c:v>
                </c:pt>
                <c:pt idx="12">
                  <c:v>7812734299.3745184</c:v>
                </c:pt>
                <c:pt idx="13">
                  <c:v>8842555524.4527664</c:v>
                </c:pt>
                <c:pt idx="14">
                  <c:v>10973170542.014118</c:v>
                </c:pt>
                <c:pt idx="15">
                  <c:v>9615635707.7702579</c:v>
                </c:pt>
                <c:pt idx="16">
                  <c:v>8678998212.3063583</c:v>
                </c:pt>
                <c:pt idx="17">
                  <c:v>7455232357.694684</c:v>
                </c:pt>
                <c:pt idx="18">
                  <c:v>6927115682.7145472</c:v>
                </c:pt>
                <c:pt idx="19">
                  <c:v>6493382731.8857403</c:v>
                </c:pt>
                <c:pt idx="20">
                  <c:v>7070392607.1280918</c:v>
                </c:pt>
                <c:pt idx="21">
                  <c:v>7747218285.4993038</c:v>
                </c:pt>
                <c:pt idx="22">
                  <c:v>6743642095.9387779</c:v>
                </c:pt>
                <c:pt idx="23">
                  <c:v>7611513528.3592215</c:v>
                </c:pt>
                <c:pt idx="24">
                  <c:v>7779434289.1153231</c:v>
                </c:pt>
                <c:pt idx="25">
                  <c:v>7063075171.6581936</c:v>
                </c:pt>
                <c:pt idx="26">
                  <c:v>7069364618.5304737</c:v>
                </c:pt>
                <c:pt idx="27">
                  <c:v>9352198888.0694408</c:v>
                </c:pt>
                <c:pt idx="28">
                  <c:v>9147802267.949316</c:v>
                </c:pt>
                <c:pt idx="29">
                  <c:v>9311450770.9347992</c:v>
                </c:pt>
                <c:pt idx="30">
                  <c:v>10859843752.168858</c:v>
                </c:pt>
                <c:pt idx="31">
                  <c:v>9693990446.9534378</c:v>
                </c:pt>
                <c:pt idx="32">
                  <c:v>9803841839.2345734</c:v>
                </c:pt>
                <c:pt idx="33">
                  <c:v>11392901512.555353</c:v>
                </c:pt>
                <c:pt idx="34">
                  <c:v>12461153752.902102</c:v>
                </c:pt>
                <c:pt idx="35">
                  <c:v>12991522587.621685</c:v>
                </c:pt>
                <c:pt idx="36">
                  <c:v>13651349407.10943</c:v>
                </c:pt>
                <c:pt idx="37">
                  <c:v>12586936960.003462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970-A532-00C6F633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52047"/>
        <c:axId val="1029546223"/>
      </c:lineChart>
      <c:dateAx>
        <c:axId val="10295520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546223"/>
        <c:crosses val="autoZero"/>
        <c:auto val="1"/>
        <c:lblOffset val="100"/>
        <c:baseTimeUnit val="months"/>
      </c:dateAx>
      <c:valAx>
        <c:axId val="1029546223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55204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</a:t>
            </a:r>
            <a:r>
              <a:rPr lang="es-AR" baseline="0"/>
              <a:t> del modelo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predicción!$D$1</c:f>
              <c:strCache>
                <c:ptCount val="1"/>
                <c:pt idx="0">
                  <c:v>predicho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predicción!$A$2:$A$37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predicción!$D$2:$D$37</c:f>
              <c:numCache>
                <c:formatCode>General</c:formatCode>
                <c:ptCount val="36"/>
                <c:pt idx="0">
                  <c:v>3108131.6009821519</c:v>
                </c:pt>
                <c:pt idx="1">
                  <c:v>2785197.7380516254</c:v>
                </c:pt>
                <c:pt idx="2">
                  <c:v>3787857.0202508196</c:v>
                </c:pt>
                <c:pt idx="3">
                  <c:v>3995114.4627606161</c:v>
                </c:pt>
                <c:pt idx="4">
                  <c:v>4265523.6492593549</c:v>
                </c:pt>
                <c:pt idx="5">
                  <c:v>4343986.231742885</c:v>
                </c:pt>
                <c:pt idx="6">
                  <c:v>4146247.4189025466</c:v>
                </c:pt>
                <c:pt idx="7">
                  <c:v>4466758.103235838</c:v>
                </c:pt>
                <c:pt idx="8">
                  <c:v>4396268.6699355412</c:v>
                </c:pt>
                <c:pt idx="9">
                  <c:v>4568725.1914947731</c:v>
                </c:pt>
                <c:pt idx="10">
                  <c:v>4309144.0625298135</c:v>
                </c:pt>
                <c:pt idx="11">
                  <c:v>4132479.6888611084</c:v>
                </c:pt>
                <c:pt idx="12">
                  <c:v>4193963.5655637542</c:v>
                </c:pt>
                <c:pt idx="13">
                  <c:v>3587082.0411262801</c:v>
                </c:pt>
                <c:pt idx="14">
                  <c:v>4685959.2962763067</c:v>
                </c:pt>
                <c:pt idx="15">
                  <c:v>4619214.5858177003</c:v>
                </c:pt>
                <c:pt idx="16">
                  <c:v>5012617.8819939215</c:v>
                </c:pt>
                <c:pt idx="17">
                  <c:v>4982949.3628247129</c:v>
                </c:pt>
                <c:pt idx="18">
                  <c:v>4749889.2690644702</c:v>
                </c:pt>
                <c:pt idx="19">
                  <c:v>5125155.0872047823</c:v>
                </c:pt>
                <c:pt idx="20">
                  <c:v>5056692.5841466011</c:v>
                </c:pt>
                <c:pt idx="21">
                  <c:v>5189379.2863184558</c:v>
                </c:pt>
                <c:pt idx="22">
                  <c:v>4805017.4273359282</c:v>
                </c:pt>
                <c:pt idx="23">
                  <c:v>4378133.4208726725</c:v>
                </c:pt>
                <c:pt idx="24">
                  <c:v>4002359.5765867811</c:v>
                </c:pt>
                <c:pt idx="25">
                  <c:v>3386354.6095300964</c:v>
                </c:pt>
                <c:pt idx="26">
                  <c:v>3840481.664972255</c:v>
                </c:pt>
                <c:pt idx="27">
                  <c:v>2853233.4878225364</c:v>
                </c:pt>
                <c:pt idx="28">
                  <c:v>3297997.925672166</c:v>
                </c:pt>
                <c:pt idx="29">
                  <c:v>3158067.2254842962</c:v>
                </c:pt>
                <c:pt idx="30">
                  <c:v>2886569.7313784817</c:v>
                </c:pt>
                <c:pt idx="31">
                  <c:v>3484776.4741026904</c:v>
                </c:pt>
                <c:pt idx="32">
                  <c:v>3430866.6449720147</c:v>
                </c:pt>
                <c:pt idx="33">
                  <c:v>3410177.1419019704</c:v>
                </c:pt>
                <c:pt idx="34">
                  <c:v>3263372.603960407</c:v>
                </c:pt>
                <c:pt idx="35">
                  <c:v>3098565.9704121635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522-9082-E2239C154DFD}"/>
            </c:ext>
          </c:extLst>
        </c:ser>
        <c:ser>
          <c:idx val="1"/>
          <c:order val="1"/>
          <c:tx>
            <c:strRef>
              <c:f>predicción!$E$1</c:f>
              <c:strCache>
                <c:ptCount val="1"/>
                <c:pt idx="0">
                  <c:v>efectivo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predicción!$A$2:$A$37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predicción!$E$2:$E$37</c:f>
              <c:numCache>
                <c:formatCode>General</c:formatCode>
                <c:ptCount val="36"/>
                <c:pt idx="0">
                  <c:v>2659387.0000000014</c:v>
                </c:pt>
                <c:pt idx="1">
                  <c:v>2981062.9999999977</c:v>
                </c:pt>
                <c:pt idx="2">
                  <c:v>3948830</c:v>
                </c:pt>
                <c:pt idx="3">
                  <c:v>4158132.9999999986</c:v>
                </c:pt>
                <c:pt idx="4">
                  <c:v>4300900.9999999963</c:v>
                </c:pt>
                <c:pt idx="5">
                  <c:v>4339159.9999999981</c:v>
                </c:pt>
                <c:pt idx="6">
                  <c:v>4060370.9999999981</c:v>
                </c:pt>
                <c:pt idx="7">
                  <c:v>4762466.9999999991</c:v>
                </c:pt>
                <c:pt idx="8">
                  <c:v>4671933.0000000037</c:v>
                </c:pt>
                <c:pt idx="9">
                  <c:v>4833860.9999999963</c:v>
                </c:pt>
                <c:pt idx="10">
                  <c:v>4747086.0000000028</c:v>
                </c:pt>
                <c:pt idx="11">
                  <c:v>3986010</c:v>
                </c:pt>
                <c:pt idx="12">
                  <c:v>4087091.9999999981</c:v>
                </c:pt>
                <c:pt idx="13">
                  <c:v>3848302.9999999995</c:v>
                </c:pt>
                <c:pt idx="14">
                  <c:v>4807278.9999999963</c:v>
                </c:pt>
                <c:pt idx="15">
                  <c:v>4837059.0000000047</c:v>
                </c:pt>
                <c:pt idx="16">
                  <c:v>5090136.9999999972</c:v>
                </c:pt>
                <c:pt idx="17">
                  <c:v>4982404.9999999991</c:v>
                </c:pt>
                <c:pt idx="18">
                  <c:v>4550794.0000000028</c:v>
                </c:pt>
                <c:pt idx="19">
                  <c:v>5125511.9999999991</c:v>
                </c:pt>
                <c:pt idx="20">
                  <c:v>4761686.9999999991</c:v>
                </c:pt>
                <c:pt idx="21">
                  <c:v>5060210.9999999991</c:v>
                </c:pt>
                <c:pt idx="22">
                  <c:v>4797715.9999999981</c:v>
                </c:pt>
                <c:pt idx="23">
                  <c:v>3848604.9999999967</c:v>
                </c:pt>
                <c:pt idx="24">
                  <c:v>3668442.0000000019</c:v>
                </c:pt>
                <c:pt idx="25">
                  <c:v>3106042.9999999981</c:v>
                </c:pt>
                <c:pt idx="26">
                  <c:v>3457109.0599999987</c:v>
                </c:pt>
                <c:pt idx="27">
                  <c:v>2995164.9999999995</c:v>
                </c:pt>
                <c:pt idx="28">
                  <c:v>3580895.9999999977</c:v>
                </c:pt>
                <c:pt idx="29">
                  <c:v>3276569.0000000023</c:v>
                </c:pt>
                <c:pt idx="30">
                  <c:v>2716059.9999999991</c:v>
                </c:pt>
                <c:pt idx="31">
                  <c:v>3635426.0000000014</c:v>
                </c:pt>
                <c:pt idx="32">
                  <c:v>3619268.0000000033</c:v>
                </c:pt>
                <c:pt idx="33">
                  <c:v>3590149.9999999977</c:v>
                </c:pt>
                <c:pt idx="34">
                  <c:v>3425782.0000000028</c:v>
                </c:pt>
                <c:pt idx="35">
                  <c:v>2793878.9999999991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E-4522-9082-E2239C154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45999"/>
        <c:axId val="644238927"/>
      </c:lineChart>
      <c:dateAx>
        <c:axId val="6442459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4238927"/>
        <c:crosses val="autoZero"/>
        <c:auto val="1"/>
        <c:lblOffset val="100"/>
        <c:baseTimeUnit val="months"/>
      </c:dateAx>
      <c:valAx>
        <c:axId val="6442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42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0</xdr:rowOff>
    </xdr:from>
    <xdr:to>
      <xdr:col>19</xdr:col>
      <xdr:colOff>400050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14</xdr:row>
      <xdr:rowOff>152400</xdr:rowOff>
    </xdr:from>
    <xdr:to>
      <xdr:col>19</xdr:col>
      <xdr:colOff>433387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452437</xdr:colOff>
      <xdr:row>29</xdr:row>
      <xdr:rowOff>66675</xdr:rowOff>
    </xdr:from>
    <xdr:to>
      <xdr:col>19</xdr:col>
      <xdr:colOff>452437</xdr:colOff>
      <xdr:row>43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43</xdr:row>
      <xdr:rowOff>171450</xdr:rowOff>
    </xdr:from>
    <xdr:to>
      <xdr:col>19</xdr:col>
      <xdr:colOff>457200</xdr:colOff>
      <xdr:row>58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600074</xdr:colOff>
      <xdr:row>58</xdr:row>
      <xdr:rowOff>161925</xdr:rowOff>
    </xdr:from>
    <xdr:to>
      <xdr:col>19</xdr:col>
      <xdr:colOff>657223</xdr:colOff>
      <xdr:row>76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123825</xdr:rowOff>
    </xdr:from>
    <xdr:to>
      <xdr:col>14</xdr:col>
      <xdr:colOff>180974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activeCell="A2" sqref="A2"/>
    </sheetView>
  </sheetViews>
  <sheetFormatPr baseColWidth="10" defaultRowHeight="15" x14ac:dyDescent="0.25"/>
  <cols>
    <col min="4" max="5" width="19.28515625" bestFit="1" customWidth="1"/>
    <col min="6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</v>
      </c>
      <c r="G1" t="s">
        <v>4</v>
      </c>
    </row>
    <row r="2" spans="1:10" x14ac:dyDescent="0.25">
      <c r="A2" s="1">
        <v>44501</v>
      </c>
      <c r="B2">
        <v>3231644</v>
      </c>
      <c r="C2">
        <v>5443749.7000000002</v>
      </c>
      <c r="D2" s="10">
        <v>518195367.96450001</v>
      </c>
      <c r="E2" s="10">
        <f t="shared" ref="E2:E32" si="0">+D2*100/I2</f>
        <v>7265145002.9640331</v>
      </c>
      <c r="F2" s="10">
        <v>2.891</v>
      </c>
      <c r="G2" s="10">
        <f t="shared" ref="G2:G33" si="1">+F2*100/I2</f>
        <v>40.532076321083423</v>
      </c>
      <c r="I2">
        <f t="shared" ref="I2:I39" si="2">+J2/$J$40*100</f>
        <v>7.1326225113619444</v>
      </c>
      <c r="J2" s="2">
        <v>560.91840000000002</v>
      </c>
    </row>
    <row r="3" spans="1:10" x14ac:dyDescent="0.25">
      <c r="A3" s="1">
        <v>44531</v>
      </c>
      <c r="B3">
        <v>2940322</v>
      </c>
      <c r="C3">
        <v>5704794.4000000004</v>
      </c>
      <c r="D3" s="10">
        <v>534472155.95600003</v>
      </c>
      <c r="E3" s="10">
        <f t="shared" si="0"/>
        <v>7216245335.647645</v>
      </c>
      <c r="F3" s="10">
        <v>2.891</v>
      </c>
      <c r="G3" s="10">
        <f t="shared" si="1"/>
        <v>39.033212549756854</v>
      </c>
      <c r="I3">
        <f t="shared" si="2"/>
        <v>7.4065130978259921</v>
      </c>
      <c r="J3" s="2">
        <v>582.45749999999998</v>
      </c>
    </row>
    <row r="4" spans="1:10" x14ac:dyDescent="0.25">
      <c r="A4" s="1">
        <v>44562</v>
      </c>
      <c r="B4">
        <v>2659387</v>
      </c>
      <c r="C4">
        <v>5863164.2000000002</v>
      </c>
      <c r="D4" s="10">
        <v>533550512.25312501</v>
      </c>
      <c r="E4" s="10">
        <f t="shared" si="0"/>
        <v>6935022240.4180889</v>
      </c>
      <c r="F4" s="10">
        <v>2.891</v>
      </c>
      <c r="G4" s="10">
        <f t="shared" si="1"/>
        <v>37.576853243722603</v>
      </c>
      <c r="I4">
        <f t="shared" si="2"/>
        <v>7.6935659866169237</v>
      </c>
      <c r="J4" s="2">
        <v>605.0317</v>
      </c>
    </row>
    <row r="5" spans="1:10" x14ac:dyDescent="0.25">
      <c r="A5" s="1">
        <v>44593</v>
      </c>
      <c r="B5">
        <v>2981063</v>
      </c>
      <c r="C5">
        <v>5391451.0999999996</v>
      </c>
      <c r="D5" s="10">
        <v>580418140.01250005</v>
      </c>
      <c r="E5" s="10">
        <f t="shared" si="0"/>
        <v>7205929096.0472441</v>
      </c>
      <c r="F5" s="10">
        <v>2.891</v>
      </c>
      <c r="G5" s="10">
        <f t="shared" si="1"/>
        <v>35.891953714995765</v>
      </c>
      <c r="I5">
        <f t="shared" si="2"/>
        <v>8.0547301017835977</v>
      </c>
      <c r="J5" s="2">
        <v>633.43409999999994</v>
      </c>
    </row>
    <row r="6" spans="1:10" x14ac:dyDescent="0.25">
      <c r="A6" s="1">
        <v>44621</v>
      </c>
      <c r="B6">
        <v>3948830</v>
      </c>
      <c r="C6">
        <v>6665016.5</v>
      </c>
      <c r="D6" s="10">
        <v>643882831.125</v>
      </c>
      <c r="E6" s="10">
        <f t="shared" si="0"/>
        <v>7489869221.0665083</v>
      </c>
      <c r="F6" s="10">
        <v>2.891</v>
      </c>
      <c r="G6" s="10">
        <f t="shared" si="1"/>
        <v>33.629118329293732</v>
      </c>
      <c r="I6">
        <f t="shared" si="2"/>
        <v>8.5967166063991076</v>
      </c>
      <c r="J6" s="2">
        <v>676.0566</v>
      </c>
    </row>
    <row r="7" spans="1:10" x14ac:dyDescent="0.25">
      <c r="A7" s="1">
        <v>44652</v>
      </c>
      <c r="B7">
        <v>4158133</v>
      </c>
      <c r="C7">
        <v>6800434.21</v>
      </c>
      <c r="D7" s="10">
        <v>675212693.59375</v>
      </c>
      <c r="E7" s="10">
        <f t="shared" si="0"/>
        <v>7406419278.1805487</v>
      </c>
      <c r="F7" s="10">
        <v>2.891</v>
      </c>
      <c r="G7" s="10">
        <f t="shared" si="1"/>
        <v>31.711427134547822</v>
      </c>
      <c r="I7">
        <f t="shared" si="2"/>
        <v>9.1165874930000168</v>
      </c>
      <c r="J7" s="2">
        <v>716.93989999999997</v>
      </c>
    </row>
    <row r="8" spans="1:10" x14ac:dyDescent="0.25">
      <c r="A8" s="1">
        <v>44682</v>
      </c>
      <c r="B8">
        <v>4300901</v>
      </c>
      <c r="C8">
        <v>7069866.1100000003</v>
      </c>
      <c r="D8" s="10">
        <v>672877918.84375</v>
      </c>
      <c r="E8" s="10">
        <f t="shared" si="0"/>
        <v>7025981029.6550989</v>
      </c>
      <c r="F8" s="10">
        <v>2.891</v>
      </c>
      <c r="G8" s="10">
        <f t="shared" si="1"/>
        <v>30.186918886618418</v>
      </c>
      <c r="I8">
        <f t="shared" si="2"/>
        <v>9.5769959526460777</v>
      </c>
      <c r="J8" s="2">
        <v>753.14700000000005</v>
      </c>
    </row>
    <row r="9" spans="1:10" x14ac:dyDescent="0.25">
      <c r="A9" s="1">
        <v>44713</v>
      </c>
      <c r="B9">
        <v>4339160</v>
      </c>
      <c r="C9">
        <v>7101154.8200000003</v>
      </c>
      <c r="D9" s="10">
        <v>684463262.40625</v>
      </c>
      <c r="E9" s="10">
        <f t="shared" si="0"/>
        <v>6787536493.1656046</v>
      </c>
      <c r="F9" s="10">
        <v>2.891</v>
      </c>
      <c r="G9" s="10">
        <f t="shared" si="1"/>
        <v>28.668840359316537</v>
      </c>
      <c r="I9">
        <f t="shared" si="2"/>
        <v>10.084119077598162</v>
      </c>
      <c r="J9" s="2">
        <v>793.02779999999996</v>
      </c>
    </row>
    <row r="10" spans="1:10" x14ac:dyDescent="0.25">
      <c r="A10" s="1">
        <v>44743</v>
      </c>
      <c r="B10">
        <v>4060371</v>
      </c>
      <c r="C10">
        <v>7087796.79</v>
      </c>
      <c r="D10" s="10">
        <v>854132681.85000002</v>
      </c>
      <c r="E10" s="10">
        <f t="shared" si="0"/>
        <v>7886022927.2607079</v>
      </c>
      <c r="F10" s="10">
        <v>3.8593999999999999</v>
      </c>
      <c r="G10" s="10">
        <f t="shared" si="1"/>
        <v>35.633008234211239</v>
      </c>
      <c r="I10">
        <f t="shared" si="2"/>
        <v>10.830968787795445</v>
      </c>
      <c r="J10" s="2">
        <v>851.76099999999997</v>
      </c>
    </row>
    <row r="11" spans="1:10" x14ac:dyDescent="0.25">
      <c r="A11" s="1">
        <v>44774</v>
      </c>
      <c r="B11">
        <v>4762467</v>
      </c>
      <c r="C11">
        <v>7596460.0099999998</v>
      </c>
      <c r="D11" s="10">
        <v>963319252.63749993</v>
      </c>
      <c r="E11" s="10">
        <f t="shared" si="0"/>
        <v>8314565856.316865</v>
      </c>
      <c r="F11" s="10">
        <v>4.4766000000000004</v>
      </c>
      <c r="G11" s="10">
        <f t="shared" si="1"/>
        <v>38.638265985528321</v>
      </c>
      <c r="I11">
        <f t="shared" si="2"/>
        <v>11.585923658366754</v>
      </c>
      <c r="J11" s="2">
        <v>911.13160000000005</v>
      </c>
    </row>
    <row r="12" spans="1:10" x14ac:dyDescent="0.25">
      <c r="A12" s="1">
        <v>44805</v>
      </c>
      <c r="B12">
        <v>4671933</v>
      </c>
      <c r="C12">
        <v>7397960.3099999996</v>
      </c>
      <c r="D12" s="10">
        <v>1045143082.0875001</v>
      </c>
      <c r="E12" s="10">
        <f t="shared" si="0"/>
        <v>8496921322.6708021</v>
      </c>
      <c r="F12" s="10">
        <v>4.4766000000000004</v>
      </c>
      <c r="G12" s="10">
        <f t="shared" si="1"/>
        <v>36.394364221494797</v>
      </c>
      <c r="I12">
        <f t="shared" si="2"/>
        <v>12.300256085682863</v>
      </c>
      <c r="J12" s="2">
        <v>967.30759999999998</v>
      </c>
    </row>
    <row r="13" spans="1:10" x14ac:dyDescent="0.25">
      <c r="A13" s="1">
        <v>44835</v>
      </c>
      <c r="B13">
        <v>4833861</v>
      </c>
      <c r="C13">
        <v>7545368.71</v>
      </c>
      <c r="D13" s="10">
        <v>1128740020.2</v>
      </c>
      <c r="E13" s="10">
        <f t="shared" si="0"/>
        <v>8628853531.9842014</v>
      </c>
      <c r="F13" s="10">
        <v>4.4766000000000004</v>
      </c>
      <c r="G13" s="10">
        <f t="shared" si="1"/>
        <v>34.222163678077123</v>
      </c>
      <c r="I13">
        <f t="shared" si="2"/>
        <v>13.080996403707026</v>
      </c>
      <c r="J13" s="2">
        <v>1028.7059999999999</v>
      </c>
    </row>
    <row r="14" spans="1:10" x14ac:dyDescent="0.25">
      <c r="A14" s="1">
        <v>44866</v>
      </c>
      <c r="B14">
        <v>4747086</v>
      </c>
      <c r="C14">
        <v>7393498.9100000001</v>
      </c>
      <c r="D14" s="10">
        <v>1072225704.3875</v>
      </c>
      <c r="E14" s="10">
        <f t="shared" si="0"/>
        <v>7812734299.3745184</v>
      </c>
      <c r="F14" s="10">
        <v>5.5061999999999998</v>
      </c>
      <c r="G14" s="10">
        <f t="shared" si="1"/>
        <v>40.120729640397791</v>
      </c>
      <c r="I14">
        <f t="shared" si="2"/>
        <v>13.724077426687115</v>
      </c>
      <c r="J14" s="2">
        <v>1079.2787000000001</v>
      </c>
    </row>
    <row r="15" spans="1:10" x14ac:dyDescent="0.25">
      <c r="A15" s="1">
        <v>44896</v>
      </c>
      <c r="B15">
        <v>3986010</v>
      </c>
      <c r="C15">
        <v>7120522.7999999998</v>
      </c>
      <c r="D15" s="10">
        <v>1275749313.8875</v>
      </c>
      <c r="E15" s="10">
        <f t="shared" si="0"/>
        <v>8842555524.4527664</v>
      </c>
      <c r="F15" s="10">
        <v>5.5061999999999998</v>
      </c>
      <c r="G15" s="10">
        <f t="shared" si="1"/>
        <v>38.164926838467714</v>
      </c>
      <c r="I15">
        <f t="shared" si="2"/>
        <v>14.427382563328054</v>
      </c>
      <c r="J15" s="2">
        <v>1134.5875000000001</v>
      </c>
    </row>
    <row r="16" spans="1:10" x14ac:dyDescent="0.25">
      <c r="A16" s="1">
        <v>44927</v>
      </c>
      <c r="B16">
        <v>4087092</v>
      </c>
      <c r="C16">
        <v>7349536.2300000004</v>
      </c>
      <c r="D16" s="10">
        <v>1678571048.9675415</v>
      </c>
      <c r="E16" s="10">
        <f t="shared" si="0"/>
        <v>10973170542.014118</v>
      </c>
      <c r="F16" s="10">
        <v>6.4273999999999996</v>
      </c>
      <c r="G16" s="10">
        <f t="shared" si="1"/>
        <v>42.017260088646601</v>
      </c>
      <c r="I16">
        <f t="shared" si="2"/>
        <v>15.297046943184034</v>
      </c>
      <c r="J16" s="2">
        <v>1202.979</v>
      </c>
    </row>
    <row r="17" spans="1:10" x14ac:dyDescent="0.25">
      <c r="A17" s="1">
        <v>44958</v>
      </c>
      <c r="B17">
        <v>3848303</v>
      </c>
      <c r="C17">
        <v>6483107.6799999997</v>
      </c>
      <c r="D17" s="10">
        <v>1568396016.9458954</v>
      </c>
      <c r="E17" s="10">
        <f t="shared" si="0"/>
        <v>9615635707.7702579</v>
      </c>
      <c r="F17" s="10">
        <v>6.4273999999999996</v>
      </c>
      <c r="G17" s="10">
        <f t="shared" si="1"/>
        <v>39.405568670386764</v>
      </c>
      <c r="I17">
        <f t="shared" si="2"/>
        <v>16.310892639979038</v>
      </c>
      <c r="J17" s="2">
        <v>1282.7091</v>
      </c>
    </row>
    <row r="18" spans="1:10" x14ac:dyDescent="0.25">
      <c r="A18" s="1">
        <v>44986</v>
      </c>
      <c r="B18">
        <v>4807279</v>
      </c>
      <c r="C18">
        <v>7820001.5</v>
      </c>
      <c r="D18" s="10">
        <v>1524274470.6902223</v>
      </c>
      <c r="E18" s="10">
        <f t="shared" si="0"/>
        <v>8678998212.3063583</v>
      </c>
      <c r="F18" s="10">
        <v>6.4273999999999996</v>
      </c>
      <c r="G18" s="10">
        <f t="shared" si="1"/>
        <v>36.596685296787818</v>
      </c>
      <c r="I18">
        <f t="shared" si="2"/>
        <v>17.562792771738124</v>
      </c>
      <c r="J18" s="2">
        <v>1381.1601000000001</v>
      </c>
    </row>
    <row r="19" spans="1:10" x14ac:dyDescent="0.25">
      <c r="A19" s="1">
        <v>45017</v>
      </c>
      <c r="B19">
        <v>4837059</v>
      </c>
      <c r="C19">
        <v>7583163</v>
      </c>
      <c r="D19" s="10">
        <v>1419367378.3541045</v>
      </c>
      <c r="E19" s="10">
        <f t="shared" si="0"/>
        <v>7455232357.694684</v>
      </c>
      <c r="F19" s="10">
        <v>6.4273999999999996</v>
      </c>
      <c r="G19" s="10">
        <f t="shared" si="1"/>
        <v>33.759942060534144</v>
      </c>
      <c r="I19">
        <f t="shared" si="2"/>
        <v>19.038539783259058</v>
      </c>
      <c r="J19" s="2">
        <v>1497.2147</v>
      </c>
    </row>
    <row r="20" spans="1:10" x14ac:dyDescent="0.25">
      <c r="A20" s="1">
        <v>45047</v>
      </c>
      <c r="B20">
        <v>5090137</v>
      </c>
      <c r="C20">
        <v>7960799</v>
      </c>
      <c r="D20" s="10">
        <v>1421330425.9510407</v>
      </c>
      <c r="E20" s="10">
        <f t="shared" si="0"/>
        <v>6927115682.7145472</v>
      </c>
      <c r="F20" s="10">
        <v>6.4273999999999996</v>
      </c>
      <c r="G20" s="10">
        <f t="shared" si="1"/>
        <v>31.325118020525046</v>
      </c>
      <c r="I20">
        <f t="shared" si="2"/>
        <v>20.518358448924591</v>
      </c>
      <c r="J20" s="2">
        <v>1613.5895</v>
      </c>
    </row>
    <row r="21" spans="1:10" x14ac:dyDescent="0.25">
      <c r="A21" s="1">
        <v>45078</v>
      </c>
      <c r="B21">
        <v>4982405</v>
      </c>
      <c r="C21">
        <v>7843036</v>
      </c>
      <c r="D21" s="10">
        <v>1411620594.0519593</v>
      </c>
      <c r="E21" s="10">
        <f t="shared" si="0"/>
        <v>6493382731.8857403</v>
      </c>
      <c r="F21" s="10">
        <v>6.4273999999999996</v>
      </c>
      <c r="G21" s="10">
        <f t="shared" si="1"/>
        <v>29.565712165705481</v>
      </c>
      <c r="I21">
        <f t="shared" si="2"/>
        <v>21.739371485376946</v>
      </c>
      <c r="J21" s="2">
        <v>1709.6115</v>
      </c>
    </row>
    <row r="22" spans="1:10" x14ac:dyDescent="0.25">
      <c r="A22" s="1">
        <v>45108</v>
      </c>
      <c r="B22">
        <v>4550794</v>
      </c>
      <c r="C22">
        <v>7864510</v>
      </c>
      <c r="D22" s="10">
        <v>1634583010.1188934</v>
      </c>
      <c r="E22" s="10">
        <f t="shared" si="0"/>
        <v>7070392607.1280918</v>
      </c>
      <c r="F22" s="10">
        <v>8.7528000000000006</v>
      </c>
      <c r="G22" s="10">
        <f t="shared" si="1"/>
        <v>37.860256731268379</v>
      </c>
      <c r="I22">
        <f t="shared" si="2"/>
        <v>23.118702184528921</v>
      </c>
      <c r="J22" s="2">
        <v>1818.0838000000001</v>
      </c>
    </row>
    <row r="23" spans="1:10" x14ac:dyDescent="0.25">
      <c r="A23" s="1">
        <v>45139</v>
      </c>
      <c r="B23">
        <v>5125512</v>
      </c>
      <c r="C23">
        <v>8198225</v>
      </c>
      <c r="D23" s="10">
        <v>2013893062.2356446</v>
      </c>
      <c r="E23" s="10">
        <f t="shared" si="0"/>
        <v>7747218285.4993038</v>
      </c>
      <c r="F23" s="10">
        <v>8.7528000000000006</v>
      </c>
      <c r="G23" s="10">
        <f t="shared" si="1"/>
        <v>33.671029252189719</v>
      </c>
      <c r="I23">
        <f t="shared" si="2"/>
        <v>25.995047357902738</v>
      </c>
      <c r="J23" s="2">
        <v>2044.2832000000001</v>
      </c>
    </row>
    <row r="24" spans="1:10" x14ac:dyDescent="0.25">
      <c r="A24" s="1">
        <v>45170</v>
      </c>
      <c r="B24">
        <v>4761687</v>
      </c>
      <c r="C24">
        <v>7938131</v>
      </c>
      <c r="D24" s="10">
        <v>1976517728.2285829</v>
      </c>
      <c r="E24" s="10">
        <f t="shared" si="0"/>
        <v>6743642095.9387779</v>
      </c>
      <c r="F24" s="10">
        <v>8.7528000000000006</v>
      </c>
      <c r="G24" s="10">
        <f t="shared" si="1"/>
        <v>29.863506759554177</v>
      </c>
      <c r="I24">
        <f t="shared" si="2"/>
        <v>29.309350942851793</v>
      </c>
      <c r="J24" s="2">
        <v>2304.9241999999999</v>
      </c>
    </row>
    <row r="25" spans="1:10" x14ac:dyDescent="0.25">
      <c r="A25" s="1">
        <v>45200</v>
      </c>
      <c r="B25">
        <v>5060211</v>
      </c>
      <c r="C25">
        <v>8289088</v>
      </c>
      <c r="D25" s="10">
        <v>2416087488.2732177</v>
      </c>
      <c r="E25" s="10">
        <f t="shared" si="0"/>
        <v>7611513528.3592215</v>
      </c>
      <c r="F25" s="10">
        <v>10.941000000000001</v>
      </c>
      <c r="G25" s="10">
        <f t="shared" si="1"/>
        <v>34.46794452517814</v>
      </c>
      <c r="I25">
        <f t="shared" si="2"/>
        <v>31.742536872217087</v>
      </c>
      <c r="J25" s="2">
        <v>2496.2730000000001</v>
      </c>
    </row>
    <row r="26" spans="1:10" x14ac:dyDescent="0.25">
      <c r="A26" s="1">
        <v>45231</v>
      </c>
      <c r="B26">
        <v>4797716</v>
      </c>
      <c r="C26">
        <v>7921212</v>
      </c>
      <c r="D26" s="10">
        <v>2785735673.9124999</v>
      </c>
      <c r="E26" s="10">
        <f t="shared" si="0"/>
        <v>7779434289.1153231</v>
      </c>
      <c r="F26" s="10">
        <v>13.491300000000001</v>
      </c>
      <c r="G26" s="10">
        <f t="shared" si="1"/>
        <v>37.675750361962805</v>
      </c>
      <c r="I26">
        <f t="shared" si="2"/>
        <v>35.808974925210066</v>
      </c>
      <c r="J26" s="2">
        <v>2816.0628000000002</v>
      </c>
    </row>
    <row r="27" spans="1:10" x14ac:dyDescent="0.25">
      <c r="A27" s="1">
        <v>45261</v>
      </c>
      <c r="B27">
        <v>3848605</v>
      </c>
      <c r="C27">
        <v>7163544</v>
      </c>
      <c r="D27" s="10">
        <v>3173296442.1609373</v>
      </c>
      <c r="E27" s="10">
        <f t="shared" si="0"/>
        <v>7063075171.6581936</v>
      </c>
      <c r="F27" s="10">
        <v>13.491300000000001</v>
      </c>
      <c r="G27" s="10">
        <f t="shared" si="1"/>
        <v>30.028731257928737</v>
      </c>
      <c r="I27">
        <f t="shared" si="2"/>
        <v>44.927972094850929</v>
      </c>
      <c r="J27" s="2">
        <v>3533.1922</v>
      </c>
    </row>
    <row r="28" spans="1:10" x14ac:dyDescent="0.25">
      <c r="A28" s="1">
        <v>45292</v>
      </c>
      <c r="B28">
        <v>3668442</v>
      </c>
      <c r="C28">
        <v>7279783</v>
      </c>
      <c r="D28" s="10">
        <v>3830855141.25</v>
      </c>
      <c r="E28" s="10">
        <f t="shared" si="0"/>
        <v>7069364618.5304737</v>
      </c>
      <c r="F28" s="10">
        <v>26.633199999999999</v>
      </c>
      <c r="G28" s="10">
        <f t="shared" si="1"/>
        <v>49.148243620825212</v>
      </c>
      <c r="I28">
        <f t="shared" si="2"/>
        <v>54.189525480245059</v>
      </c>
      <c r="J28" s="2">
        <v>4261.5324000000001</v>
      </c>
    </row>
    <row r="29" spans="1:10" x14ac:dyDescent="0.25">
      <c r="A29" s="1">
        <v>45323</v>
      </c>
      <c r="B29">
        <v>3106043</v>
      </c>
      <c r="C29">
        <v>6688638</v>
      </c>
      <c r="D29" s="10">
        <v>5738938036.415</v>
      </c>
      <c r="E29" s="10">
        <f t="shared" si="0"/>
        <v>9352198888.0694408</v>
      </c>
      <c r="F29" s="10">
        <v>38.426400000000001</v>
      </c>
      <c r="G29" s="10">
        <f t="shared" si="1"/>
        <v>62.619831939674278</v>
      </c>
      <c r="I29">
        <f t="shared" si="2"/>
        <v>61.364585004026573</v>
      </c>
      <c r="J29" s="2">
        <v>4825.7880999999998</v>
      </c>
    </row>
    <row r="30" spans="1:10" x14ac:dyDescent="0.25">
      <c r="A30" s="1">
        <v>45352</v>
      </c>
      <c r="B30">
        <v>3457109.06</v>
      </c>
      <c r="C30">
        <v>7583163</v>
      </c>
      <c r="D30" s="10">
        <v>6231541616.9193697</v>
      </c>
      <c r="E30" s="10">
        <f t="shared" si="0"/>
        <v>9147802267.949316</v>
      </c>
      <c r="F30" s="10">
        <v>51.0456</v>
      </c>
      <c r="G30" s="10">
        <f t="shared" si="1"/>
        <v>74.934114887557783</v>
      </c>
      <c r="I30">
        <f t="shared" si="2"/>
        <v>68.12064181527515</v>
      </c>
      <c r="J30" s="2">
        <v>5357.0928999999996</v>
      </c>
    </row>
    <row r="31" spans="1:10" x14ac:dyDescent="0.25">
      <c r="A31" s="1">
        <v>45383</v>
      </c>
      <c r="B31">
        <v>2995165</v>
      </c>
      <c r="C31">
        <v>5994988</v>
      </c>
      <c r="D31" s="10">
        <v>6903230530.1300001</v>
      </c>
      <c r="E31" s="10">
        <f t="shared" si="0"/>
        <v>9311450770.9347992</v>
      </c>
      <c r="F31" s="10">
        <v>51.0456</v>
      </c>
      <c r="G31" s="10">
        <f t="shared" si="1"/>
        <v>68.85306660385838</v>
      </c>
      <c r="I31">
        <f t="shared" si="2"/>
        <v>74.137002922015853</v>
      </c>
      <c r="J31" s="2">
        <v>5830.2271000000001</v>
      </c>
    </row>
    <row r="32" spans="1:10" x14ac:dyDescent="0.25">
      <c r="A32" s="1">
        <v>45413</v>
      </c>
      <c r="B32">
        <v>3580896</v>
      </c>
      <c r="C32">
        <v>6767543</v>
      </c>
      <c r="D32" s="10">
        <v>8387405631.75</v>
      </c>
      <c r="E32" s="10">
        <f t="shared" si="0"/>
        <v>10859843752.168858</v>
      </c>
      <c r="F32" s="10">
        <v>56.659100000000002</v>
      </c>
      <c r="G32" s="10">
        <f t="shared" si="1"/>
        <v>73.361060637069571</v>
      </c>
      <c r="I32">
        <f t="shared" si="2"/>
        <v>77.233207246420292</v>
      </c>
      <c r="J32" s="2">
        <v>6073.7165000000005</v>
      </c>
    </row>
    <row r="33" spans="1:11" x14ac:dyDescent="0.25">
      <c r="A33" s="1">
        <v>45444</v>
      </c>
      <c r="B33">
        <v>3276569</v>
      </c>
      <c r="C33">
        <v>6469226</v>
      </c>
      <c r="D33" s="10">
        <v>7829663720.25</v>
      </c>
      <c r="E33" s="10">
        <f>+D33*100/I33</f>
        <v>9693990446.9534378</v>
      </c>
      <c r="F33" s="10">
        <v>56.659100000000002</v>
      </c>
      <c r="G33" s="10">
        <f t="shared" si="1"/>
        <v>70.150238089081299</v>
      </c>
      <c r="I33">
        <f t="shared" si="2"/>
        <v>80.768221952505158</v>
      </c>
      <c r="J33" s="2">
        <v>6351.7145</v>
      </c>
    </row>
    <row r="34" spans="1:11" x14ac:dyDescent="0.25">
      <c r="A34" s="1">
        <v>45474</v>
      </c>
      <c r="B34">
        <v>2716060</v>
      </c>
      <c r="C34">
        <v>6120395</v>
      </c>
      <c r="D34" s="10">
        <v>8237573736.28125</v>
      </c>
      <c r="E34" s="10">
        <f>+D34*100/I34</f>
        <v>9803841839.2345734</v>
      </c>
      <c r="F34" s="10">
        <v>61.922699999999999</v>
      </c>
      <c r="G34" s="10">
        <f>+F34*100/I34</f>
        <v>73.696500510164725</v>
      </c>
      <c r="I34">
        <f t="shared" si="2"/>
        <v>84.023935426159341</v>
      </c>
      <c r="J34" s="2">
        <v>6607.7479000000003</v>
      </c>
    </row>
    <row r="35" spans="1:11" x14ac:dyDescent="0.25">
      <c r="A35" s="1">
        <v>45505</v>
      </c>
      <c r="B35">
        <v>3635426</v>
      </c>
      <c r="C35">
        <v>7033779</v>
      </c>
      <c r="D35" s="10">
        <v>9972166093.3097534</v>
      </c>
      <c r="E35" s="10">
        <f t="shared" ref="E35:E40" si="3">+D35*100/I35</f>
        <v>11392901512.555353</v>
      </c>
      <c r="F35" s="10">
        <v>61.922699999999999</v>
      </c>
      <c r="G35" s="10">
        <f t="shared" ref="G35:G38" si="4">+F35*100/I35</f>
        <v>70.744832756527359</v>
      </c>
      <c r="I35">
        <f t="shared" si="2"/>
        <v>87.529643632222204</v>
      </c>
      <c r="J35" s="2">
        <v>6883.4412000000002</v>
      </c>
    </row>
    <row r="36" spans="1:11" x14ac:dyDescent="0.25">
      <c r="A36" s="1">
        <v>45536</v>
      </c>
      <c r="B36">
        <v>3619268</v>
      </c>
      <c r="C36">
        <v>6845187</v>
      </c>
      <c r="D36" s="10">
        <v>11285597059.25</v>
      </c>
      <c r="E36" s="10">
        <f t="shared" si="3"/>
        <v>12461153752.902102</v>
      </c>
      <c r="F36" s="10">
        <v>61.922699999999999</v>
      </c>
      <c r="G36" s="10">
        <f t="shared" si="4"/>
        <v>68.372836762090685</v>
      </c>
      <c r="I36">
        <f t="shared" si="2"/>
        <v>90.566229123219642</v>
      </c>
      <c r="J36" s="2">
        <v>7122.2421000000004</v>
      </c>
    </row>
    <row r="37" spans="1:11" x14ac:dyDescent="0.25">
      <c r="A37" s="1">
        <v>45566</v>
      </c>
      <c r="B37">
        <v>3590150</v>
      </c>
      <c r="C37">
        <v>6848483</v>
      </c>
      <c r="D37" s="10">
        <v>12082640183.908875</v>
      </c>
      <c r="E37" s="10">
        <f t="shared" si="3"/>
        <v>12991522587.621685</v>
      </c>
      <c r="F37" s="10">
        <v>65.638099999999994</v>
      </c>
      <c r="G37" s="10">
        <f t="shared" si="4"/>
        <v>70.575540260994515</v>
      </c>
      <c r="I37">
        <f t="shared" si="2"/>
        <v>93.004034765110646</v>
      </c>
      <c r="J37" s="2">
        <v>7313.9542000000001</v>
      </c>
    </row>
    <row r="38" spans="1:11" x14ac:dyDescent="0.25">
      <c r="A38" s="1">
        <v>45597</v>
      </c>
      <c r="B38">
        <v>3425782</v>
      </c>
      <c r="C38">
        <v>6666753</v>
      </c>
      <c r="D38" s="10">
        <v>13004388727</v>
      </c>
      <c r="E38" s="10">
        <f t="shared" si="3"/>
        <v>13651349407.10943</v>
      </c>
      <c r="F38" s="10">
        <v>69.576400000000007</v>
      </c>
      <c r="G38" s="10">
        <f t="shared" si="4"/>
        <v>73.037784922315382</v>
      </c>
      <c r="I38">
        <f t="shared" si="2"/>
        <v>95.260829821171356</v>
      </c>
      <c r="J38" s="2">
        <v>7491.4314000000004</v>
      </c>
    </row>
    <row r="39" spans="1:11" x14ac:dyDescent="0.25">
      <c r="A39" s="1">
        <v>45627</v>
      </c>
      <c r="B39">
        <v>2793879</v>
      </c>
      <c r="C39">
        <v>6452004</v>
      </c>
      <c r="D39" s="10">
        <v>12314654046.32251</v>
      </c>
      <c r="E39" s="10">
        <f t="shared" si="3"/>
        <v>12586936960.003462</v>
      </c>
      <c r="F39" s="10">
        <v>73.211200000000005</v>
      </c>
      <c r="G39" s="10">
        <f>+F39*100/I39</f>
        <v>74.829934783380452</v>
      </c>
      <c r="I39">
        <f t="shared" si="2"/>
        <v>97.836781779823284</v>
      </c>
      <c r="J39" s="2">
        <v>7694.0074999999997</v>
      </c>
    </row>
    <row r="40" spans="1:11" x14ac:dyDescent="0.25">
      <c r="A40" s="1">
        <v>45658</v>
      </c>
      <c r="B40">
        <v>2466439</v>
      </c>
      <c r="C40">
        <v>6446728</v>
      </c>
      <c r="D40">
        <v>11674171488.419556</v>
      </c>
      <c r="E40" s="10">
        <f t="shared" si="3"/>
        <v>11674171488.419556</v>
      </c>
      <c r="I40">
        <f>+J40/$J$40*100</f>
        <v>100</v>
      </c>
      <c r="J40" s="2">
        <v>7864.1256999999996</v>
      </c>
    </row>
    <row r="41" spans="1:11" x14ac:dyDescent="0.25">
      <c r="J41" s="2"/>
      <c r="K41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>
      <selection activeCell="B59" sqref="B59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12" x14ac:dyDescent="0.25">
      <c r="A1" t="s">
        <v>5</v>
      </c>
      <c r="K1" s="31" t="s">
        <v>42</v>
      </c>
      <c r="L1" s="31"/>
    </row>
    <row r="2" spans="1:12" ht="15.75" thickBot="1" x14ac:dyDescent="0.3">
      <c r="K2" t="s">
        <v>43</v>
      </c>
      <c r="L2" s="9">
        <v>-6.3040599999999998</v>
      </c>
    </row>
    <row r="3" spans="1:12" x14ac:dyDescent="0.25">
      <c r="A3" s="5" t="s">
        <v>6</v>
      </c>
      <c r="B3" s="5"/>
      <c r="K3" t="s">
        <v>44</v>
      </c>
      <c r="L3" s="9">
        <v>1.41692</v>
      </c>
    </row>
    <row r="4" spans="1:12" x14ac:dyDescent="0.25">
      <c r="A4" t="s">
        <v>7</v>
      </c>
      <c r="B4">
        <v>0.97446039257758943</v>
      </c>
      <c r="K4" t="s">
        <v>47</v>
      </c>
      <c r="L4">
        <v>-0.18941</v>
      </c>
    </row>
    <row r="5" spans="1:12" x14ac:dyDescent="0.25">
      <c r="A5" t="s">
        <v>8</v>
      </c>
      <c r="B5">
        <v>0.94957305670246972</v>
      </c>
      <c r="K5" t="s">
        <v>45</v>
      </c>
      <c r="L5">
        <v>0.25757000000000002</v>
      </c>
    </row>
    <row r="6" spans="1:12" x14ac:dyDescent="0.25">
      <c r="A6" t="s">
        <v>9</v>
      </c>
      <c r="B6">
        <v>0.94677155985260697</v>
      </c>
      <c r="K6" t="s">
        <v>46</v>
      </c>
      <c r="L6">
        <v>0.26982</v>
      </c>
    </row>
    <row r="7" spans="1:12" x14ac:dyDescent="0.25">
      <c r="A7" t="s">
        <v>10</v>
      </c>
      <c r="B7">
        <v>8.6856434759705586E-2</v>
      </c>
    </row>
    <row r="8" spans="1:12" ht="15.75" thickBot="1" x14ac:dyDescent="0.3">
      <c r="A8" s="3" t="s">
        <v>11</v>
      </c>
      <c r="B8" s="3">
        <v>39</v>
      </c>
    </row>
    <row r="10" spans="1:12" ht="15.75" thickBot="1" x14ac:dyDescent="0.3">
      <c r="A10" t="s">
        <v>12</v>
      </c>
    </row>
    <row r="11" spans="1:12" x14ac:dyDescent="0.2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12" x14ac:dyDescent="0.25">
      <c r="A12" t="s">
        <v>13</v>
      </c>
      <c r="B12">
        <v>2</v>
      </c>
      <c r="C12">
        <v>5.1141355872911483</v>
      </c>
      <c r="D12">
        <v>2.5570677936455741</v>
      </c>
      <c r="E12">
        <v>338.95203442722931</v>
      </c>
      <c r="F12">
        <v>4.4455713423906261E-24</v>
      </c>
    </row>
    <row r="13" spans="1:12" x14ac:dyDescent="0.25">
      <c r="A13" t="s">
        <v>14</v>
      </c>
      <c r="B13">
        <v>36</v>
      </c>
      <c r="C13">
        <v>0.27158544933001172</v>
      </c>
      <c r="D13">
        <v>7.5440402591669918E-3</v>
      </c>
    </row>
    <row r="14" spans="1:12" ht="15.75" thickBot="1" x14ac:dyDescent="0.3">
      <c r="A14" s="3" t="s">
        <v>15</v>
      </c>
      <c r="B14" s="3">
        <v>38</v>
      </c>
      <c r="C14" s="3">
        <v>5.3857210366211596</v>
      </c>
      <c r="D14" s="3"/>
      <c r="E14" s="3"/>
      <c r="F14" s="3"/>
    </row>
    <row r="15" spans="1:12" ht="15.75" thickBot="1" x14ac:dyDescent="0.3"/>
    <row r="16" spans="1:12" x14ac:dyDescent="0.2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5">
      <c r="A17" t="s">
        <v>16</v>
      </c>
      <c r="B17">
        <v>-4.2325237741825603</v>
      </c>
      <c r="C17">
        <v>0.95916258819066769</v>
      </c>
      <c r="D17">
        <v>-4.412728171734317</v>
      </c>
      <c r="E17">
        <v>8.8936000447572416E-5</v>
      </c>
      <c r="F17">
        <v>-6.1777956652569372</v>
      </c>
      <c r="G17">
        <v>-2.2872518831081834</v>
      </c>
      <c r="H17">
        <v>-6.1777956652569372</v>
      </c>
      <c r="I17">
        <v>-2.2872518831081834</v>
      </c>
    </row>
    <row r="18" spans="1:9" x14ac:dyDescent="0.25">
      <c r="A18" t="s">
        <v>2</v>
      </c>
      <c r="B18">
        <v>1.2879250444108248</v>
      </c>
      <c r="C18">
        <v>5.5619557130281043E-2</v>
      </c>
      <c r="D18">
        <v>23.155974460458939</v>
      </c>
      <c r="E18">
        <v>3.2487393480421397E-23</v>
      </c>
      <c r="F18">
        <v>1.1751233542577122</v>
      </c>
      <c r="G18">
        <v>1.4007267345639374</v>
      </c>
      <c r="H18">
        <v>1.1751233542577122</v>
      </c>
      <c r="I18">
        <v>1.4007267345639374</v>
      </c>
    </row>
    <row r="19" spans="1:9" ht="15.75" thickBot="1" x14ac:dyDescent="0.3">
      <c r="A19" s="3" t="s">
        <v>4</v>
      </c>
      <c r="B19" s="3">
        <v>-0.25435713731998244</v>
      </c>
      <c r="C19" s="3">
        <v>6.2190889297420615E-2</v>
      </c>
      <c r="D19" s="3">
        <v>-4.089942115211592</v>
      </c>
      <c r="E19" s="3">
        <v>2.3168214928306376E-4</v>
      </c>
      <c r="F19" s="3">
        <v>-0.38048610681972062</v>
      </c>
      <c r="G19" s="3">
        <v>-0.12822816782024429</v>
      </c>
      <c r="H19" s="3">
        <v>-0.38048610681972062</v>
      </c>
      <c r="I19" s="3">
        <v>-0.12822816782024429</v>
      </c>
    </row>
    <row r="23" spans="1:9" x14ac:dyDescent="0.25">
      <c r="A23" t="s">
        <v>29</v>
      </c>
    </row>
    <row r="24" spans="1:9" ht="15.75" thickBot="1" x14ac:dyDescent="0.3"/>
    <row r="25" spans="1:9" x14ac:dyDescent="0.25">
      <c r="A25" s="4" t="s">
        <v>30</v>
      </c>
      <c r="B25" s="4" t="s">
        <v>31</v>
      </c>
      <c r="C25" s="4" t="s">
        <v>14</v>
      </c>
      <c r="D25" s="6" t="s">
        <v>32</v>
      </c>
      <c r="E25" s="6" t="s">
        <v>33</v>
      </c>
      <c r="F25" s="6" t="s">
        <v>34</v>
      </c>
    </row>
    <row r="26" spans="1:9" x14ac:dyDescent="0.25">
      <c r="A26">
        <v>1</v>
      </c>
      <c r="B26">
        <v>14.644615090015021</v>
      </c>
      <c r="C26">
        <v>-0.2002441709745586</v>
      </c>
      <c r="F26">
        <f>+C26^2</f>
        <v>4.0097728009288257E-2</v>
      </c>
    </row>
    <row r="27" spans="1:9" x14ac:dyDescent="0.25">
      <c r="A27">
        <v>2</v>
      </c>
      <c r="B27">
        <v>14.632643776285345</v>
      </c>
      <c r="C27">
        <v>-0.16505910546428204</v>
      </c>
      <c r="D27">
        <f>+C27-C26</f>
        <v>3.5185065510276559E-2</v>
      </c>
      <c r="E27">
        <f>+D27^2</f>
        <v>1.2379888349624531E-3</v>
      </c>
      <c r="F27">
        <f>+C27^2</f>
        <v>2.7244508296668982E-2</v>
      </c>
    </row>
    <row r="28" spans="1:9" x14ac:dyDescent="0.25">
      <c r="A28">
        <v>3</v>
      </c>
      <c r="B28">
        <v>14.409162615040033</v>
      </c>
      <c r="C28">
        <v>-0.12254341358320886</v>
      </c>
      <c r="D28">
        <f t="shared" ref="D28:D64" si="0">+C28-C27</f>
        <v>4.2515691881073181E-2</v>
      </c>
      <c r="E28">
        <f t="shared" ref="E28:E64" si="1">+D28^2</f>
        <v>1.8075840561263519E-3</v>
      </c>
      <c r="F28">
        <f t="shared" ref="F28:F64" si="2">+C28^2</f>
        <v>1.5016888212625378E-2</v>
      </c>
    </row>
    <row r="29" spans="1:9" x14ac:dyDescent="0.25">
      <c r="A29">
        <v>4</v>
      </c>
      <c r="B29">
        <v>13.885732102467582</v>
      </c>
      <c r="C29">
        <v>1.3952310525917611E-2</v>
      </c>
      <c r="D29">
        <f t="shared" si="0"/>
        <v>0.13649572410912647</v>
      </c>
      <c r="E29">
        <f t="shared" si="1"/>
        <v>1.8631082700074769E-2</v>
      </c>
      <c r="F29">
        <f t="shared" si="2"/>
        <v>1.9466696901163135E-4</v>
      </c>
    </row>
    <row r="30" spans="1:9" x14ac:dyDescent="0.25">
      <c r="A30">
        <v>5</v>
      </c>
      <c r="B30">
        <v>14.204167326328143</v>
      </c>
      <c r="C30">
        <v>0.10210981123394625</v>
      </c>
      <c r="D30">
        <f t="shared" si="0"/>
        <v>8.8157500708028635E-2</v>
      </c>
      <c r="E30">
        <f t="shared" si="1"/>
        <v>7.7717449310860691E-3</v>
      </c>
      <c r="F30">
        <f t="shared" si="2"/>
        <v>1.0426413550232135E-2</v>
      </c>
    </row>
    <row r="31" spans="1:9" x14ac:dyDescent="0.25">
      <c r="A31">
        <v>6</v>
      </c>
      <c r="B31">
        <v>14.538996786135057</v>
      </c>
      <c r="C31">
        <v>8.7769712769265595E-2</v>
      </c>
      <c r="D31">
        <f t="shared" si="0"/>
        <v>-1.4340098464680651E-2</v>
      </c>
      <c r="E31">
        <f t="shared" si="1"/>
        <v>2.0563842397673635E-4</v>
      </c>
      <c r="F31">
        <f t="shared" si="2"/>
        <v>7.7035224795993845E-3</v>
      </c>
    </row>
    <row r="32" spans="1:9" x14ac:dyDescent="0.25">
      <c r="A32">
        <v>7</v>
      </c>
      <c r="B32">
        <v>14.68505559045758</v>
      </c>
      <c r="C32">
        <v>0.10703181685232899</v>
      </c>
      <c r="D32">
        <f t="shared" si="0"/>
        <v>1.9262104083063392E-2</v>
      </c>
      <c r="E32">
        <f t="shared" si="1"/>
        <v>3.710286537067674E-4</v>
      </c>
      <c r="F32">
        <f t="shared" si="2"/>
        <v>1.1455809818710496E-2</v>
      </c>
    </row>
    <row r="33" spans="1:6" x14ac:dyDescent="0.25">
      <c r="A33">
        <v>8</v>
      </c>
      <c r="B33">
        <v>14.773621350704005</v>
      </c>
      <c r="C33">
        <v>0.13922701745893917</v>
      </c>
      <c r="D33">
        <f t="shared" si="0"/>
        <v>3.2195200606610186E-2</v>
      </c>
      <c r="E33">
        <f t="shared" si="1"/>
        <v>1.0365309420998729E-3</v>
      </c>
      <c r="F33">
        <f t="shared" si="2"/>
        <v>1.9384162390511755E-2</v>
      </c>
    </row>
    <row r="34" spans="1:6" x14ac:dyDescent="0.25">
      <c r="A34">
        <v>9</v>
      </c>
      <c r="B34">
        <v>14.867223033184352</v>
      </c>
      <c r="C34">
        <v>0.12127851085712571</v>
      </c>
      <c r="D34">
        <f t="shared" si="0"/>
        <v>-1.7948506601813463E-2</v>
      </c>
      <c r="E34">
        <f t="shared" si="1"/>
        <v>3.2214888923534147E-4</v>
      </c>
      <c r="F34">
        <f t="shared" si="2"/>
        <v>1.4708477195721959E-2</v>
      </c>
    </row>
    <row r="35" spans="1:6" x14ac:dyDescent="0.25">
      <c r="A35">
        <v>10</v>
      </c>
      <c r="B35">
        <v>14.937132320759558</v>
      </c>
      <c r="C35">
        <v>-4.3102663632463845E-2</v>
      </c>
      <c r="D35">
        <f t="shared" si="0"/>
        <v>-0.16438117448958955</v>
      </c>
      <c r="E35">
        <f t="shared" si="1"/>
        <v>2.7021170526576887E-2</v>
      </c>
      <c r="F35">
        <f t="shared" si="2"/>
        <v>1.8578396122133213E-3</v>
      </c>
    </row>
    <row r="36" spans="1:6" x14ac:dyDescent="0.25">
      <c r="A36">
        <v>11</v>
      </c>
      <c r="B36">
        <v>14.982070738580592</v>
      </c>
      <c r="C36">
        <v>-0.18846453550847109</v>
      </c>
      <c r="D36">
        <f t="shared" si="0"/>
        <v>-0.14536187187600724</v>
      </c>
      <c r="E36">
        <f t="shared" si="1"/>
        <v>2.1130073795296744E-2</v>
      </c>
      <c r="F36">
        <f t="shared" si="2"/>
        <v>3.551888114442376E-2</v>
      </c>
    </row>
    <row r="37" spans="1:6" x14ac:dyDescent="0.25">
      <c r="A37">
        <v>12</v>
      </c>
      <c r="B37">
        <v>14.885714876292628</v>
      </c>
      <c r="C37">
        <v>2.2075629991965329E-2</v>
      </c>
      <c r="D37">
        <f t="shared" si="0"/>
        <v>0.21054016550043642</v>
      </c>
      <c r="E37">
        <f t="shared" si="1"/>
        <v>4.4327161288951158E-2</v>
      </c>
      <c r="F37">
        <f t="shared" si="2"/>
        <v>4.8733343954215913E-4</v>
      </c>
    </row>
    <row r="38" spans="1:6" x14ac:dyDescent="0.25">
      <c r="A38">
        <v>13</v>
      </c>
      <c r="B38">
        <v>15.175393452985093</v>
      </c>
      <c r="C38">
        <v>1.3536437483931962E-2</v>
      </c>
      <c r="D38">
        <f t="shared" si="0"/>
        <v>-8.5391925080333664E-3</v>
      </c>
      <c r="E38">
        <f t="shared" si="1"/>
        <v>7.2917808689253169E-5</v>
      </c>
      <c r="F38">
        <f t="shared" si="2"/>
        <v>1.8323513975639828E-4</v>
      </c>
    </row>
    <row r="39" spans="1:6" x14ac:dyDescent="0.25">
      <c r="A39">
        <v>14</v>
      </c>
      <c r="B39">
        <v>15.216233456873846</v>
      </c>
      <c r="C39">
        <v>2.4343276546677117E-2</v>
      </c>
      <c r="D39">
        <f t="shared" si="0"/>
        <v>1.0806839062745155E-2</v>
      </c>
      <c r="E39">
        <f t="shared" si="1"/>
        <v>1.1678777052807458E-4</v>
      </c>
      <c r="F39">
        <f t="shared" si="2"/>
        <v>5.9259511302800017E-4</v>
      </c>
    </row>
    <row r="40" spans="1:6" x14ac:dyDescent="0.25">
      <c r="A40">
        <v>15</v>
      </c>
      <c r="B40">
        <v>15.278807656474495</v>
      </c>
      <c r="C40">
        <v>-4.4725628763515601E-3</v>
      </c>
      <c r="D40">
        <f t="shared" si="0"/>
        <v>-2.8815839423028677E-2</v>
      </c>
      <c r="E40">
        <f t="shared" si="1"/>
        <v>8.303526016537737E-4</v>
      </c>
      <c r="F40">
        <f t="shared" si="2"/>
        <v>2.0003818682918141E-5</v>
      </c>
    </row>
    <row r="41" spans="1:6" x14ac:dyDescent="0.25">
      <c r="A41">
        <v>16</v>
      </c>
      <c r="B41">
        <v>15.297619259746142</v>
      </c>
      <c r="C41">
        <v>-1.4427920789557902E-2</v>
      </c>
      <c r="D41">
        <f t="shared" si="0"/>
        <v>-9.9553579132063419E-3</v>
      </c>
      <c r="E41">
        <f t="shared" si="1"/>
        <v>9.9109151180040128E-5</v>
      </c>
      <c r="F41">
        <f t="shared" si="2"/>
        <v>2.0816489830975711E-4</v>
      </c>
    </row>
    <row r="42" spans="1:6" x14ac:dyDescent="0.25">
      <c r="A42">
        <v>17</v>
      </c>
      <c r="B42">
        <v>15.239881350126787</v>
      </c>
      <c r="C42">
        <v>-2.3096443413361811E-2</v>
      </c>
      <c r="D42">
        <f t="shared" si="0"/>
        <v>-8.6685226238039093E-3</v>
      </c>
      <c r="E42">
        <f t="shared" si="1"/>
        <v>7.514328447940021E-5</v>
      </c>
      <c r="F42">
        <f t="shared" si="2"/>
        <v>5.3344569834662425E-4</v>
      </c>
    </row>
    <row r="43" spans="1:6" x14ac:dyDescent="0.25">
      <c r="A43">
        <v>18</v>
      </c>
      <c r="B43">
        <v>15.308549128783511</v>
      </c>
      <c r="C43">
        <v>6.772724047571721E-2</v>
      </c>
      <c r="D43">
        <f t="shared" si="0"/>
        <v>9.0823683889079021E-2</v>
      </c>
      <c r="E43">
        <f t="shared" si="1"/>
        <v>8.2489415551833516E-3</v>
      </c>
      <c r="F43">
        <f t="shared" si="2"/>
        <v>4.5869791024556279E-3</v>
      </c>
    </row>
    <row r="44" spans="1:6" x14ac:dyDescent="0.25">
      <c r="A44">
        <v>19</v>
      </c>
      <c r="B44">
        <v>15.289665404566595</v>
      </c>
      <c r="C44">
        <v>6.7418058067351794E-2</v>
      </c>
      <c r="D44">
        <f t="shared" si="0"/>
        <v>-3.0918240836541599E-4</v>
      </c>
      <c r="E44">
        <f t="shared" si="1"/>
        <v>9.5593761642638863E-8</v>
      </c>
      <c r="F44">
        <f t="shared" si="2"/>
        <v>4.5451945535728185E-3</v>
      </c>
    </row>
    <row r="45" spans="1:6" x14ac:dyDescent="0.25">
      <c r="A45">
        <v>20</v>
      </c>
      <c r="B45">
        <v>15.330728939888543</v>
      </c>
      <c r="C45">
        <v>6.0427145289068562E-2</v>
      </c>
      <c r="D45">
        <f t="shared" si="0"/>
        <v>-6.9909127782832314E-3</v>
      </c>
      <c r="E45">
        <f t="shared" si="1"/>
        <v>4.8872861473563772E-5</v>
      </c>
      <c r="F45">
        <f t="shared" si="2"/>
        <v>3.6514398877862011E-3</v>
      </c>
    </row>
    <row r="46" spans="1:6" x14ac:dyDescent="0.25">
      <c r="A46">
        <v>21</v>
      </c>
      <c r="B46">
        <v>15.264093942347111</v>
      </c>
      <c r="C46">
        <v>0.10894757172752634</v>
      </c>
      <c r="D46">
        <f t="shared" si="0"/>
        <v>4.8520426438457775E-2</v>
      </c>
      <c r="E46">
        <f t="shared" si="1"/>
        <v>2.3542317817697922E-3</v>
      </c>
      <c r="F46">
        <f t="shared" si="2"/>
        <v>1.1869573385324496E-2</v>
      </c>
    </row>
    <row r="47" spans="1:6" x14ac:dyDescent="0.25">
      <c r="A47">
        <v>22</v>
      </c>
      <c r="B47">
        <v>15.228354084561731</v>
      </c>
      <c r="C47">
        <v>-3.0052796029268691E-2</v>
      </c>
      <c r="D47">
        <f t="shared" si="0"/>
        <v>-0.13900036775679503</v>
      </c>
      <c r="E47">
        <f t="shared" si="1"/>
        <v>1.9321102236524262E-2</v>
      </c>
      <c r="F47">
        <f t="shared" si="2"/>
        <v>9.0317054917682805E-4</v>
      </c>
    </row>
    <row r="48" spans="1:6" x14ac:dyDescent="0.25">
      <c r="A48">
        <v>23</v>
      </c>
      <c r="B48">
        <v>15.244664838883002</v>
      </c>
      <c r="C48">
        <v>-2.1320566191118218E-2</v>
      </c>
      <c r="D48">
        <f t="shared" si="0"/>
        <v>8.7322298381504737E-3</v>
      </c>
      <c r="E48">
        <f t="shared" si="1"/>
        <v>7.6251837946285451E-5</v>
      </c>
      <c r="F48">
        <f t="shared" si="2"/>
        <v>4.5456654270985318E-4</v>
      </c>
    </row>
    <row r="49" spans="1:6" x14ac:dyDescent="0.25">
      <c r="A49">
        <v>24</v>
      </c>
      <c r="B49">
        <v>15.099434027427689</v>
      </c>
      <c r="C49">
        <v>6.3708802443782631E-2</v>
      </c>
      <c r="D49">
        <f t="shared" si="0"/>
        <v>8.5029368634900848E-2</v>
      </c>
      <c r="E49">
        <f t="shared" si="1"/>
        <v>7.2299935304498599E-3</v>
      </c>
      <c r="F49">
        <f t="shared" si="2"/>
        <v>4.0588115088209236E-3</v>
      </c>
    </row>
    <row r="50" spans="1:6" x14ac:dyDescent="0.25">
      <c r="A50">
        <v>25</v>
      </c>
      <c r="B50">
        <v>15.359709935215903</v>
      </c>
      <c r="C50">
        <v>2.593185033372869E-2</v>
      </c>
      <c r="D50">
        <f t="shared" si="0"/>
        <v>-3.7776952110053941E-2</v>
      </c>
      <c r="E50">
        <f t="shared" si="1"/>
        <v>1.4270981107253088E-3</v>
      </c>
      <c r="F50">
        <f t="shared" si="2"/>
        <v>6.7246086173090478E-4</v>
      </c>
    </row>
    <row r="51" spans="1:6" x14ac:dyDescent="0.25">
      <c r="A51">
        <v>26</v>
      </c>
      <c r="B51">
        <v>15.340622860739792</v>
      </c>
      <c r="C51">
        <v>5.1194588634105642E-2</v>
      </c>
      <c r="D51">
        <f t="shared" si="0"/>
        <v>2.5262738300376952E-2</v>
      </c>
      <c r="E51">
        <f t="shared" si="1"/>
        <v>6.3820594643333262E-4</v>
      </c>
      <c r="F51">
        <f t="shared" si="2"/>
        <v>2.6208859054152986E-3</v>
      </c>
    </row>
    <row r="52" spans="1:6" x14ac:dyDescent="0.25">
      <c r="A52">
        <v>27</v>
      </c>
      <c r="B52">
        <v>15.422254523470587</v>
      </c>
      <c r="C52">
        <v>2.0560780214530894E-2</v>
      </c>
      <c r="D52">
        <f t="shared" si="0"/>
        <v>-3.0633808419574748E-2</v>
      </c>
      <c r="E52">
        <f t="shared" si="1"/>
        <v>9.384302182872087E-4</v>
      </c>
      <c r="F52">
        <f t="shared" si="2"/>
        <v>4.2274568303024508E-4</v>
      </c>
    </row>
    <row r="53" spans="1:6" x14ac:dyDescent="0.25">
      <c r="A53">
        <v>28</v>
      </c>
      <c r="B53">
        <v>15.41776320527473</v>
      </c>
      <c r="C53">
        <v>3.6600588790172139E-3</v>
      </c>
      <c r="D53">
        <f t="shared" si="0"/>
        <v>-1.690072133551368E-2</v>
      </c>
      <c r="E53">
        <f t="shared" si="1"/>
        <v>2.8563438166068732E-4</v>
      </c>
      <c r="F53">
        <f t="shared" si="2"/>
        <v>1.3396030997872744E-5</v>
      </c>
    </row>
    <row r="54" spans="1:6" x14ac:dyDescent="0.25">
      <c r="A54">
        <v>29</v>
      </c>
      <c r="B54">
        <v>15.358385573052789</v>
      </c>
      <c r="C54">
        <v>-2.7573291855462756E-2</v>
      </c>
      <c r="D54">
        <f t="shared" si="0"/>
        <v>-3.123335073447997E-2</v>
      </c>
      <c r="E54">
        <f t="shared" si="1"/>
        <v>9.7552219810304053E-4</v>
      </c>
      <c r="F54">
        <f t="shared" si="2"/>
        <v>7.6028642374652874E-4</v>
      </c>
    </row>
    <row r="55" spans="1:6" x14ac:dyDescent="0.25">
      <c r="A55">
        <v>30</v>
      </c>
      <c r="B55">
        <v>15.441735400548831</v>
      </c>
      <c r="C55">
        <v>8.0055798890228402E-3</v>
      </c>
      <c r="D55">
        <f t="shared" si="0"/>
        <v>3.5578871744485596E-2</v>
      </c>
      <c r="E55">
        <f t="shared" si="1"/>
        <v>1.2658561146105555E-3</v>
      </c>
      <c r="F55">
        <f t="shared" si="2"/>
        <v>6.4089309359526957E-5</v>
      </c>
    </row>
    <row r="56" spans="1:6" x14ac:dyDescent="0.25">
      <c r="A56">
        <v>31</v>
      </c>
      <c r="B56">
        <v>15.430735944491399</v>
      </c>
      <c r="C56">
        <v>-5.4623369308105296E-2</v>
      </c>
      <c r="D56">
        <f t="shared" si="0"/>
        <v>-6.2628949197128136E-2</v>
      </c>
      <c r="E56">
        <f t="shared" si="1"/>
        <v>3.9223852775364569E-3</v>
      </c>
      <c r="F56">
        <f t="shared" si="2"/>
        <v>2.9837124745696595E-3</v>
      </c>
    </row>
    <row r="57" spans="1:6" x14ac:dyDescent="0.25">
      <c r="A57">
        <v>32</v>
      </c>
      <c r="B57">
        <v>15.449981367134697</v>
      </c>
      <c r="C57">
        <v>-1.3062627135710159E-2</v>
      </c>
      <c r="D57">
        <f t="shared" si="0"/>
        <v>4.1560742172395138E-2</v>
      </c>
      <c r="E57">
        <f t="shared" si="1"/>
        <v>1.7272952899203037E-3</v>
      </c>
      <c r="F57">
        <f t="shared" si="2"/>
        <v>1.7063222768659138E-4</v>
      </c>
    </row>
    <row r="58" spans="1:6" x14ac:dyDescent="0.25">
      <c r="A58">
        <v>33</v>
      </c>
      <c r="B58">
        <v>15.368880617446624</v>
      </c>
      <c r="C58">
        <v>1.4769911853555584E-2</v>
      </c>
      <c r="D58">
        <f t="shared" si="0"/>
        <v>2.7832538989265743E-2</v>
      </c>
      <c r="E58">
        <f t="shared" si="1"/>
        <v>7.7465022658899777E-4</v>
      </c>
      <c r="F58">
        <f t="shared" si="2"/>
        <v>2.1815029616180175E-4</v>
      </c>
    </row>
    <row r="59" spans="1:6" x14ac:dyDescent="0.25">
      <c r="A59">
        <v>34</v>
      </c>
      <c r="B59">
        <v>15.297097390451551</v>
      </c>
      <c r="C59">
        <v>-0.13387608751007463</v>
      </c>
      <c r="D59">
        <f t="shared" si="0"/>
        <v>-0.14864599936363021</v>
      </c>
      <c r="E59">
        <f t="shared" si="1"/>
        <v>2.2095633126812352E-2</v>
      </c>
      <c r="F59">
        <f t="shared" si="2"/>
        <v>1.792280680700516E-2</v>
      </c>
    </row>
    <row r="60" spans="1:6" x14ac:dyDescent="0.25">
      <c r="A60">
        <v>35</v>
      </c>
      <c r="B60">
        <v>15.192509797429953</v>
      </c>
      <c r="C60">
        <v>-7.7232190695429637E-2</v>
      </c>
      <c r="D60">
        <f t="shared" si="0"/>
        <v>5.6643896814644989E-2</v>
      </c>
      <c r="E60">
        <f t="shared" si="1"/>
        <v>3.208531046348149E-3</v>
      </c>
      <c r="F60">
        <f t="shared" si="2"/>
        <v>5.9648112796152081E-3</v>
      </c>
    </row>
    <row r="61" spans="1:6" x14ac:dyDescent="0.25">
      <c r="A61">
        <v>36</v>
      </c>
      <c r="B61">
        <v>15.021818703141648</v>
      </c>
      <c r="C61">
        <v>-7.2958576374139383E-2</v>
      </c>
      <c r="D61">
        <f t="shared" si="0"/>
        <v>4.2736143212902533E-3</v>
      </c>
      <c r="E61">
        <f t="shared" si="1"/>
        <v>1.8263779367137153E-5</v>
      </c>
      <c r="F61">
        <f t="shared" si="2"/>
        <v>5.3229538665411297E-3</v>
      </c>
    </row>
    <row r="62" spans="1:6" x14ac:dyDescent="0.25">
      <c r="A62">
        <v>37</v>
      </c>
      <c r="B62">
        <v>15.137815189234257</v>
      </c>
      <c r="C62">
        <v>-8.1871923243499012E-2</v>
      </c>
      <c r="D62">
        <f t="shared" si="0"/>
        <v>-8.9133468693596285E-3</v>
      </c>
      <c r="E62">
        <f t="shared" si="1"/>
        <v>7.9447752413523088E-5</v>
      </c>
      <c r="F62">
        <f t="shared" si="2"/>
        <v>6.7030118155893938E-3</v>
      </c>
    </row>
    <row r="63" spans="1:6" x14ac:dyDescent="0.25">
      <c r="A63">
        <v>38</v>
      </c>
      <c r="B63">
        <v>14.856671680825707</v>
      </c>
      <c r="C63">
        <v>5.5838199008180212E-2</v>
      </c>
      <c r="D63">
        <f t="shared" si="0"/>
        <v>0.13771012225167922</v>
      </c>
      <c r="E63">
        <f t="shared" si="1"/>
        <v>1.8964077770572439E-2</v>
      </c>
      <c r="F63">
        <f t="shared" si="2"/>
        <v>3.1179044684771376E-3</v>
      </c>
    </row>
    <row r="64" spans="1:6" ht="15.75" thickBot="1" x14ac:dyDescent="0.3">
      <c r="A64" s="3">
        <v>39</v>
      </c>
      <c r="B64" s="3">
        <v>14.996655672342428</v>
      </c>
      <c r="C64" s="3">
        <v>9.4467934049417224E-2</v>
      </c>
      <c r="D64">
        <f t="shared" si="0"/>
        <v>3.8629735041237012E-2</v>
      </c>
      <c r="E64">
        <f t="shared" si="1"/>
        <v>1.4922564293561747E-3</v>
      </c>
      <c r="F64">
        <f t="shared" si="2"/>
        <v>8.9241905635650421E-3</v>
      </c>
    </row>
    <row r="65" spans="5:7" x14ac:dyDescent="0.25">
      <c r="E65">
        <f>+SUM(E27:E64)</f>
        <v>0.22014924072446815</v>
      </c>
      <c r="F65">
        <f>+SUM(F26:F64)</f>
        <v>0.27158544933001116</v>
      </c>
      <c r="G65">
        <f>+E65/F65</f>
        <v>0.8106076421530175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abSelected="1" workbookViewId="0">
      <selection activeCell="B8" sqref="B8"/>
    </sheetView>
  </sheetViews>
  <sheetFormatPr baseColWidth="10" defaultRowHeight="15" x14ac:dyDescent="0.25"/>
  <cols>
    <col min="5" max="5" width="14.140625" bestFit="1" customWidth="1"/>
    <col min="7" max="7" width="12.85546875" bestFit="1" customWidth="1"/>
  </cols>
  <sheetData>
    <row r="1" spans="1:9" x14ac:dyDescent="0.25">
      <c r="A1" t="s">
        <v>0</v>
      </c>
      <c r="B1" t="s">
        <v>36</v>
      </c>
      <c r="C1" t="s">
        <v>1</v>
      </c>
      <c r="D1" t="s">
        <v>4</v>
      </c>
      <c r="E1" t="s">
        <v>2</v>
      </c>
    </row>
    <row r="2" spans="1:9" x14ac:dyDescent="0.25">
      <c r="A2" s="1">
        <v>44501</v>
      </c>
      <c r="B2">
        <f>+LN(datos!E2)</f>
        <v>22.70635409288359</v>
      </c>
      <c r="C2">
        <f>+LN(datos!B2)</f>
        <v>14.988501544041478</v>
      </c>
      <c r="D2">
        <f>+LN(datos!G2)</f>
        <v>3.7020936685677044</v>
      </c>
      <c r="E2">
        <f>+LN(datos!C2)</f>
        <v>15.509978664473879</v>
      </c>
      <c r="F2" s="1"/>
      <c r="G2" s="8"/>
    </row>
    <row r="3" spans="1:9" x14ac:dyDescent="0.25">
      <c r="A3" s="1">
        <v>44531</v>
      </c>
      <c r="B3">
        <f>+LN(datos!E3)</f>
        <v>22.69960061797131</v>
      </c>
      <c r="C3">
        <f>+LN(datos!B3)</f>
        <v>14.894029657127094</v>
      </c>
      <c r="D3">
        <f>+LN(datos!G3)</f>
        <v>3.6644128875607538</v>
      </c>
      <c r="E3">
        <f>+LN(datos!C3)</f>
        <v>15.556817502066243</v>
      </c>
      <c r="F3" s="1"/>
      <c r="G3" s="8"/>
    </row>
    <row r="4" spans="1:9" x14ac:dyDescent="0.25">
      <c r="A4" s="1">
        <v>44562</v>
      </c>
      <c r="B4">
        <f>+LN(datos!E4)</f>
        <v>22.659850097689763</v>
      </c>
      <c r="C4">
        <f>+LN(datos!B4)</f>
        <v>14.793606203072121</v>
      </c>
      <c r="D4">
        <f>+LN(datos!G4)</f>
        <v>3.6263882556130107</v>
      </c>
      <c r="E4">
        <f>+LN(datos!C4)</f>
        <v>15.58419998169439</v>
      </c>
      <c r="F4" s="1"/>
      <c r="G4" s="8"/>
      <c r="I4" s="7"/>
    </row>
    <row r="5" spans="1:9" x14ac:dyDescent="0.25">
      <c r="A5" s="1">
        <v>44593</v>
      </c>
      <c r="B5">
        <f>+LN(datos!E5)</f>
        <v>22.69817000965233</v>
      </c>
      <c r="C5">
        <f>+LN(datos!B5)</f>
        <v>14.907790506284593</v>
      </c>
      <c r="D5">
        <f>+LN(datos!G5)</f>
        <v>3.5805131398717278</v>
      </c>
      <c r="E5">
        <f>+LN(datos!C5)</f>
        <v>15.50032512743099</v>
      </c>
      <c r="F5" s="1"/>
      <c r="G5" s="8"/>
      <c r="I5" s="7"/>
    </row>
    <row r="6" spans="1:9" x14ac:dyDescent="0.25">
      <c r="A6" s="1">
        <v>44621</v>
      </c>
      <c r="B6">
        <f>+LN(datos!E6)</f>
        <v>22.736817173851342</v>
      </c>
      <c r="C6">
        <f>+LN(datos!B6)</f>
        <v>15.188929890469025</v>
      </c>
      <c r="D6">
        <f>+LN(datos!G6)</f>
        <v>3.5153923086167707</v>
      </c>
      <c r="E6">
        <f>+LN(datos!C6)</f>
        <v>15.712382987210786</v>
      </c>
      <c r="F6" s="1"/>
      <c r="G6" s="8"/>
      <c r="I6" s="7"/>
    </row>
    <row r="7" spans="1:9" x14ac:dyDescent="0.25">
      <c r="A7" s="1">
        <v>44652</v>
      </c>
      <c r="B7">
        <f>+LN(datos!E7)</f>
        <v>22.725612931146262</v>
      </c>
      <c r="C7">
        <f>+LN(datos!B7)</f>
        <v>15.240576733420523</v>
      </c>
      <c r="D7">
        <f>+LN(datos!G7)</f>
        <v>3.4566770933573863</v>
      </c>
      <c r="E7">
        <f>+LN(datos!C7)</f>
        <v>15.732497022519494</v>
      </c>
      <c r="F7" s="1"/>
      <c r="G7" s="8"/>
      <c r="I7" s="7"/>
    </row>
    <row r="8" spans="1:9" x14ac:dyDescent="0.25">
      <c r="A8" s="1">
        <v>44682</v>
      </c>
      <c r="B8">
        <f>+LN(datos!E8)</f>
        <v>22.672880690765776</v>
      </c>
      <c r="C8">
        <f>+LN(datos!B8)</f>
        <v>15.274335093598143</v>
      </c>
      <c r="D8">
        <f>+LN(datos!G8)</f>
        <v>3.4074086810947821</v>
      </c>
      <c r="E8">
        <f>+LN(datos!C8)</f>
        <v>15.77135209992823</v>
      </c>
      <c r="F8" s="1"/>
      <c r="G8" s="8"/>
      <c r="I8" s="7"/>
    </row>
    <row r="9" spans="1:9" x14ac:dyDescent="0.25">
      <c r="A9" s="1">
        <v>44713</v>
      </c>
      <c r="B9">
        <f>+LN(datos!E9)</f>
        <v>22.63835389871733</v>
      </c>
      <c r="C9">
        <f>+LN(datos!B9)</f>
        <v>15.283191338956584</v>
      </c>
      <c r="D9">
        <f>+LN(datos!G9)</f>
        <v>3.3558108311985015</v>
      </c>
      <c r="E9">
        <f>+LN(datos!C9)</f>
        <v>15.775767979489578</v>
      </c>
      <c r="F9" s="1"/>
      <c r="G9" s="8"/>
      <c r="I9" s="7"/>
    </row>
    <row r="10" spans="1:9" x14ac:dyDescent="0.25">
      <c r="A10" s="1">
        <v>44743</v>
      </c>
      <c r="B10">
        <f>+LN(datos!E10)</f>
        <v>22.788357779734763</v>
      </c>
      <c r="C10">
        <f>+LN(datos!B10)</f>
        <v>15.216784906713425</v>
      </c>
      <c r="D10">
        <f>+LN(datos!G10)</f>
        <v>3.5732724058660201</v>
      </c>
      <c r="E10">
        <f>+LN(datos!C10)</f>
        <v>15.773885101273681</v>
      </c>
      <c r="F10" s="1"/>
      <c r="G10" s="8"/>
      <c r="I10" s="7"/>
    </row>
    <row r="11" spans="1:9" x14ac:dyDescent="0.25">
      <c r="A11" s="1">
        <v>44774</v>
      </c>
      <c r="B11">
        <f>+LN(datos!E11)</f>
        <v>22.841274736119587</v>
      </c>
      <c r="C11">
        <f>+LN(datos!B11)</f>
        <v>15.376276369259228</v>
      </c>
      <c r="D11">
        <f>+LN(datos!G11)</f>
        <v>3.6542431321864295</v>
      </c>
      <c r="E11">
        <f>+LN(datos!C11)</f>
        <v>15.843192908585664</v>
      </c>
      <c r="F11" s="1"/>
      <c r="G11" s="8"/>
      <c r="I11" s="7"/>
    </row>
    <row r="12" spans="1:9" x14ac:dyDescent="0.25">
      <c r="A12" s="1">
        <v>44805</v>
      </c>
      <c r="B12">
        <f>+LN(datos!E12)</f>
        <v>22.862969737500539</v>
      </c>
      <c r="C12">
        <f>+LN(datos!B12)</f>
        <v>15.357083462633947</v>
      </c>
      <c r="D12">
        <f>+LN(datos!G12)</f>
        <v>3.5944139335756224</v>
      </c>
      <c r="E12">
        <f>+LN(datos!C12)</f>
        <v>15.816714886396641</v>
      </c>
      <c r="F12" s="1"/>
      <c r="G12" s="8"/>
      <c r="I12" s="7"/>
    </row>
    <row r="13" spans="1:9" x14ac:dyDescent="0.25">
      <c r="A13" s="1">
        <v>44835</v>
      </c>
      <c r="B13">
        <f>+LN(datos!E13)</f>
        <v>22.878377486401554</v>
      </c>
      <c r="C13">
        <f>+LN(datos!B13)</f>
        <v>15.391156085177611</v>
      </c>
      <c r="D13">
        <f>+LN(datos!G13)</f>
        <v>3.5328734949303531</v>
      </c>
      <c r="E13">
        <f>+LN(datos!C13)</f>
        <v>15.836444517114664</v>
      </c>
      <c r="F13" s="1"/>
      <c r="G13" s="8"/>
      <c r="I13" s="7"/>
    </row>
    <row r="14" spans="1:9" x14ac:dyDescent="0.25">
      <c r="A14" s="1">
        <v>44866</v>
      </c>
      <c r="B14">
        <f>+LN(datos!E14)</f>
        <v>22.77902084187917</v>
      </c>
      <c r="C14">
        <f>+LN(datos!B14)</f>
        <v>15.373041514074638</v>
      </c>
      <c r="D14">
        <f>+LN(datos!G14)</f>
        <v>3.6918931493789562</v>
      </c>
      <c r="E14">
        <f>+LN(datos!C14)</f>
        <v>15.816111646368874</v>
      </c>
      <c r="F14" s="1"/>
      <c r="G14" s="8"/>
      <c r="I14" s="7"/>
    </row>
    <row r="15" spans="1:9" x14ac:dyDescent="0.25">
      <c r="A15" s="1">
        <v>44896</v>
      </c>
      <c r="B15">
        <f>+LN(datos!E15)</f>
        <v>22.902841758295075</v>
      </c>
      <c r="C15">
        <f>+LN(datos!B15)</f>
        <v>15.198301288532463</v>
      </c>
      <c r="D15">
        <f>+LN(datos!G15)</f>
        <v>3.6419169482688432</v>
      </c>
      <c r="E15">
        <f>+LN(datos!C15)</f>
        <v>15.778491707658823</v>
      </c>
      <c r="F15" s="1"/>
      <c r="G15" s="8"/>
      <c r="I15" s="7"/>
    </row>
    <row r="16" spans="1:9" x14ac:dyDescent="0.25">
      <c r="A16" s="1">
        <v>44927</v>
      </c>
      <c r="B16">
        <f>+LN(datos!E16)</f>
        <v>23.11871908880223</v>
      </c>
      <c r="C16">
        <f>+LN(datos!B16)</f>
        <v>15.223344272691884</v>
      </c>
      <c r="D16">
        <f>+LN(datos!G16)</f>
        <v>3.7380804883562844</v>
      </c>
      <c r="E16">
        <f>+LN(datos!C16)</f>
        <v>15.810147771239075</v>
      </c>
      <c r="F16" s="1"/>
      <c r="G16" s="8"/>
      <c r="I16" s="7"/>
    </row>
    <row r="17" spans="1:9" x14ac:dyDescent="0.25">
      <c r="A17" s="1">
        <v>44958</v>
      </c>
      <c r="B17">
        <f>+LN(datos!E17)</f>
        <v>22.986656330054327</v>
      </c>
      <c r="C17">
        <f>+LN(datos!B17)</f>
        <v>15.163142829871472</v>
      </c>
      <c r="D17">
        <f>+LN(datos!G17)</f>
        <v>3.6739071431286288</v>
      </c>
      <c r="E17">
        <f>+LN(datos!C17)</f>
        <v>15.684710533613519</v>
      </c>
      <c r="F17" s="1"/>
      <c r="G17" s="8"/>
      <c r="I17" s="7"/>
    </row>
    <row r="18" spans="1:9" x14ac:dyDescent="0.25">
      <c r="A18" s="1">
        <v>44986</v>
      </c>
      <c r="B18">
        <f>+LN(datos!E18)</f>
        <v>22.88417194562928</v>
      </c>
      <c r="C18">
        <f>+LN(datos!B18)</f>
        <v>15.385641785549632</v>
      </c>
      <c r="D18">
        <f>+LN(datos!G18)</f>
        <v>3.5999576706444683</v>
      </c>
      <c r="E18">
        <f>+LN(datos!C18)</f>
        <v>15.872195304337332</v>
      </c>
      <c r="F18" s="1"/>
      <c r="G18" s="8"/>
      <c r="I18" s="7"/>
    </row>
    <row r="19" spans="1:9" x14ac:dyDescent="0.25">
      <c r="A19" s="1">
        <v>45017</v>
      </c>
      <c r="B19">
        <f>+LN(datos!E19)</f>
        <v>22.732181952711564</v>
      </c>
      <c r="C19">
        <f>+LN(datos!B19)</f>
        <v>15.391817449373898</v>
      </c>
      <c r="D19">
        <f>+LN(datos!G19)</f>
        <v>3.519274953509878</v>
      </c>
      <c r="E19">
        <f>+LN(datos!C19)</f>
        <v>15.841440952902397</v>
      </c>
      <c r="F19" s="1"/>
      <c r="G19" s="8"/>
      <c r="I19" s="7"/>
    </row>
    <row r="20" spans="1:9" x14ac:dyDescent="0.25">
      <c r="A20" s="1">
        <v>45047</v>
      </c>
      <c r="B20">
        <f>+LN(datos!E20)</f>
        <v>22.658709356109384</v>
      </c>
      <c r="C20">
        <f>+LN(datos!B20)</f>
        <v>15.442815303685117</v>
      </c>
      <c r="D20">
        <f>+LN(datos!G20)</f>
        <v>3.4444202683895613</v>
      </c>
      <c r="E20">
        <f>+LN(datos!C20)</f>
        <v>15.890039929667566</v>
      </c>
      <c r="F20" s="1"/>
      <c r="G20" s="8"/>
      <c r="I20" s="7"/>
    </row>
    <row r="21" spans="1:9" x14ac:dyDescent="0.25">
      <c r="A21" s="1">
        <v>45078</v>
      </c>
      <c r="B21">
        <f>+LN(datos!E21)</f>
        <v>22.594049454043692</v>
      </c>
      <c r="C21">
        <f>+LN(datos!B21)</f>
        <v>15.421423264153747</v>
      </c>
      <c r="D21">
        <f>+LN(datos!G21)</f>
        <v>3.3866153171174829</v>
      </c>
      <c r="E21">
        <f>+LN(datos!C21)</f>
        <v>15.875136562264595</v>
      </c>
      <c r="F21" s="1"/>
      <c r="G21" s="8"/>
      <c r="I21" s="7"/>
    </row>
    <row r="22" spans="1:9" x14ac:dyDescent="0.25">
      <c r="A22" s="1">
        <v>45108</v>
      </c>
      <c r="B22">
        <f>+LN(datos!E22)</f>
        <v>22.679181846731481</v>
      </c>
      <c r="C22">
        <f>+LN(datos!B22)</f>
        <v>15.330812281197327</v>
      </c>
      <c r="D22">
        <f>+LN(datos!G22)</f>
        <v>3.6339019268270807</v>
      </c>
      <c r="E22">
        <f>+LN(datos!C22)</f>
        <v>15.877870791198678</v>
      </c>
      <c r="F22" s="1"/>
      <c r="G22" s="8"/>
      <c r="I22" s="7"/>
    </row>
    <row r="23" spans="1:9" x14ac:dyDescent="0.25">
      <c r="A23" s="1">
        <v>45139</v>
      </c>
      <c r="B23">
        <f>+LN(datos!E23)</f>
        <v>22.770599684977235</v>
      </c>
      <c r="C23">
        <f>+LN(datos!B23)</f>
        <v>15.449740980437854</v>
      </c>
      <c r="D23">
        <f>+LN(datos!G23)</f>
        <v>3.5166378015263695</v>
      </c>
      <c r="E23">
        <f>+LN(datos!C23)</f>
        <v>15.919428225388261</v>
      </c>
      <c r="F23" s="1"/>
      <c r="G23" s="8"/>
      <c r="I23" s="7"/>
    </row>
    <row r="24" spans="1:9" x14ac:dyDescent="0.25">
      <c r="A24" s="1">
        <v>45170</v>
      </c>
      <c r="B24">
        <f>+LN(datos!E24)</f>
        <v>22.631865986240488</v>
      </c>
      <c r="C24">
        <f>+LN(datos!B24)</f>
        <v>15.376112575183294</v>
      </c>
      <c r="D24">
        <f>+LN(datos!G24)</f>
        <v>3.3966372252541559</v>
      </c>
      <c r="E24">
        <f>+LN(datos!C24)</f>
        <v>15.887188415086431</v>
      </c>
      <c r="F24" s="1"/>
      <c r="G24" s="8"/>
      <c r="I24" s="7"/>
    </row>
    <row r="25" spans="1:9" x14ac:dyDescent="0.25">
      <c r="A25" s="1">
        <v>45200</v>
      </c>
      <c r="B25">
        <f>+LN(datos!E25)</f>
        <v>22.752927875819847</v>
      </c>
      <c r="C25">
        <f>+LN(datos!B25)</f>
        <v>15.436918739998987</v>
      </c>
      <c r="D25">
        <f>+LN(datos!G25)</f>
        <v>3.5400297479175431</v>
      </c>
      <c r="E25">
        <f>+LN(datos!C25)</f>
        <v>15.93045050899698</v>
      </c>
      <c r="F25" s="1"/>
      <c r="G25" s="8"/>
      <c r="I25" s="7"/>
    </row>
    <row r="26" spans="1:9" x14ac:dyDescent="0.25">
      <c r="A26" s="1">
        <v>45231</v>
      </c>
      <c r="B26">
        <f>+LN(datos!E26)</f>
        <v>22.774749459011637</v>
      </c>
      <c r="C26">
        <f>+LN(datos!B26)</f>
        <v>15.38365052930018</v>
      </c>
      <c r="D26">
        <f>+LN(datos!G26)</f>
        <v>3.6290166610219297</v>
      </c>
      <c r="E26">
        <f>+LN(datos!C26)</f>
        <v>15.885054782385696</v>
      </c>
      <c r="F26" s="1"/>
      <c r="G26" s="8"/>
      <c r="I26" s="7"/>
    </row>
    <row r="27" spans="1:9" x14ac:dyDescent="0.25">
      <c r="A27" s="1">
        <v>45261</v>
      </c>
      <c r="B27">
        <f>+LN(datos!E27)</f>
        <v>22.678146370337682</v>
      </c>
      <c r="C27">
        <f>+LN(datos!B27)</f>
        <v>15.163221302941476</v>
      </c>
      <c r="D27">
        <f>+LN(datos!G27)</f>
        <v>3.4021546319494962</v>
      </c>
      <c r="E27">
        <f>+LN(datos!C27)</f>
        <v>15.784515388545602</v>
      </c>
      <c r="F27" s="1"/>
      <c r="G27" s="8"/>
      <c r="I27" s="7"/>
    </row>
    <row r="28" spans="1:9" x14ac:dyDescent="0.25">
      <c r="A28" s="1">
        <v>45292</v>
      </c>
      <c r="B28">
        <f>+LN(datos!E28)</f>
        <v>22.679036442735779</v>
      </c>
      <c r="C28">
        <f>+LN(datos!B28)</f>
        <v>15.115277606734523</v>
      </c>
      <c r="D28">
        <f>+LN(datos!G28)</f>
        <v>3.8948411108748093</v>
      </c>
      <c r="E28">
        <f>+LN(datos!C28)</f>
        <v>15.800611612036302</v>
      </c>
      <c r="F28" s="1"/>
      <c r="G28" s="8"/>
      <c r="I28" s="7"/>
    </row>
    <row r="29" spans="1:9" x14ac:dyDescent="0.25">
      <c r="A29" s="1">
        <v>45323</v>
      </c>
      <c r="B29">
        <f>+LN(datos!E29)</f>
        <v>22.958877327792248</v>
      </c>
      <c r="C29">
        <f>+LN(datos!B29)</f>
        <v>14.948860126767508</v>
      </c>
      <c r="D29">
        <f>+LN(datos!G29)</f>
        <v>4.1370820320823665</v>
      </c>
      <c r="E29">
        <f>+LN(datos!C29)</f>
        <v>15.715920823933729</v>
      </c>
      <c r="F29" s="1"/>
      <c r="G29" s="8"/>
      <c r="I29" s="7"/>
    </row>
    <row r="30" spans="1:9" x14ac:dyDescent="0.25">
      <c r="A30" s="1">
        <v>45352</v>
      </c>
      <c r="B30">
        <f>+LN(datos!E30)</f>
        <v>22.936779498088615</v>
      </c>
      <c r="C30">
        <f>+LN(datos!B30)</f>
        <v>15.055943265990757</v>
      </c>
      <c r="D30">
        <f>+LN(datos!G30)</f>
        <v>4.3166092592911331</v>
      </c>
      <c r="E30">
        <f>+LN(datos!C30)</f>
        <v>15.841440952902397</v>
      </c>
      <c r="F30" s="1"/>
      <c r="G30" s="8"/>
      <c r="I30" s="7"/>
    </row>
    <row r="31" spans="1:9" x14ac:dyDescent="0.25">
      <c r="A31" s="1">
        <v>45383</v>
      </c>
      <c r="B31">
        <f>+LN(datos!E31)</f>
        <v>22.954510745411564</v>
      </c>
      <c r="C31">
        <f>+LN(datos!B31)</f>
        <v>14.912509879833888</v>
      </c>
      <c r="D31">
        <f>+LN(datos!G31)</f>
        <v>4.231974764543823</v>
      </c>
      <c r="E31">
        <f>+LN(datos!C31)</f>
        <v>15.606434344773692</v>
      </c>
      <c r="I31" s="7"/>
    </row>
    <row r="32" spans="1:9" x14ac:dyDescent="0.25">
      <c r="A32" s="1">
        <v>45413</v>
      </c>
      <c r="B32">
        <f>+LN(datos!E32)</f>
        <v>23.10833776388727</v>
      </c>
      <c r="C32">
        <f>+LN(datos!B32)</f>
        <v>15.091123606391845</v>
      </c>
      <c r="D32">
        <f>+LN(datos!G32)</f>
        <v>4.2953932858190154</v>
      </c>
      <c r="E32">
        <f>+LN(datos!C32)</f>
        <v>15.727648654347711</v>
      </c>
      <c r="I32" s="7"/>
    </row>
    <row r="33" spans="1:7" x14ac:dyDescent="0.25">
      <c r="A33" s="1">
        <v>45444</v>
      </c>
      <c r="B33">
        <f>+LN(datos!E33)</f>
        <v>22.994771988909385</v>
      </c>
      <c r="C33">
        <f>+LN(datos!B33)</f>
        <v>15.002307396296871</v>
      </c>
      <c r="D33">
        <f>+LN(datos!G33)</f>
        <v>4.2506392005424436</v>
      </c>
      <c r="E33">
        <f>+LN(datos!C33)</f>
        <v>15.682567030263771</v>
      </c>
    </row>
    <row r="34" spans="1:7" x14ac:dyDescent="0.25">
      <c r="A34" s="1">
        <v>45474</v>
      </c>
      <c r="B34">
        <f>+LN(datos!E34)</f>
        <v>23.006040170213137</v>
      </c>
      <c r="C34">
        <f>+LN(datos!B34)</f>
        <v>14.814692858727465</v>
      </c>
      <c r="D34">
        <f>+LN(datos!G34)</f>
        <v>4.299955315166514</v>
      </c>
      <c r="E34">
        <f>+LN(datos!C34)</f>
        <v>15.627137194889393</v>
      </c>
    </row>
    <row r="35" spans="1:7" x14ac:dyDescent="0.25">
      <c r="A35" s="1">
        <v>45505</v>
      </c>
      <c r="B35">
        <f>+LN(datos!E35)</f>
        <v>23.156256324067435</v>
      </c>
      <c r="C35">
        <f>+LN(datos!B35)</f>
        <v>15.106236856030813</v>
      </c>
      <c r="D35">
        <f>+LN(datos!G35)</f>
        <v>4.2590794986127145</v>
      </c>
      <c r="E35">
        <f>+LN(datos!C35)</f>
        <v>15.766234672699623</v>
      </c>
    </row>
    <row r="36" spans="1:7" x14ac:dyDescent="0.25">
      <c r="A36" s="1">
        <v>45536</v>
      </c>
      <c r="B36">
        <f>+LN(datos!E36)</f>
        <v>23.245881942560022</v>
      </c>
      <c r="C36">
        <f>+LN(datos!B36)</f>
        <v>15.101782353410016</v>
      </c>
      <c r="D36">
        <f>+LN(datos!G36)</f>
        <v>4.2249756223928925</v>
      </c>
      <c r="E36">
        <f>+LN(datos!C36)</f>
        <v>15.739056335542626</v>
      </c>
    </row>
    <row r="37" spans="1:7" x14ac:dyDescent="0.25">
      <c r="A37" s="1">
        <v>45566</v>
      </c>
      <c r="B37">
        <f>+LN(datos!E37)</f>
        <v>23.287562873048138</v>
      </c>
      <c r="C37">
        <f>+LN(datos!B37)</f>
        <v>15.093704542321392</v>
      </c>
      <c r="D37">
        <f>+LN(datos!G37)</f>
        <v>4.2566836292430121</v>
      </c>
      <c r="E37">
        <f>+LN(datos!C37)</f>
        <v>15.739537725858538</v>
      </c>
    </row>
    <row r="38" spans="1:7" x14ac:dyDescent="0.25">
      <c r="A38" s="1">
        <v>45597</v>
      </c>
      <c r="B38">
        <f>+LN(datos!E38)</f>
        <v>23.337104211354976</v>
      </c>
      <c r="C38">
        <f>+LN(datos!B38)</f>
        <v>15.046840324785036</v>
      </c>
      <c r="D38">
        <f>+LN(datos!G38)</f>
        <v>4.290976908914403</v>
      </c>
      <c r="E38">
        <f>+LN(datos!C38)</f>
        <v>15.712643492766304</v>
      </c>
    </row>
    <row r="39" spans="1:7" x14ac:dyDescent="0.25">
      <c r="A39" s="1">
        <v>45627</v>
      </c>
      <c r="B39">
        <f>+LN(datos!E39)</f>
        <v>23.255925363901572</v>
      </c>
      <c r="C39">
        <f>+LN(datos!B39)</f>
        <v>14.842941510774651</v>
      </c>
      <c r="D39">
        <f>+LN(datos!G39)</f>
        <v>4.3152180025614912</v>
      </c>
      <c r="E39">
        <f>+LN(datos!C39)</f>
        <v>15.679901338189847</v>
      </c>
    </row>
    <row r="40" spans="1:7" x14ac:dyDescent="0.25">
      <c r="A40" s="1">
        <v>45658</v>
      </c>
      <c r="B40">
        <f>+LN(datos!E40)</f>
        <v>23.180644673393935</v>
      </c>
      <c r="C40">
        <f>+LN(datos!B40)</f>
        <v>14.718285967949333</v>
      </c>
      <c r="D40" t="e">
        <f>+LN(datos!G40)</f>
        <v>#NUM!</v>
      </c>
      <c r="E40">
        <f>+LN(datos!C40)</f>
        <v>15.679083273236758</v>
      </c>
      <c r="G40" s="11"/>
    </row>
    <row r="44" spans="1:7" x14ac:dyDescent="0.25">
      <c r="C4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1537-7D9E-428C-A521-67B74F633685}">
  <dimension ref="A1:L8"/>
  <sheetViews>
    <sheetView workbookViewId="0">
      <selection activeCell="M9" sqref="M9"/>
    </sheetView>
  </sheetViews>
  <sheetFormatPr baseColWidth="10" defaultRowHeight="15" x14ac:dyDescent="0.25"/>
  <cols>
    <col min="1" max="1" width="13.5703125" bestFit="1" customWidth="1"/>
    <col min="2" max="2" width="13.28515625" bestFit="1" customWidth="1"/>
    <col min="3" max="6" width="10.140625" bestFit="1" customWidth="1"/>
    <col min="7" max="7" width="13.5703125" bestFit="1" customWidth="1"/>
    <col min="8" max="8" width="13.28515625" bestFit="1" customWidth="1"/>
    <col min="9" max="12" width="10.140625" bestFit="1" customWidth="1"/>
  </cols>
  <sheetData>
    <row r="1" spans="1:12" ht="15.75" thickBot="1" x14ac:dyDescent="0.3">
      <c r="A1" s="35">
        <v>45689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ht="15.75" thickBot="1" x14ac:dyDescent="0.3">
      <c r="A2" s="32" t="s">
        <v>53</v>
      </c>
      <c r="B2" s="33"/>
      <c r="C2" s="33"/>
      <c r="D2" s="33"/>
      <c r="E2" s="33"/>
      <c r="F2" s="34"/>
      <c r="G2" s="32" t="s">
        <v>54</v>
      </c>
      <c r="H2" s="33" t="s">
        <v>54</v>
      </c>
      <c r="I2" s="33"/>
      <c r="J2" s="33"/>
      <c r="K2" s="33"/>
      <c r="L2" s="34"/>
    </row>
    <row r="3" spans="1:12" x14ac:dyDescent="0.25">
      <c r="A3" s="12"/>
      <c r="B3" s="13" t="s">
        <v>52</v>
      </c>
      <c r="C3" s="14" t="s">
        <v>48</v>
      </c>
      <c r="D3" s="14" t="s">
        <v>49</v>
      </c>
      <c r="E3" s="14" t="s">
        <v>50</v>
      </c>
      <c r="F3" s="15" t="s">
        <v>51</v>
      </c>
      <c r="G3" s="16"/>
      <c r="H3" s="17" t="s">
        <v>52</v>
      </c>
      <c r="I3" s="18" t="s">
        <v>48</v>
      </c>
      <c r="J3" s="18" t="s">
        <v>49</v>
      </c>
      <c r="K3" s="18" t="s">
        <v>50</v>
      </c>
      <c r="L3" s="19" t="s">
        <v>51</v>
      </c>
    </row>
    <row r="4" spans="1:12" x14ac:dyDescent="0.25">
      <c r="A4" s="20">
        <v>45689</v>
      </c>
      <c r="B4" s="17">
        <v>14.60937</v>
      </c>
      <c r="C4" s="18">
        <v>14.50798</v>
      </c>
      <c r="D4" s="18">
        <v>14.710760000000001</v>
      </c>
      <c r="E4" s="18">
        <v>14.45431</v>
      </c>
      <c r="F4" s="19">
        <v>14.764430000000001</v>
      </c>
      <c r="G4" s="20">
        <v>45689</v>
      </c>
      <c r="H4" s="17">
        <v>14.594749999999999</v>
      </c>
      <c r="I4" s="18">
        <v>14.50924</v>
      </c>
      <c r="J4" s="18">
        <v>14.68027</v>
      </c>
      <c r="K4" s="18">
        <v>14.46397</v>
      </c>
      <c r="L4" s="19">
        <v>14.725540000000001</v>
      </c>
    </row>
    <row r="5" spans="1:12" x14ac:dyDescent="0.25">
      <c r="A5" s="21" t="s">
        <v>1</v>
      </c>
      <c r="B5" s="22">
        <f>+EXP(B4)</f>
        <v>2211916.7382939733</v>
      </c>
      <c r="C5" s="22">
        <f>+EXP(C4)</f>
        <v>1998644.9821773174</v>
      </c>
      <c r="D5" s="22">
        <f>+EXP(D4)</f>
        <v>2447946.3340283148</v>
      </c>
      <c r="E5" s="22">
        <f>+EXP(E4)</f>
        <v>1894205.4102707533</v>
      </c>
      <c r="F5" s="23">
        <f>+EXP(F4)</f>
        <v>2582917.1591510326</v>
      </c>
      <c r="G5" s="21" t="s">
        <v>1</v>
      </c>
      <c r="H5" s="22">
        <f>+EXP(H4)</f>
        <v>2179813.7601674977</v>
      </c>
      <c r="I5" s="22">
        <f>+EXP(I4)</f>
        <v>2001164.8620457982</v>
      </c>
      <c r="J5" s="22">
        <f>+EXP(J4)</f>
        <v>2374434.8280610065</v>
      </c>
      <c r="K5" s="22">
        <f>+EXP(K4)</f>
        <v>1912592.099261608</v>
      </c>
      <c r="L5" s="23">
        <f>+EXP(L4)</f>
        <v>2484395.6779743577</v>
      </c>
    </row>
    <row r="6" spans="1:12" x14ac:dyDescent="0.25">
      <c r="A6" s="21"/>
      <c r="B6" s="18"/>
      <c r="C6" s="18"/>
      <c r="D6" s="18"/>
      <c r="E6" s="18"/>
      <c r="F6" s="19"/>
      <c r="G6" s="21"/>
      <c r="H6" s="18"/>
      <c r="I6" s="18"/>
      <c r="J6" s="18"/>
      <c r="K6" s="18"/>
      <c r="L6" s="19"/>
    </row>
    <row r="7" spans="1:12" x14ac:dyDescent="0.25">
      <c r="A7" s="24" t="s">
        <v>55</v>
      </c>
      <c r="B7" s="25"/>
      <c r="C7" s="25"/>
      <c r="D7" s="25"/>
      <c r="E7" s="25"/>
      <c r="F7" s="19"/>
      <c r="G7" s="24" t="s">
        <v>55</v>
      </c>
      <c r="H7" s="18"/>
      <c r="I7" s="18"/>
      <c r="J7" s="18"/>
      <c r="K7" s="18"/>
      <c r="L7" s="19"/>
    </row>
    <row r="8" spans="1:12" ht="15.75" thickBot="1" x14ac:dyDescent="0.3">
      <c r="A8" s="30">
        <v>0</v>
      </c>
      <c r="B8" s="26">
        <f>+$A$8/B5-1</f>
        <v>-1</v>
      </c>
      <c r="C8" s="26">
        <f>+$A$8/C5-1</f>
        <v>-1</v>
      </c>
      <c r="D8" s="26">
        <f>+$A$8/D5-1</f>
        <v>-1</v>
      </c>
      <c r="E8" s="26">
        <f>+$A$8/E5-1</f>
        <v>-1</v>
      </c>
      <c r="F8" s="27">
        <f>+$A$8/F5-1</f>
        <v>-1</v>
      </c>
      <c r="G8" s="30">
        <f>+A8</f>
        <v>0</v>
      </c>
      <c r="H8" s="28">
        <f>+$G$8/H5-1</f>
        <v>-1</v>
      </c>
      <c r="I8" s="28">
        <f>+$G$8/I5-1</f>
        <v>-1</v>
      </c>
      <c r="J8" s="28">
        <f>+$G$8/J5-1</f>
        <v>-1</v>
      </c>
      <c r="K8" s="28">
        <f>+$G$8/K5-1</f>
        <v>-1</v>
      </c>
      <c r="L8" s="29">
        <f>+$G$8/L5-1</f>
        <v>-1</v>
      </c>
    </row>
  </sheetData>
  <mergeCells count="3">
    <mergeCell ref="A2:F2"/>
    <mergeCell ref="G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J36" sqref="J36"/>
    </sheetView>
  </sheetViews>
  <sheetFormatPr baseColWidth="10" defaultRowHeight="15" x14ac:dyDescent="0.25"/>
  <sheetData>
    <row r="1" spans="1:6" x14ac:dyDescent="0.25">
      <c r="A1" t="s">
        <v>0</v>
      </c>
      <c r="B1" t="s">
        <v>39</v>
      </c>
      <c r="C1" t="s">
        <v>40</v>
      </c>
      <c r="D1" t="s">
        <v>37</v>
      </c>
      <c r="E1" t="s">
        <v>38</v>
      </c>
      <c r="F1" t="s">
        <v>41</v>
      </c>
    </row>
    <row r="2" spans="1:6" x14ac:dyDescent="0.25">
      <c r="A2" s="1">
        <v>44562</v>
      </c>
      <c r="B2" s="8">
        <v>14.9495323322316</v>
      </c>
      <c r="C2">
        <v>14.793606203072121</v>
      </c>
      <c r="D2">
        <f>+EXP(B2)</f>
        <v>3108131.6009821519</v>
      </c>
      <c r="E2">
        <f>+EXP(C2)</f>
        <v>2659387.0000000014</v>
      </c>
      <c r="F2" s="7">
        <f>+E2/D2-1</f>
        <v>-0.14437760641806474</v>
      </c>
    </row>
    <row r="3" spans="1:6" x14ac:dyDescent="0.25">
      <c r="A3" s="1">
        <v>44593</v>
      </c>
      <c r="B3" s="8">
        <v>14.839829429918799</v>
      </c>
      <c r="C3">
        <v>14.907790506284593</v>
      </c>
      <c r="D3">
        <f t="shared" ref="D3:D37" si="0">+EXP(B3)</f>
        <v>2785197.7380516254</v>
      </c>
      <c r="E3">
        <f t="shared" ref="E3:E37" si="1">+EXP(C3)</f>
        <v>2981062.9999999977</v>
      </c>
      <c r="F3" s="7">
        <f t="shared" ref="F3:F37" si="2">+E3/D3-1</f>
        <v>7.0323646781857985E-2</v>
      </c>
    </row>
    <row r="4" spans="1:6" x14ac:dyDescent="0.25">
      <c r="A4" s="1">
        <v>44621</v>
      </c>
      <c r="B4" s="8">
        <v>15.147310987129799</v>
      </c>
      <c r="C4">
        <v>15.188929890469025</v>
      </c>
      <c r="D4">
        <f t="shared" si="0"/>
        <v>3787857.0202508196</v>
      </c>
      <c r="E4">
        <f t="shared" si="1"/>
        <v>3948830</v>
      </c>
      <c r="F4" s="7">
        <f t="shared" si="2"/>
        <v>4.2497110869966548E-2</v>
      </c>
    </row>
    <row r="5" spans="1:6" x14ac:dyDescent="0.25">
      <c r="A5" s="1">
        <v>44652</v>
      </c>
      <c r="B5" s="8">
        <v>15.2005827882766</v>
      </c>
      <c r="C5">
        <v>15.240576733420523</v>
      </c>
      <c r="D5">
        <f t="shared" si="0"/>
        <v>3995114.4627606161</v>
      </c>
      <c r="E5">
        <f t="shared" si="1"/>
        <v>4158132.9999999986</v>
      </c>
      <c r="F5" s="7">
        <f t="shared" si="2"/>
        <v>4.080447225202577E-2</v>
      </c>
    </row>
    <row r="6" spans="1:6" x14ac:dyDescent="0.25">
      <c r="A6" s="1">
        <v>44682</v>
      </c>
      <c r="B6" s="8">
        <v>15.266075509626701</v>
      </c>
      <c r="C6">
        <v>15.274335093598143</v>
      </c>
      <c r="D6">
        <f t="shared" si="0"/>
        <v>4265523.6492593549</v>
      </c>
      <c r="E6">
        <f t="shared" si="1"/>
        <v>4300900.9999999963</v>
      </c>
      <c r="F6" s="7">
        <f t="shared" si="2"/>
        <v>8.293788441844363E-3</v>
      </c>
    </row>
    <row r="7" spans="1:6" x14ac:dyDescent="0.25">
      <c r="A7" s="1">
        <v>44713</v>
      </c>
      <c r="B7" s="8">
        <v>15.284302971102599</v>
      </c>
      <c r="C7">
        <v>15.283191338956584</v>
      </c>
      <c r="D7">
        <f t="shared" si="0"/>
        <v>4343986.231742885</v>
      </c>
      <c r="E7">
        <f t="shared" si="1"/>
        <v>4339159.9999999981</v>
      </c>
      <c r="F7" s="7">
        <f t="shared" si="2"/>
        <v>-1.1110145118831127E-3</v>
      </c>
    </row>
    <row r="8" spans="1:6" x14ac:dyDescent="0.25">
      <c r="A8" s="1">
        <v>44743</v>
      </c>
      <c r="B8" s="8">
        <v>15.237714246729499</v>
      </c>
      <c r="C8">
        <v>15.216784906713425</v>
      </c>
      <c r="D8">
        <f t="shared" si="0"/>
        <v>4146247.4189025466</v>
      </c>
      <c r="E8">
        <f t="shared" si="1"/>
        <v>4060370.9999999981</v>
      </c>
      <c r="F8" s="7">
        <f t="shared" si="2"/>
        <v>-2.0711841389648322E-2</v>
      </c>
    </row>
    <row r="9" spans="1:6" x14ac:dyDescent="0.25">
      <c r="A9" s="1">
        <v>44774</v>
      </c>
      <c r="B9" s="8">
        <v>15.3121734469172</v>
      </c>
      <c r="C9">
        <v>15.376276369259228</v>
      </c>
      <c r="D9">
        <f t="shared" si="0"/>
        <v>4466758.103235838</v>
      </c>
      <c r="E9">
        <f t="shared" si="1"/>
        <v>4762466.9999999991</v>
      </c>
      <c r="F9" s="7">
        <f t="shared" si="2"/>
        <v>6.6202129134761423E-2</v>
      </c>
    </row>
    <row r="10" spans="1:6" x14ac:dyDescent="0.25">
      <c r="A10" s="1">
        <v>44805</v>
      </c>
      <c r="B10" s="8">
        <v>15.296266709547901</v>
      </c>
      <c r="C10">
        <v>15.357083462633947</v>
      </c>
      <c r="D10">
        <f t="shared" si="0"/>
        <v>4396268.6699355412</v>
      </c>
      <c r="E10">
        <f t="shared" si="1"/>
        <v>4671933.0000000037</v>
      </c>
      <c r="F10" s="7">
        <f t="shared" si="2"/>
        <v>6.2704159086006017E-2</v>
      </c>
    </row>
    <row r="11" spans="1:6" x14ac:dyDescent="0.25">
      <c r="A11" s="1">
        <v>44835</v>
      </c>
      <c r="B11" s="8">
        <v>15.334744772423299</v>
      </c>
      <c r="C11">
        <v>15.391156085177611</v>
      </c>
      <c r="D11">
        <f t="shared" si="0"/>
        <v>4568725.1914947731</v>
      </c>
      <c r="E11">
        <f t="shared" si="1"/>
        <v>4833860.9999999963</v>
      </c>
      <c r="F11" s="7">
        <f t="shared" si="2"/>
        <v>5.8032776626356419E-2</v>
      </c>
    </row>
    <row r="12" spans="1:6" x14ac:dyDescent="0.25">
      <c r="A12" s="1">
        <v>44866</v>
      </c>
      <c r="B12" s="8">
        <v>15.2762498489771</v>
      </c>
      <c r="C12">
        <v>15.373041514074638</v>
      </c>
      <c r="D12">
        <f t="shared" si="0"/>
        <v>4309144.0625298135</v>
      </c>
      <c r="E12">
        <f t="shared" si="1"/>
        <v>4747086.0000000028</v>
      </c>
      <c r="F12" s="7">
        <f t="shared" si="2"/>
        <v>0.10163084155814506</v>
      </c>
    </row>
    <row r="13" spans="1:6" x14ac:dyDescent="0.25">
      <c r="A13" s="1">
        <v>44896</v>
      </c>
      <c r="B13" s="8">
        <v>15.234388193689099</v>
      </c>
      <c r="C13">
        <v>15.198301288532463</v>
      </c>
      <c r="D13">
        <f t="shared" si="0"/>
        <v>4132479.6888611084</v>
      </c>
      <c r="E13">
        <f t="shared" si="1"/>
        <v>3986010</v>
      </c>
      <c r="F13" s="7">
        <f t="shared" si="2"/>
        <v>-3.5443535090059819E-2</v>
      </c>
    </row>
    <row r="14" spans="1:6" x14ac:dyDescent="0.25">
      <c r="A14" s="1">
        <v>44927</v>
      </c>
      <c r="B14" s="8">
        <v>15.2491568031301</v>
      </c>
      <c r="C14">
        <v>15.223344272691884</v>
      </c>
      <c r="D14">
        <f t="shared" si="0"/>
        <v>4193963.5655637542</v>
      </c>
      <c r="E14">
        <f t="shared" si="1"/>
        <v>4087091.9999999981</v>
      </c>
      <c r="F14" s="7">
        <f t="shared" si="2"/>
        <v>-2.5482235096477401E-2</v>
      </c>
    </row>
    <row r="15" spans="1:6" x14ac:dyDescent="0.25">
      <c r="A15" s="1">
        <v>44958</v>
      </c>
      <c r="B15" s="8">
        <v>15.092849628047199</v>
      </c>
      <c r="C15">
        <v>15.163142829871472</v>
      </c>
      <c r="D15">
        <f t="shared" si="0"/>
        <v>3587082.0411262801</v>
      </c>
      <c r="E15">
        <f t="shared" si="1"/>
        <v>3848302.9999999995</v>
      </c>
      <c r="F15" s="7">
        <f t="shared" si="2"/>
        <v>7.2822688714334616E-2</v>
      </c>
    </row>
    <row r="16" spans="1:6" x14ac:dyDescent="0.25">
      <c r="A16" s="1">
        <v>44986</v>
      </c>
      <c r="B16" s="8">
        <v>15.360081211771501</v>
      </c>
      <c r="C16">
        <v>15.385641785549632</v>
      </c>
      <c r="D16">
        <f t="shared" si="0"/>
        <v>4685959.2962763067</v>
      </c>
      <c r="E16">
        <f t="shared" si="1"/>
        <v>4807278.9999999963</v>
      </c>
      <c r="F16" s="7">
        <f t="shared" si="2"/>
        <v>2.5890046424452695E-2</v>
      </c>
    </row>
    <row r="17" spans="1:6" x14ac:dyDescent="0.25">
      <c r="A17" s="1">
        <v>45017</v>
      </c>
      <c r="B17" s="8">
        <v>15.345735245536</v>
      </c>
      <c r="C17">
        <v>15.391817449373898</v>
      </c>
      <c r="D17">
        <f t="shared" si="0"/>
        <v>4619214.5858177003</v>
      </c>
      <c r="E17">
        <f t="shared" si="1"/>
        <v>4837059.0000000047</v>
      </c>
      <c r="F17" s="7">
        <f t="shared" si="2"/>
        <v>4.7160488029966974E-2</v>
      </c>
    </row>
    <row r="18" spans="1:6" x14ac:dyDescent="0.25">
      <c r="A18" s="1">
        <v>45047</v>
      </c>
      <c r="B18" s="8">
        <v>15.427468867925199</v>
      </c>
      <c r="C18">
        <v>15.442815303685117</v>
      </c>
      <c r="D18">
        <f t="shared" si="0"/>
        <v>5012617.8819939215</v>
      </c>
      <c r="E18">
        <f t="shared" si="1"/>
        <v>5090136.9999999972</v>
      </c>
      <c r="F18" s="7">
        <f t="shared" si="2"/>
        <v>1.5464797004482556E-2</v>
      </c>
    </row>
    <row r="19" spans="1:6" x14ac:dyDescent="0.25">
      <c r="A19" s="1">
        <v>45078</v>
      </c>
      <c r="B19" s="8">
        <v>15.421532515226099</v>
      </c>
      <c r="C19">
        <v>15.421423264153747</v>
      </c>
      <c r="D19">
        <f t="shared" si="0"/>
        <v>4982949.3628247129</v>
      </c>
      <c r="E19">
        <f t="shared" si="1"/>
        <v>4982404.9999999991</v>
      </c>
      <c r="F19" s="7">
        <f t="shared" si="2"/>
        <v>-1.0924510467136272E-4</v>
      </c>
    </row>
    <row r="20" spans="1:6" x14ac:dyDescent="0.25">
      <c r="A20" s="1">
        <v>45108</v>
      </c>
      <c r="B20" s="8">
        <v>15.373631863963199</v>
      </c>
      <c r="C20">
        <v>15.330812281197327</v>
      </c>
      <c r="D20">
        <f t="shared" si="0"/>
        <v>4749889.2690644702</v>
      </c>
      <c r="E20">
        <f t="shared" si="1"/>
        <v>4550794.0000000028</v>
      </c>
      <c r="F20" s="7">
        <f t="shared" si="2"/>
        <v>-4.1915770618307646E-2</v>
      </c>
    </row>
    <row r="21" spans="1:6" x14ac:dyDescent="0.25">
      <c r="A21" s="1">
        <v>45139</v>
      </c>
      <c r="B21" s="8">
        <v>15.4496713434489</v>
      </c>
      <c r="C21">
        <v>15.449740980437854</v>
      </c>
      <c r="D21">
        <f t="shared" si="0"/>
        <v>5125155.0872047823</v>
      </c>
      <c r="E21">
        <f t="shared" si="1"/>
        <v>5125511.9999999991</v>
      </c>
      <c r="F21" s="7">
        <f t="shared" si="2"/>
        <v>6.9639413665223415E-5</v>
      </c>
    </row>
    <row r="22" spans="1:6" x14ac:dyDescent="0.25">
      <c r="A22" s="1">
        <v>45170</v>
      </c>
      <c r="B22" s="8">
        <v>15.4362231880515</v>
      </c>
      <c r="C22">
        <v>15.376112575183294</v>
      </c>
      <c r="D22">
        <f t="shared" si="0"/>
        <v>5056692.5841466011</v>
      </c>
      <c r="E22">
        <f t="shared" si="1"/>
        <v>4761686.9999999991</v>
      </c>
      <c r="F22" s="7">
        <f t="shared" si="2"/>
        <v>-5.8339631930856006E-2</v>
      </c>
    </row>
    <row r="23" spans="1:6" x14ac:dyDescent="0.25">
      <c r="A23" s="1">
        <v>45200</v>
      </c>
      <c r="B23" s="8">
        <v>15.462124649977801</v>
      </c>
      <c r="C23">
        <v>15.436918739998987</v>
      </c>
      <c r="D23">
        <f t="shared" si="0"/>
        <v>5189379.2863184558</v>
      </c>
      <c r="E23">
        <f t="shared" si="1"/>
        <v>5060210.9999999991</v>
      </c>
      <c r="F23" s="7">
        <f t="shared" si="2"/>
        <v>-2.4890893340365872E-2</v>
      </c>
    </row>
    <row r="24" spans="1:6" x14ac:dyDescent="0.25">
      <c r="A24" s="1">
        <v>45231</v>
      </c>
      <c r="B24" s="8">
        <v>15.385171227296899</v>
      </c>
      <c r="C24">
        <v>15.38365052930018</v>
      </c>
      <c r="D24">
        <f t="shared" si="0"/>
        <v>4805017.4273359282</v>
      </c>
      <c r="E24">
        <f t="shared" si="1"/>
        <v>4797715.9999999981</v>
      </c>
      <c r="F24" s="7">
        <f t="shared" si="2"/>
        <v>-1.5195423214059423E-3</v>
      </c>
    </row>
    <row r="25" spans="1:6" x14ac:dyDescent="0.25">
      <c r="A25" s="1">
        <v>45261</v>
      </c>
      <c r="B25" s="8">
        <v>15.292133031902701</v>
      </c>
      <c r="C25">
        <v>15.163221302941476</v>
      </c>
      <c r="D25">
        <f t="shared" si="0"/>
        <v>4378133.4208726725</v>
      </c>
      <c r="E25">
        <f t="shared" si="1"/>
        <v>3848604.9999999967</v>
      </c>
      <c r="F25" s="7">
        <f t="shared" si="2"/>
        <v>-0.12094844308493624</v>
      </c>
    </row>
    <row r="26" spans="1:6" x14ac:dyDescent="0.25">
      <c r="A26" s="1">
        <v>45292</v>
      </c>
      <c r="B26" s="8">
        <v>15.2023946393117</v>
      </c>
      <c r="C26">
        <v>15.115277606734523</v>
      </c>
      <c r="D26">
        <f t="shared" si="0"/>
        <v>4002359.5765867811</v>
      </c>
      <c r="E26">
        <f t="shared" si="1"/>
        <v>3668442.0000000019</v>
      </c>
      <c r="F26" s="7">
        <f t="shared" si="2"/>
        <v>-8.3430179172343299E-2</v>
      </c>
    </row>
    <row r="27" spans="1:6" x14ac:dyDescent="0.25">
      <c r="A27" s="1">
        <v>45323</v>
      </c>
      <c r="B27" s="8">
        <v>15.0352645643458</v>
      </c>
      <c r="C27">
        <v>14.948860126767508</v>
      </c>
      <c r="D27">
        <f t="shared" si="0"/>
        <v>3386354.6095300964</v>
      </c>
      <c r="E27">
        <f t="shared" si="1"/>
        <v>3106042.9999999981</v>
      </c>
      <c r="F27" s="7">
        <f t="shared" si="2"/>
        <v>-8.2776803333362459E-2</v>
      </c>
    </row>
    <row r="28" spans="1:6" x14ac:dyDescent="0.25">
      <c r="A28" s="1">
        <v>45352</v>
      </c>
      <c r="B28" s="8">
        <v>15.1611083502843</v>
      </c>
      <c r="C28">
        <v>15.055943265990757</v>
      </c>
      <c r="D28">
        <f t="shared" si="0"/>
        <v>3840481.664972255</v>
      </c>
      <c r="E28">
        <f t="shared" si="1"/>
        <v>3457109.0599999987</v>
      </c>
      <c r="F28" s="7">
        <f t="shared" si="2"/>
        <v>-9.9824094583986556E-2</v>
      </c>
    </row>
    <row r="29" spans="1:6" x14ac:dyDescent="0.25">
      <c r="A29" s="1">
        <v>45383</v>
      </c>
      <c r="B29" s="8">
        <v>14.863963466252001</v>
      </c>
      <c r="C29">
        <v>14.912509879833888</v>
      </c>
      <c r="D29">
        <f t="shared" si="0"/>
        <v>2853233.4878225364</v>
      </c>
      <c r="E29">
        <f t="shared" si="1"/>
        <v>2995164.9999999995</v>
      </c>
      <c r="F29" s="7">
        <f t="shared" si="2"/>
        <v>4.974409307307659E-2</v>
      </c>
    </row>
    <row r="30" spans="1:6" x14ac:dyDescent="0.25">
      <c r="A30" s="1">
        <v>45413</v>
      </c>
      <c r="B30" s="8">
        <v>15.0088261531361</v>
      </c>
      <c r="C30">
        <v>15.091123606391845</v>
      </c>
      <c r="D30">
        <f t="shared" si="0"/>
        <v>3297997.925672166</v>
      </c>
      <c r="E30">
        <f t="shared" si="1"/>
        <v>3580895.9999999977</v>
      </c>
      <c r="F30" s="7">
        <f t="shared" si="2"/>
        <v>8.5778730218629251E-2</v>
      </c>
    </row>
    <row r="31" spans="1:6" x14ac:dyDescent="0.25">
      <c r="A31" s="1">
        <v>45444</v>
      </c>
      <c r="B31">
        <v>14.9654707609316</v>
      </c>
      <c r="C31">
        <v>15.002307396296871</v>
      </c>
      <c r="D31">
        <f t="shared" si="0"/>
        <v>3158067.2254842962</v>
      </c>
      <c r="E31">
        <f t="shared" si="1"/>
        <v>3276569.0000000023</v>
      </c>
      <c r="F31" s="7">
        <f t="shared" si="2"/>
        <v>3.7523512343070387E-2</v>
      </c>
    </row>
    <row r="32" spans="1:6" x14ac:dyDescent="0.25">
      <c r="A32" s="1">
        <v>45474</v>
      </c>
      <c r="B32">
        <v>14.875579410952801</v>
      </c>
      <c r="C32">
        <v>14.814692858727465</v>
      </c>
      <c r="D32">
        <f t="shared" si="0"/>
        <v>2886569.7313784817</v>
      </c>
      <c r="E32">
        <f t="shared" si="1"/>
        <v>2716059.9999999991</v>
      </c>
      <c r="F32" s="7">
        <f t="shared" si="2"/>
        <v>-5.9070019866471646E-2</v>
      </c>
    </row>
    <row r="33" spans="1:6" x14ac:dyDescent="0.25">
      <c r="A33" s="1">
        <v>45505</v>
      </c>
      <c r="B33">
        <v>15.0639144606944</v>
      </c>
      <c r="C33">
        <v>15.106236856030813</v>
      </c>
      <c r="D33">
        <f t="shared" si="0"/>
        <v>3484776.4741026904</v>
      </c>
      <c r="E33">
        <f t="shared" si="1"/>
        <v>3635426.0000000014</v>
      </c>
      <c r="F33" s="7">
        <f t="shared" si="2"/>
        <v>4.3230757271483844E-2</v>
      </c>
    </row>
    <row r="34" spans="1:6" x14ac:dyDescent="0.25">
      <c r="A34" s="1">
        <v>45536</v>
      </c>
      <c r="B34">
        <v>15.0483234534</v>
      </c>
      <c r="C34">
        <v>15.101782353410016</v>
      </c>
      <c r="D34">
        <f t="shared" si="0"/>
        <v>3430866.6449720147</v>
      </c>
      <c r="E34">
        <f t="shared" si="1"/>
        <v>3619268.0000000033</v>
      </c>
      <c r="F34" s="7">
        <f t="shared" si="2"/>
        <v>5.4913633936805262E-2</v>
      </c>
    </row>
    <row r="35" spans="1:6" x14ac:dyDescent="0.25">
      <c r="A35" s="1">
        <v>45566</v>
      </c>
      <c r="B35">
        <v>15.0422747956823</v>
      </c>
      <c r="C35">
        <v>15.093704542321392</v>
      </c>
      <c r="D35">
        <f t="shared" si="0"/>
        <v>3410177.1419019704</v>
      </c>
      <c r="E35">
        <f t="shared" si="1"/>
        <v>3590149.9999999977</v>
      </c>
      <c r="F35" s="7">
        <f t="shared" si="2"/>
        <v>5.2775222696393564E-2</v>
      </c>
    </row>
    <row r="36" spans="1:6" x14ac:dyDescent="0.25">
      <c r="A36" s="1">
        <v>45597</v>
      </c>
      <c r="B36">
        <v>14.998271759666199</v>
      </c>
      <c r="C36">
        <v>15.046840324785036</v>
      </c>
      <c r="D36">
        <f t="shared" si="0"/>
        <v>3263372.603960407</v>
      </c>
      <c r="E36">
        <f t="shared" si="1"/>
        <v>3425782.0000000028</v>
      </c>
      <c r="F36" s="7">
        <f t="shared" si="2"/>
        <v>4.9767346775693611E-2</v>
      </c>
    </row>
    <row r="37" spans="1:6" x14ac:dyDescent="0.25">
      <c r="A37" s="1">
        <v>45627</v>
      </c>
      <c r="B37">
        <v>14.9464499722379</v>
      </c>
      <c r="C37">
        <v>14.842941510774651</v>
      </c>
      <c r="D37">
        <f t="shared" si="0"/>
        <v>3098565.9704121635</v>
      </c>
      <c r="E37">
        <f t="shared" si="1"/>
        <v>2793878.9999999991</v>
      </c>
      <c r="F37" s="7">
        <f t="shared" si="2"/>
        <v>-9.833160672439567E-2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regresión</vt:lpstr>
      <vt:lpstr>datos ln</vt:lpstr>
      <vt:lpstr>arima</vt:lpstr>
      <vt:lpstr>predicción</vt:lpstr>
    </vt:vector>
  </TitlesOfParts>
  <Company>Gobierno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Hofmann</dc:creator>
  <cp:lastModifiedBy>Rafael Hofmann</cp:lastModifiedBy>
  <dcterms:created xsi:type="dcterms:W3CDTF">2024-07-16T12:40:56Z</dcterms:created>
  <dcterms:modified xsi:type="dcterms:W3CDTF">2025-02-23T19:42:09Z</dcterms:modified>
</cp:coreProperties>
</file>