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chartsheets/sheet1.xml" ContentType="application/vnd.openxmlformats-officedocument.spreadsheetml.chart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omments1.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6722"/>
  <workbookPr codeName="ThisWorkbook" autoCompressPictures="0"/>
  <bookViews>
    <workbookView xWindow="1960" yWindow="0" windowWidth="25600" windowHeight="16060" firstSheet="12" activeTab="16"/>
  </bookViews>
  <sheets>
    <sheet name="CONTENTS" sheetId="121" r:id="rId1"/>
    <sheet name="ED1" sheetId="151" r:id="rId2"/>
    <sheet name="ED2" sheetId="152" r:id="rId3"/>
    <sheet name="ED3" sheetId="153" r:id="rId4"/>
    <sheet name="ID1" sheetId="154" r:id="rId5"/>
    <sheet name="ID2" sheetId="155" r:id="rId6"/>
    <sheet name="COST DATA" sheetId="158" r:id="rId7"/>
    <sheet name="REVENUE DATA" sheetId="159" r:id="rId8"/>
    <sheet name="MARGIN DATA" sheetId="160" r:id="rId9"/>
    <sheet name="MARGIN ANALYSIS" sheetId="164" r:id="rId10"/>
    <sheet name="REV COST CHART" sheetId="85" r:id="rId11"/>
    <sheet name="CHART DATA" sheetId="86" r:id="rId12"/>
    <sheet name="PROGRAM MIX" sheetId="114" r:id="rId13"/>
    <sheet name="MAJOR INFORMATION" sheetId="170" r:id="rId14"/>
    <sheet name="DEMAND" sheetId="165" r:id="rId15"/>
    <sheet name="COST" sheetId="166" r:id="rId16"/>
    <sheet name="YIELD" sheetId="167" r:id="rId17"/>
    <sheet name="ANALYSIS CHART" sheetId="168" r:id="rId18"/>
    <sheet name="ANALYSIS SORT" sheetId="169" r:id="rId19"/>
    <sheet name="APPENDIX" sheetId="126" r:id="rId20"/>
  </sheets>
  <definedNames>
    <definedName name="_xlnm._FilterDatabase" localSheetId="18" hidden="1">'ANALYSIS SORT'!$B$4:$E$31</definedName>
    <definedName name="_xlnm._FilterDatabase" localSheetId="11" hidden="1">'CHART DATA'!$A$5:$D$5</definedName>
    <definedName name="_xlnm._FilterDatabase" localSheetId="15" hidden="1">COST!$B$4:$H$4</definedName>
    <definedName name="_xlnm._FilterDatabase" localSheetId="6" hidden="1">'COST DATA'!$B$4:$P$54</definedName>
    <definedName name="_xlnm._FilterDatabase" localSheetId="14" hidden="1">DEMAND!$B$4:$H$4</definedName>
    <definedName name="_xlnm._FilterDatabase" localSheetId="1" hidden="1">'ED1'!$B$7:$D$7</definedName>
    <definedName name="_xlnm._FilterDatabase" localSheetId="2" hidden="1">'ED2'!$H$7:$L$7</definedName>
    <definedName name="_xlnm._FilterDatabase" localSheetId="3" hidden="1">'ED3'!$B$7:$F$7</definedName>
    <definedName name="_xlnm._FilterDatabase" localSheetId="4" hidden="1">'ID1'!$B$7:$G$7</definedName>
    <definedName name="_xlnm._FilterDatabase" localSheetId="5" hidden="1">'ID2'!$B$6:$E$6</definedName>
    <definedName name="_xlnm._FilterDatabase" localSheetId="13" hidden="1">'MAJOR INFORMATION'!$B$4:$H$4</definedName>
    <definedName name="_xlnm._FilterDatabase" localSheetId="9" hidden="1">'MARGIN ANALYSIS'!$B$4:$I$45</definedName>
    <definedName name="_xlnm._FilterDatabase" localSheetId="8" hidden="1">'MARGIN DATA'!$B$4:$U$54</definedName>
    <definedName name="_xlnm._FilterDatabase" localSheetId="7" hidden="1">'REVENUE DATA'!$B$4:$M$54</definedName>
    <definedName name="_xlnm._FilterDatabase" localSheetId="16" hidden="1">YIELD!$B$4:$H$4</definedName>
    <definedName name="_xlnm.Print_Titles" localSheetId="1">'ED1'!$5:$7</definedName>
    <definedName name="_xlnm.Print_Titles" localSheetId="4">'ID1'!$5:$7</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P65" i="160" l="1"/>
  <c r="Q65" i="160"/>
  <c r="R65" i="160"/>
  <c r="U65" i="160"/>
  <c r="R43" i="160"/>
  <c r="R30" i="160"/>
  <c r="R52" i="160"/>
  <c r="U67" i="160"/>
  <c r="S65" i="160"/>
  <c r="O61" i="158"/>
  <c r="O60" i="158"/>
  <c r="K61" i="158"/>
  <c r="K60" i="158"/>
  <c r="O54" i="158"/>
  <c r="O7" i="158"/>
  <c r="O8" i="158"/>
  <c r="O9" i="158"/>
  <c r="O10" i="158"/>
  <c r="O11" i="158"/>
  <c r="O12" i="158"/>
  <c r="O13" i="158"/>
  <c r="O14" i="158"/>
  <c r="O15" i="158"/>
  <c r="O16" i="158"/>
  <c r="O17" i="158"/>
  <c r="O18" i="158"/>
  <c r="O19" i="158"/>
  <c r="O20" i="158"/>
  <c r="O21" i="158"/>
  <c r="O22" i="158"/>
  <c r="O23" i="158"/>
  <c r="O24" i="158"/>
  <c r="O25" i="158"/>
  <c r="O26" i="158"/>
  <c r="O27" i="158"/>
  <c r="O28" i="158"/>
  <c r="O29" i="158"/>
  <c r="O30" i="158"/>
  <c r="O31" i="158"/>
  <c r="O32" i="158"/>
  <c r="O33" i="158"/>
  <c r="O34" i="158"/>
  <c r="O35" i="158"/>
  <c r="O36" i="158"/>
  <c r="O37" i="158"/>
  <c r="O38" i="158"/>
  <c r="O39" i="158"/>
  <c r="O40" i="158"/>
  <c r="O41" i="158"/>
  <c r="O42" i="158"/>
  <c r="O43" i="158"/>
  <c r="O44" i="158"/>
  <c r="O45" i="158"/>
  <c r="O46" i="158"/>
  <c r="O47" i="158"/>
  <c r="O48" i="158"/>
  <c r="O49" i="158"/>
  <c r="O50" i="158"/>
  <c r="O51" i="158"/>
  <c r="O52" i="158"/>
  <c r="O53" i="158"/>
  <c r="O6" i="158"/>
  <c r="O5" i="158"/>
  <c r="K54" i="158"/>
  <c r="K53" i="158"/>
  <c r="K52" i="158"/>
  <c r="K51" i="158"/>
  <c r="K50" i="158"/>
  <c r="K49" i="158"/>
  <c r="K48" i="158"/>
  <c r="K47" i="158"/>
  <c r="K46" i="158"/>
  <c r="K45" i="158"/>
  <c r="K44" i="158"/>
  <c r="K43" i="158"/>
  <c r="K42" i="158"/>
  <c r="K41" i="158"/>
  <c r="K40" i="158"/>
  <c r="K39" i="158"/>
  <c r="K38" i="158"/>
  <c r="K37" i="158"/>
  <c r="K36" i="158"/>
  <c r="K35" i="158"/>
  <c r="K34" i="158"/>
  <c r="K33" i="158"/>
  <c r="K32" i="158"/>
  <c r="K31" i="158"/>
  <c r="K30" i="158"/>
  <c r="K29" i="158"/>
  <c r="K28" i="158"/>
  <c r="K27" i="158"/>
  <c r="K26" i="158"/>
  <c r="K25" i="158"/>
  <c r="K24" i="158"/>
  <c r="K7" i="158"/>
  <c r="K8" i="158"/>
  <c r="K9" i="158"/>
  <c r="K10" i="158"/>
  <c r="K11" i="158"/>
  <c r="K12" i="158"/>
  <c r="K13" i="158"/>
  <c r="K14" i="158"/>
  <c r="K15" i="158"/>
  <c r="K16" i="158"/>
  <c r="K17" i="158"/>
  <c r="K18" i="158"/>
  <c r="K19" i="158"/>
  <c r="K20" i="158"/>
  <c r="K21" i="158"/>
  <c r="K22" i="158"/>
  <c r="K6" i="158"/>
  <c r="K5" i="158"/>
  <c r="G52" i="158"/>
  <c r="G51" i="158"/>
  <c r="G50" i="158"/>
  <c r="G48" i="158"/>
  <c r="G45" i="158"/>
  <c r="G44" i="158"/>
  <c r="G43" i="158"/>
  <c r="G42" i="158"/>
  <c r="G41" i="158"/>
  <c r="G40" i="158"/>
  <c r="G36" i="158"/>
  <c r="G34" i="158"/>
  <c r="G31" i="158"/>
  <c r="G29" i="158"/>
  <c r="G27" i="158"/>
  <c r="G26" i="158"/>
  <c r="G25" i="158"/>
  <c r="G23" i="158"/>
  <c r="G22" i="158"/>
  <c r="G21" i="158"/>
  <c r="G20" i="158"/>
  <c r="G19" i="158"/>
  <c r="G18" i="158"/>
  <c r="G17" i="158"/>
  <c r="G16" i="158"/>
  <c r="G15" i="158"/>
  <c r="G14" i="158"/>
  <c r="G13" i="158"/>
  <c r="G12" i="158"/>
  <c r="G11" i="158"/>
  <c r="G10" i="158"/>
  <c r="G9" i="158"/>
  <c r="G7" i="158"/>
  <c r="K9" i="164"/>
  <c r="K51" i="164"/>
  <c r="E56" i="158"/>
  <c r="E35" i="170"/>
  <c r="L60" i="154"/>
  <c r="I38" i="151"/>
  <c r="I39" i="151"/>
  <c r="H39" i="151"/>
  <c r="H38" i="151"/>
  <c r="L7" i="155"/>
  <c r="L8" i="155"/>
  <c r="L9" i="155"/>
  <c r="L10" i="155"/>
  <c r="L11" i="155"/>
  <c r="L12" i="155"/>
  <c r="L13" i="155"/>
  <c r="L14" i="155"/>
  <c r="L15" i="155"/>
  <c r="L16" i="155"/>
  <c r="L17" i="155"/>
  <c r="L18" i="155"/>
  <c r="L19" i="155"/>
  <c r="L20" i="155"/>
  <c r="L21" i="155"/>
  <c r="L22" i="155"/>
  <c r="L23" i="155"/>
  <c r="L24" i="155"/>
  <c r="L25" i="155"/>
  <c r="L26" i="155"/>
  <c r="L27" i="155"/>
  <c r="L28" i="155"/>
  <c r="L29" i="155"/>
  <c r="L30" i="155"/>
  <c r="L31" i="155"/>
  <c r="L32" i="155"/>
  <c r="L33" i="155"/>
  <c r="L36" i="154"/>
  <c r="L37" i="154"/>
  <c r="R6" i="160"/>
  <c r="U6" i="160"/>
  <c r="R7" i="160"/>
  <c r="U7" i="160"/>
  <c r="R8" i="160"/>
  <c r="U8" i="160"/>
  <c r="R9" i="160"/>
  <c r="U9" i="160"/>
  <c r="R48" i="160"/>
  <c r="U48" i="160"/>
  <c r="R10" i="160"/>
  <c r="U10" i="160"/>
  <c r="R11" i="160"/>
  <c r="U11" i="160"/>
  <c r="R47" i="160"/>
  <c r="U47" i="160"/>
  <c r="R12" i="160"/>
  <c r="U12" i="160"/>
  <c r="R13" i="160"/>
  <c r="U13" i="160"/>
  <c r="R14" i="160"/>
  <c r="U14" i="160"/>
  <c r="R15" i="160"/>
  <c r="U15" i="160"/>
  <c r="R17" i="160"/>
  <c r="U17" i="160"/>
  <c r="R16" i="160"/>
  <c r="U16" i="160"/>
  <c r="R18" i="160"/>
  <c r="U18" i="160"/>
  <c r="R19" i="160"/>
  <c r="U19" i="160"/>
  <c r="R20" i="160"/>
  <c r="U20" i="160"/>
  <c r="R21" i="160"/>
  <c r="U21" i="160"/>
  <c r="R22" i="160"/>
  <c r="U22" i="160"/>
  <c r="R25" i="160"/>
  <c r="U25" i="160"/>
  <c r="R23" i="160"/>
  <c r="U23" i="160"/>
  <c r="R60" i="160"/>
  <c r="U60" i="160"/>
  <c r="L6" i="160"/>
  <c r="O6" i="160"/>
  <c r="L7" i="160"/>
  <c r="O7" i="160"/>
  <c r="L8" i="160"/>
  <c r="O8" i="160"/>
  <c r="L9" i="160"/>
  <c r="O9" i="160"/>
  <c r="L48" i="160"/>
  <c r="O48" i="160"/>
  <c r="L10" i="160"/>
  <c r="O10" i="160"/>
  <c r="L11" i="160"/>
  <c r="O11" i="160"/>
  <c r="L47" i="160"/>
  <c r="O47" i="160"/>
  <c r="L12" i="160"/>
  <c r="O12" i="160"/>
  <c r="L13" i="160"/>
  <c r="O13" i="160"/>
  <c r="L14" i="160"/>
  <c r="O14" i="160"/>
  <c r="L15" i="160"/>
  <c r="O15" i="160"/>
  <c r="L17" i="160"/>
  <c r="O17" i="160"/>
  <c r="L16" i="160"/>
  <c r="O16" i="160"/>
  <c r="L18" i="160"/>
  <c r="O18" i="160"/>
  <c r="L19" i="160"/>
  <c r="O19" i="160"/>
  <c r="L20" i="160"/>
  <c r="O20" i="160"/>
  <c r="L21" i="160"/>
  <c r="O21" i="160"/>
  <c r="L22" i="160"/>
  <c r="O22" i="160"/>
  <c r="L25" i="160"/>
  <c r="O25" i="160"/>
  <c r="F40" i="160"/>
  <c r="I40" i="160"/>
  <c r="F31" i="160"/>
  <c r="I31" i="160"/>
  <c r="F27" i="160"/>
  <c r="I27" i="160"/>
  <c r="F23" i="160"/>
  <c r="I23" i="160"/>
  <c r="F25" i="160"/>
  <c r="I25" i="160"/>
  <c r="F22" i="160"/>
  <c r="I22" i="160"/>
  <c r="F21" i="160"/>
  <c r="I21" i="160"/>
  <c r="F20" i="160"/>
  <c r="I20" i="160"/>
  <c r="F19" i="160"/>
  <c r="I19" i="160"/>
  <c r="F18" i="160"/>
  <c r="I18" i="160"/>
  <c r="F16" i="160"/>
  <c r="I16" i="160"/>
  <c r="F17" i="160"/>
  <c r="I17" i="160"/>
  <c r="F15" i="160"/>
  <c r="I15" i="160"/>
  <c r="F14" i="160"/>
  <c r="I14" i="160"/>
  <c r="F13" i="160"/>
  <c r="I13" i="160"/>
  <c r="F12" i="160"/>
  <c r="I12" i="160"/>
  <c r="F11" i="160"/>
  <c r="I11" i="160"/>
  <c r="F10" i="160"/>
  <c r="I10" i="160"/>
  <c r="F48" i="160"/>
  <c r="I48" i="160"/>
  <c r="F9" i="160"/>
  <c r="I9" i="160"/>
  <c r="F7" i="160"/>
  <c r="I7" i="160"/>
  <c r="M15" i="159"/>
  <c r="M17" i="159"/>
  <c r="M16" i="159"/>
  <c r="M18" i="159"/>
  <c r="M19" i="159"/>
  <c r="M20" i="159"/>
  <c r="M21" i="159"/>
  <c r="M22" i="159"/>
  <c r="M25" i="159"/>
  <c r="M23" i="159"/>
  <c r="M60" i="159"/>
  <c r="M26" i="159"/>
  <c r="M27" i="159"/>
  <c r="M28" i="159"/>
  <c r="M29" i="159"/>
  <c r="M30" i="159"/>
  <c r="M31" i="159"/>
  <c r="M24" i="159"/>
  <c r="M32" i="159"/>
  <c r="M33" i="159"/>
  <c r="M61" i="159"/>
  <c r="M36" i="159"/>
  <c r="M34" i="159"/>
  <c r="M35" i="159"/>
  <c r="M37" i="159"/>
  <c r="M38" i="159"/>
  <c r="J15" i="159"/>
  <c r="J17" i="159"/>
  <c r="J16" i="159"/>
  <c r="J18" i="159"/>
  <c r="J19" i="159"/>
  <c r="J20" i="159"/>
  <c r="J21" i="159"/>
  <c r="J22" i="159"/>
  <c r="J25" i="159"/>
  <c r="J60" i="159"/>
  <c r="J26" i="159"/>
  <c r="J27" i="159"/>
  <c r="J28" i="159"/>
  <c r="J29" i="159"/>
  <c r="J30" i="159"/>
  <c r="J31" i="159"/>
  <c r="J24" i="159"/>
  <c r="J32" i="159"/>
  <c r="J33" i="159"/>
  <c r="J61" i="159"/>
  <c r="J36" i="159"/>
  <c r="J34" i="159"/>
  <c r="J35" i="159"/>
  <c r="G40" i="159"/>
  <c r="G31" i="159"/>
  <c r="G29" i="159"/>
  <c r="G27" i="159"/>
  <c r="G26" i="159"/>
  <c r="G23" i="159"/>
  <c r="G25" i="159"/>
  <c r="G22" i="159"/>
  <c r="G21" i="159"/>
  <c r="G20" i="159"/>
  <c r="G19" i="159"/>
  <c r="G18" i="159"/>
  <c r="G16" i="159"/>
  <c r="G17" i="159"/>
  <c r="G15" i="159"/>
  <c r="G11" i="159"/>
  <c r="L52" i="154"/>
  <c r="L51" i="154"/>
  <c r="L50" i="154"/>
  <c r="L49" i="154"/>
  <c r="L48" i="154"/>
  <c r="L47" i="154"/>
  <c r="L45" i="154"/>
  <c r="L44" i="154"/>
  <c r="L39" i="154"/>
  <c r="L34" i="154"/>
  <c r="L32" i="154"/>
  <c r="L31" i="154"/>
  <c r="L30" i="154"/>
  <c r="L29" i="154"/>
  <c r="L27" i="154"/>
  <c r="L24" i="154"/>
  <c r="L23" i="154"/>
  <c r="L22" i="154"/>
  <c r="L21" i="154"/>
  <c r="L18" i="154"/>
  <c r="L15" i="154"/>
  <c r="L14" i="154"/>
  <c r="L12" i="154"/>
  <c r="L11" i="154"/>
  <c r="L8" i="154"/>
  <c r="I9" i="151"/>
  <c r="I10" i="151"/>
  <c r="I11" i="151"/>
  <c r="I14" i="151"/>
  <c r="I16" i="151"/>
  <c r="I18" i="151"/>
  <c r="I20" i="151"/>
  <c r="I23" i="151"/>
  <c r="I24" i="151"/>
  <c r="I25" i="151"/>
  <c r="I28" i="151"/>
  <c r="I30" i="151"/>
  <c r="I31" i="151"/>
  <c r="I32" i="151"/>
  <c r="I34" i="151"/>
  <c r="I36" i="151"/>
  <c r="I41" i="151"/>
  <c r="I45" i="151"/>
  <c r="I46" i="151"/>
  <c r="I50" i="151"/>
  <c r="I52" i="151"/>
  <c r="I53" i="151"/>
  <c r="I54" i="151"/>
  <c r="I55" i="151"/>
  <c r="I57" i="151"/>
  <c r="H57" i="151"/>
  <c r="H55" i="151"/>
  <c r="H54" i="151"/>
  <c r="H53" i="151"/>
  <c r="H52" i="151"/>
  <c r="H50" i="151"/>
  <c r="H46" i="151"/>
  <c r="H45" i="151"/>
  <c r="H41" i="151"/>
  <c r="H36" i="151"/>
  <c r="H34" i="151"/>
  <c r="H32" i="151"/>
  <c r="H31" i="151"/>
  <c r="H30" i="151"/>
  <c r="H28" i="151"/>
  <c r="H25" i="151"/>
  <c r="H24" i="151"/>
  <c r="H23" i="151"/>
  <c r="H20" i="151"/>
  <c r="H18" i="151"/>
  <c r="H16" i="151"/>
  <c r="H14" i="151"/>
  <c r="H11" i="151"/>
  <c r="H10" i="151"/>
  <c r="H9" i="151"/>
  <c r="E5" i="170"/>
  <c r="E6" i="170"/>
  <c r="E7" i="170"/>
  <c r="E8" i="170"/>
  <c r="E9" i="170"/>
  <c r="E10" i="170"/>
  <c r="E11" i="170"/>
  <c r="E12" i="170"/>
  <c r="E13" i="170"/>
  <c r="E14" i="170"/>
  <c r="E15" i="170"/>
  <c r="E16" i="170"/>
  <c r="E17" i="170"/>
  <c r="E18" i="170"/>
  <c r="E19" i="170"/>
  <c r="E20" i="170"/>
  <c r="E21" i="170"/>
  <c r="E22" i="170"/>
  <c r="E23" i="170"/>
  <c r="E24" i="170"/>
  <c r="E25" i="170"/>
  <c r="E26" i="170"/>
  <c r="E27" i="170"/>
  <c r="E28" i="170"/>
  <c r="E29" i="170"/>
  <c r="E30" i="170"/>
  <c r="E31" i="170"/>
  <c r="C32" i="170"/>
  <c r="D32" i="170"/>
  <c r="F32" i="170"/>
  <c r="G5" i="170"/>
  <c r="G6" i="170"/>
  <c r="G7" i="170"/>
  <c r="G8" i="170"/>
  <c r="G9" i="170"/>
  <c r="G10" i="170"/>
  <c r="G11" i="170"/>
  <c r="G12" i="170"/>
  <c r="G13" i="170"/>
  <c r="G14" i="170"/>
  <c r="G15" i="170"/>
  <c r="G16" i="170"/>
  <c r="G17" i="170"/>
  <c r="G18" i="170"/>
  <c r="G19" i="170"/>
  <c r="G20" i="170"/>
  <c r="G21" i="170"/>
  <c r="G22" i="170"/>
  <c r="G23" i="170"/>
  <c r="G24" i="170"/>
  <c r="G25" i="170"/>
  <c r="G26" i="170"/>
  <c r="G27" i="170"/>
  <c r="G28" i="170"/>
  <c r="G29" i="170"/>
  <c r="G30" i="170"/>
  <c r="G31" i="170"/>
  <c r="G32" i="170"/>
  <c r="H32" i="170"/>
  <c r="F19" i="152"/>
  <c r="F20" i="152"/>
  <c r="F21" i="152"/>
  <c r="F22" i="152"/>
  <c r="F23" i="152"/>
  <c r="F24" i="152"/>
  <c r="F25" i="152"/>
  <c r="F26" i="152"/>
  <c r="F27" i="152"/>
  <c r="F28" i="152"/>
  <c r="E32" i="170"/>
  <c r="R26" i="160"/>
  <c r="U26" i="160"/>
  <c r="R27" i="160"/>
  <c r="U27" i="160"/>
  <c r="R28" i="160"/>
  <c r="U28" i="160"/>
  <c r="R29" i="160"/>
  <c r="U29" i="160"/>
  <c r="U30" i="160"/>
  <c r="R31" i="160"/>
  <c r="R24" i="160"/>
  <c r="U24" i="160"/>
  <c r="R32" i="160"/>
  <c r="U32" i="160"/>
  <c r="R33" i="160"/>
  <c r="U33" i="160"/>
  <c r="R61" i="160"/>
  <c r="R36" i="160"/>
  <c r="U36" i="160"/>
  <c r="R34" i="160"/>
  <c r="U34" i="160"/>
  <c r="R35" i="160"/>
  <c r="U35" i="160"/>
  <c r="R37" i="160"/>
  <c r="R38" i="160"/>
  <c r="U38" i="160"/>
  <c r="R39" i="160"/>
  <c r="U39" i="160"/>
  <c r="R40" i="160"/>
  <c r="U40" i="160"/>
  <c r="R41" i="160"/>
  <c r="R42" i="160"/>
  <c r="U42" i="160"/>
  <c r="U43" i="160"/>
  <c r="R44" i="160"/>
  <c r="U44" i="160"/>
  <c r="R45" i="160"/>
  <c r="R46" i="160"/>
  <c r="U46" i="160"/>
  <c r="R49" i="160"/>
  <c r="U49" i="160"/>
  <c r="R51" i="160"/>
  <c r="U51" i="160"/>
  <c r="R50" i="160"/>
  <c r="U50" i="160"/>
  <c r="R54" i="160"/>
  <c r="U54" i="160"/>
  <c r="R5" i="160"/>
  <c r="U5" i="160"/>
  <c r="L60" i="160"/>
  <c r="O60" i="160"/>
  <c r="L26" i="160"/>
  <c r="O26" i="160"/>
  <c r="L27" i="160"/>
  <c r="O27" i="160"/>
  <c r="L28" i="160"/>
  <c r="O28" i="160"/>
  <c r="L29" i="160"/>
  <c r="O29" i="160"/>
  <c r="L30" i="160"/>
  <c r="O30" i="160"/>
  <c r="L31" i="160"/>
  <c r="O31" i="160"/>
  <c r="L24" i="160"/>
  <c r="O24" i="160"/>
  <c r="L32" i="160"/>
  <c r="O32" i="160"/>
  <c r="L33" i="160"/>
  <c r="O33" i="160"/>
  <c r="L61" i="160"/>
  <c r="O61" i="160"/>
  <c r="L36" i="160"/>
  <c r="O36" i="160"/>
  <c r="L34" i="160"/>
  <c r="O34" i="160"/>
  <c r="L35" i="160"/>
  <c r="O35" i="160"/>
  <c r="L37" i="160"/>
  <c r="O37" i="160"/>
  <c r="L38" i="160"/>
  <c r="O38" i="160"/>
  <c r="L39" i="160"/>
  <c r="O39" i="160"/>
  <c r="L40" i="160"/>
  <c r="O40" i="160"/>
  <c r="L41" i="160"/>
  <c r="O41" i="160"/>
  <c r="L42" i="160"/>
  <c r="O42" i="160"/>
  <c r="L43" i="160"/>
  <c r="O43" i="160"/>
  <c r="L44" i="160"/>
  <c r="O44" i="160"/>
  <c r="L45" i="160"/>
  <c r="O45" i="160"/>
  <c r="L46" i="160"/>
  <c r="O46" i="160"/>
  <c r="L49" i="160"/>
  <c r="O49" i="160"/>
  <c r="L51" i="160"/>
  <c r="O51" i="160"/>
  <c r="L52" i="160"/>
  <c r="O52" i="160"/>
  <c r="L50" i="160"/>
  <c r="O50" i="160"/>
  <c r="L54" i="160"/>
  <c r="O54" i="160"/>
  <c r="L5" i="160"/>
  <c r="O5" i="160"/>
  <c r="F26" i="160"/>
  <c r="I26" i="160"/>
  <c r="F29" i="160"/>
  <c r="I29" i="160"/>
  <c r="F36" i="160"/>
  <c r="I36" i="160"/>
  <c r="F34" i="160"/>
  <c r="I34" i="160"/>
  <c r="F41" i="160"/>
  <c r="I41" i="160"/>
  <c r="F42" i="160"/>
  <c r="I42" i="160"/>
  <c r="F43" i="160"/>
  <c r="I43" i="160"/>
  <c r="F44" i="160"/>
  <c r="I44" i="160"/>
  <c r="F45" i="160"/>
  <c r="I45" i="160"/>
  <c r="F51" i="160"/>
  <c r="I51" i="160"/>
  <c r="F52" i="160"/>
  <c r="I52" i="160"/>
  <c r="F50" i="160"/>
  <c r="I50" i="160"/>
  <c r="M53" i="159"/>
  <c r="M54" i="159"/>
  <c r="M50" i="159"/>
  <c r="M52" i="159"/>
  <c r="M51" i="159"/>
  <c r="M49" i="159"/>
  <c r="M46" i="159"/>
  <c r="M45" i="159"/>
  <c r="M44" i="159"/>
  <c r="M43" i="159"/>
  <c r="M42" i="159"/>
  <c r="M41" i="159"/>
  <c r="M40" i="159"/>
  <c r="M39" i="159"/>
  <c r="M14" i="159"/>
  <c r="M13" i="159"/>
  <c r="M12" i="159"/>
  <c r="M47" i="159"/>
  <c r="M11" i="159"/>
  <c r="M10" i="159"/>
  <c r="M48" i="159"/>
  <c r="M9" i="159"/>
  <c r="M8" i="159"/>
  <c r="M7" i="159"/>
  <c r="M6" i="159"/>
  <c r="M5" i="159"/>
  <c r="J53" i="159"/>
  <c r="J54" i="159"/>
  <c r="J50" i="159"/>
  <c r="J52" i="159"/>
  <c r="J51" i="159"/>
  <c r="J49" i="159"/>
  <c r="J46" i="159"/>
  <c r="J45" i="159"/>
  <c r="J44" i="159"/>
  <c r="J43" i="159"/>
  <c r="J42" i="159"/>
  <c r="J41" i="159"/>
  <c r="J40" i="159"/>
  <c r="J39" i="159"/>
  <c r="J38" i="159"/>
  <c r="J37" i="159"/>
  <c r="J14" i="159"/>
  <c r="J13" i="159"/>
  <c r="J12" i="159"/>
  <c r="J47" i="159"/>
  <c r="J11" i="159"/>
  <c r="J10" i="159"/>
  <c r="J48" i="159"/>
  <c r="J9" i="159"/>
  <c r="J8" i="159"/>
  <c r="J7" i="159"/>
  <c r="J6" i="159"/>
  <c r="J5" i="159"/>
  <c r="G50" i="159"/>
  <c r="G52" i="159"/>
  <c r="G51" i="159"/>
  <c r="G45" i="159"/>
  <c r="G44" i="159"/>
  <c r="G43" i="159"/>
  <c r="G42" i="159"/>
  <c r="G41" i="159"/>
  <c r="G34" i="159"/>
  <c r="G36" i="159"/>
  <c r="G14" i="159"/>
  <c r="G13" i="159"/>
  <c r="G12" i="159"/>
  <c r="G10" i="159"/>
  <c r="G48" i="159"/>
  <c r="G9" i="159"/>
  <c r="G7" i="159"/>
  <c r="U31" i="160"/>
  <c r="U61" i="160"/>
  <c r="U37" i="160"/>
  <c r="U41" i="160"/>
  <c r="U45" i="160"/>
  <c r="U52" i="160"/>
  <c r="L53" i="160"/>
  <c r="O53" i="160"/>
  <c r="R53" i="160"/>
  <c r="U53" i="160"/>
  <c r="D56" i="160"/>
  <c r="E56" i="160"/>
  <c r="F56" i="160"/>
  <c r="I56" i="160"/>
  <c r="G56" i="160"/>
  <c r="H56" i="160"/>
  <c r="J56" i="160"/>
  <c r="K56" i="160"/>
  <c r="M56" i="160"/>
  <c r="N56" i="160"/>
  <c r="P56" i="160"/>
  <c r="Q56" i="160"/>
  <c r="S56" i="160"/>
  <c r="T56" i="160"/>
  <c r="L56" i="159"/>
  <c r="K56" i="159"/>
  <c r="M56" i="159"/>
  <c r="I56" i="159"/>
  <c r="H56" i="159"/>
  <c r="F56" i="159"/>
  <c r="E56" i="159"/>
  <c r="G56" i="159"/>
  <c r="J56" i="159"/>
  <c r="L56" i="160"/>
  <c r="O56" i="160"/>
  <c r="F9" i="152"/>
  <c r="F10" i="152"/>
  <c r="F11" i="152"/>
  <c r="F12" i="152"/>
  <c r="F13" i="152"/>
  <c r="F14" i="152"/>
  <c r="F15" i="152"/>
  <c r="F16" i="152"/>
  <c r="F17" i="152"/>
  <c r="F18" i="152"/>
  <c r="F29" i="152"/>
  <c r="F30" i="152"/>
  <c r="F31" i="152"/>
  <c r="F32" i="152"/>
  <c r="F33" i="152"/>
  <c r="D34" i="155"/>
  <c r="E20" i="155"/>
  <c r="E16" i="155"/>
  <c r="E22" i="155"/>
  <c r="E24" i="155"/>
  <c r="E29" i="155"/>
  <c r="P56" i="158"/>
  <c r="N56" i="158"/>
  <c r="M56" i="158"/>
  <c r="L56" i="158"/>
  <c r="J56" i="158"/>
  <c r="I56" i="158"/>
  <c r="H56" i="158"/>
  <c r="F56" i="158"/>
  <c r="G56" i="158"/>
  <c r="O56" i="158"/>
  <c r="F34" i="152"/>
  <c r="E35" i="152"/>
  <c r="C35" i="152"/>
  <c r="D19" i="152"/>
  <c r="F8" i="152"/>
  <c r="D22" i="152"/>
  <c r="D20" i="152"/>
  <c r="D23" i="152"/>
  <c r="D21" i="152"/>
  <c r="D27" i="152"/>
  <c r="D25" i="152"/>
  <c r="D24" i="152"/>
  <c r="D9" i="152"/>
  <c r="D13" i="152"/>
  <c r="D33" i="152"/>
  <c r="D10" i="152"/>
  <c r="D14" i="152"/>
  <c r="D30" i="152"/>
  <c r="D11" i="152"/>
  <c r="D15" i="152"/>
  <c r="D31" i="152"/>
  <c r="D12" i="152"/>
  <c r="D16" i="152"/>
  <c r="E27" i="155"/>
  <c r="E32" i="155"/>
  <c r="E33" i="155"/>
  <c r="E31" i="155"/>
  <c r="E26" i="155"/>
  <c r="E18" i="155"/>
  <c r="E13" i="155"/>
  <c r="K7" i="155"/>
  <c r="D8" i="152"/>
  <c r="F35" i="152"/>
  <c r="D56" i="86"/>
  <c r="E21" i="86"/>
  <c r="B56" i="86"/>
  <c r="C14" i="86"/>
  <c r="C17" i="86"/>
  <c r="C21" i="86"/>
  <c r="C18" i="86"/>
  <c r="C30" i="86"/>
  <c r="C23" i="86"/>
  <c r="C28" i="86"/>
  <c r="C31" i="86"/>
  <c r="C16" i="86"/>
  <c r="C20" i="86"/>
  <c r="C24" i="86"/>
  <c r="E24" i="86"/>
  <c r="E14" i="86"/>
  <c r="E30" i="86"/>
  <c r="E23" i="86"/>
  <c r="C56" i="86"/>
  <c r="C35" i="86"/>
  <c r="C38" i="86"/>
  <c r="C42" i="86"/>
  <c r="C50" i="86"/>
  <c r="C8" i="86"/>
  <c r="C36" i="86"/>
  <c r="C43" i="86"/>
  <c r="C47" i="86"/>
  <c r="C51" i="86"/>
  <c r="C9" i="86"/>
  <c r="C40" i="86"/>
  <c r="C44" i="86"/>
  <c r="C52" i="86"/>
  <c r="C7" i="86"/>
  <c r="C10" i="86"/>
  <c r="C37" i="86"/>
  <c r="C41" i="86"/>
  <c r="C45" i="86"/>
  <c r="C53" i="86"/>
  <c r="E44" i="86"/>
  <c r="E51" i="86"/>
  <c r="E36" i="86"/>
  <c r="E11" i="86"/>
  <c r="E45" i="86"/>
  <c r="C6" i="86"/>
  <c r="K8" i="155"/>
  <c r="K9" i="155"/>
  <c r="K10" i="155"/>
  <c r="K11" i="155"/>
  <c r="K12" i="155"/>
  <c r="K13" i="155"/>
  <c r="K14" i="155"/>
  <c r="K15" i="155"/>
  <c r="K16" i="155"/>
  <c r="K17" i="155"/>
  <c r="K18" i="155"/>
  <c r="K19" i="155"/>
  <c r="K20" i="155"/>
  <c r="K21" i="155"/>
  <c r="K22" i="155"/>
  <c r="K23" i="155"/>
  <c r="K24" i="155"/>
  <c r="K25" i="155"/>
  <c r="K26" i="155"/>
  <c r="K27" i="155"/>
  <c r="K28" i="155"/>
  <c r="K29" i="155"/>
  <c r="K30" i="155"/>
  <c r="K31" i="155"/>
  <c r="K32" i="155"/>
  <c r="K33" i="155"/>
  <c r="E46" i="86"/>
  <c r="E6" i="86"/>
  <c r="R56" i="160"/>
  <c r="U56" i="160"/>
  <c r="K56" i="158"/>
  <c r="C13" i="86"/>
  <c r="C27" i="86"/>
  <c r="C25" i="86"/>
  <c r="C26" i="86"/>
  <c r="C55" i="86"/>
  <c r="C49" i="86"/>
  <c r="C34" i="86"/>
  <c r="C48" i="86"/>
  <c r="C54" i="86"/>
  <c r="C39" i="86"/>
  <c r="C46" i="86"/>
  <c r="C11" i="86"/>
  <c r="C32" i="86"/>
  <c r="C12" i="86"/>
  <c r="C15" i="86"/>
  <c r="C33" i="86"/>
  <c r="E12" i="86"/>
  <c r="E26" i="86"/>
  <c r="E27" i="86"/>
  <c r="E25" i="155"/>
  <c r="E10" i="155"/>
  <c r="E12" i="155"/>
  <c r="E9" i="155"/>
  <c r="E23" i="155"/>
  <c r="E14" i="155"/>
  <c r="E7" i="155"/>
  <c r="E17" i="155"/>
  <c r="E15" i="155"/>
  <c r="E19" i="155"/>
  <c r="E8" i="155"/>
  <c r="E30" i="155"/>
  <c r="E21" i="155"/>
  <c r="E28" i="155"/>
  <c r="E11" i="155"/>
  <c r="E10" i="86"/>
  <c r="E49" i="86"/>
  <c r="E35" i="86"/>
  <c r="E50" i="86"/>
  <c r="E39" i="86"/>
  <c r="E54" i="86"/>
  <c r="E48" i="86"/>
  <c r="E56" i="86"/>
  <c r="E19" i="86"/>
  <c r="E33" i="86"/>
  <c r="E17" i="86"/>
  <c r="E20" i="86"/>
  <c r="E37" i="86"/>
  <c r="E53" i="86"/>
  <c r="E38" i="86"/>
  <c r="E43" i="86"/>
  <c r="E9" i="86"/>
  <c r="E52" i="86"/>
  <c r="E31" i="86"/>
  <c r="E15" i="86"/>
  <c r="E22" i="86"/>
  <c r="E29" i="86"/>
  <c r="E13" i="86"/>
  <c r="E16" i="86"/>
  <c r="E41" i="86"/>
  <c r="E7" i="86"/>
  <c r="E42" i="86"/>
  <c r="E8" i="86"/>
  <c r="E47" i="86"/>
  <c r="E40" i="86"/>
  <c r="E55" i="86"/>
  <c r="E28" i="86"/>
  <c r="E34" i="86"/>
  <c r="E18" i="86"/>
  <c r="E25" i="86"/>
  <c r="E32" i="86"/>
  <c r="C19" i="86"/>
  <c r="C22" i="86"/>
  <c r="C29" i="86"/>
  <c r="D34" i="152"/>
  <c r="D32" i="152"/>
  <c r="D29" i="152"/>
  <c r="D18" i="152"/>
  <c r="D17" i="152"/>
  <c r="D28" i="152"/>
  <c r="D26" i="152"/>
  <c r="E34" i="155"/>
  <c r="D35" i="152"/>
</calcChain>
</file>

<file path=xl/comments1.xml><?xml version="1.0" encoding="utf-8"?>
<comments xmlns="http://schemas.openxmlformats.org/spreadsheetml/2006/main">
  <authors>
    <author>Erik W. Hoyer</author>
  </authors>
  <commentList>
    <comment ref="I6" authorId="0">
      <text>
        <r>
          <rPr>
            <b/>
            <sz val="9"/>
            <color indexed="81"/>
            <rFont val="Tahoma"/>
            <charset val="1"/>
          </rPr>
          <t>40% MATH; 30% ECON; 30% FINC</t>
        </r>
      </text>
    </comment>
    <comment ref="I7" authorId="0">
      <text>
        <r>
          <rPr>
            <b/>
            <sz val="9"/>
            <color indexed="81"/>
            <rFont val="Tahoma"/>
            <charset val="1"/>
          </rPr>
          <t>20% AMST; 30% ENG; 30% HIST; 20% POSC</t>
        </r>
      </text>
    </comment>
    <comment ref="I8" authorId="0">
      <text>
        <r>
          <rPr>
            <b/>
            <sz val="9"/>
            <color indexed="81"/>
            <rFont val="Tahoma"/>
            <charset val="1"/>
          </rPr>
          <t>50% CHEM; 50% BIOL</t>
        </r>
      </text>
    </comment>
    <comment ref="I11" authorId="0">
      <text>
        <r>
          <rPr>
            <b/>
            <sz val="9"/>
            <color indexed="81"/>
            <rFont val="Tahoma"/>
            <charset val="1"/>
          </rPr>
          <t>50% CLSS; 25% GREK; 25% LATN</t>
        </r>
      </text>
    </comment>
    <comment ref="I35" authorId="0">
      <text>
        <r>
          <rPr>
            <b/>
            <sz val="9"/>
            <color indexed="81"/>
            <rFont val="Tahoma"/>
            <charset val="1"/>
          </rPr>
          <t>35% GBUS; 65% MACC</t>
        </r>
        <r>
          <rPr>
            <sz val="9"/>
            <color indexed="81"/>
            <rFont val="Tahoma"/>
            <family val="2"/>
          </rPr>
          <t xml:space="preserve">
</t>
        </r>
      </text>
    </comment>
  </commentList>
</comments>
</file>

<file path=xl/sharedStrings.xml><?xml version="1.0" encoding="utf-8"?>
<sst xmlns="http://schemas.openxmlformats.org/spreadsheetml/2006/main" count="1816" uniqueCount="351">
  <si>
    <t>RAW DATA</t>
  </si>
  <si>
    <t>TOTAL</t>
  </si>
  <si>
    <t>CONSOLIDATION</t>
  </si>
  <si>
    <t>Biology</t>
  </si>
  <si>
    <t>Psychology</t>
  </si>
  <si>
    <t>CONSOLIDATION OF MAJORS FOR ANALYSIS</t>
  </si>
  <si>
    <t>RANKED BY NUMBER</t>
  </si>
  <si>
    <t>% OF TOTAL</t>
  </si>
  <si>
    <t>ENROLLED</t>
  </si>
  <si>
    <t>YIELD RATE</t>
  </si>
  <si>
    <t>PERCENT OF ALL</t>
  </si>
  <si>
    <t>EXTERNAL DEMAND</t>
  </si>
  <si>
    <t>INTERNAL DEMAND</t>
  </si>
  <si>
    <t>TAB</t>
  </si>
  <si>
    <t>ED1</t>
  </si>
  <si>
    <t>ED2</t>
  </si>
  <si>
    <t>ID2</t>
  </si>
  <si>
    <t>PAGE</t>
  </si>
  <si>
    <t>RAW PROSPECTIVE STUDENT DATA</t>
  </si>
  <si>
    <t>CONSOLIDATED PROSPECTIVE STUDENT DATA</t>
  </si>
  <si>
    <t>DATA FOR PREVIOUS CHART</t>
  </si>
  <si>
    <t>COST</t>
  </si>
  <si>
    <t>CHART DATA</t>
  </si>
  <si>
    <t>PROSPECTIVE STUDENT YIELD</t>
  </si>
  <si>
    <t>DEMAND FACTOR</t>
  </si>
  <si>
    <t>HIGH</t>
  </si>
  <si>
    <t>MID</t>
  </si>
  <si>
    <t>LOW</t>
  </si>
  <si>
    <t>DEMAND</t>
  </si>
  <si>
    <t>YIELD</t>
  </si>
  <si>
    <t>HIGH DEMAND TOP</t>
  </si>
  <si>
    <t>HIGH YIELD TOP</t>
  </si>
  <si>
    <t>PROGRAM MIX</t>
  </si>
  <si>
    <t>CHART</t>
  </si>
  <si>
    <t>UNDERGRADUATE MAJOR INFORMATION</t>
  </si>
  <si>
    <t>MAJOR INFORMATION</t>
  </si>
  <si>
    <t>DEMAND RANK</t>
  </si>
  <si>
    <t>COST RANK</t>
  </si>
  <si>
    <t>YIELD RANK</t>
  </si>
  <si>
    <t>ANALYSIS CHART</t>
  </si>
  <si>
    <t>PROSPECTS</t>
  </si>
  <si>
    <t>PATTERN ONE</t>
  </si>
  <si>
    <t>PATTERN TWO</t>
  </si>
  <si>
    <t>High</t>
  </si>
  <si>
    <t>Low</t>
  </si>
  <si>
    <t>Mid</t>
  </si>
  <si>
    <t>These programs are probably fine as they are. The amount of resources they have are appropriate.</t>
  </si>
  <si>
    <t>The opportunity here is to look for greater efficiency, which would bring costs down.</t>
  </si>
  <si>
    <t>PATTERN THREE</t>
  </si>
  <si>
    <t>PATTERN FOUR</t>
  </si>
  <si>
    <t>Growth is indicated with this pattern. You may want to consider some combination of program enhancement or increased marketing.</t>
  </si>
  <si>
    <t>These programs may be so central to mission that they are continued or it is possible they no longer make sense for the institution.</t>
  </si>
  <si>
    <t>ED3</t>
  </si>
  <si>
    <t>INTERPRETIVE GUIDE</t>
  </si>
  <si>
    <t>Ranked by Number of Prospects</t>
  </si>
  <si>
    <t>Ranked Alphabetically and by Yield Rate</t>
  </si>
  <si>
    <t>COST DATA</t>
  </si>
  <si>
    <t>APPENDIX: ANALYSIS INTERPRETATION</t>
  </si>
  <si>
    <t>APPENDIX</t>
  </si>
  <si>
    <t>NAME</t>
  </si>
  <si>
    <t>SORTABLE ANALYSIS CHART</t>
  </si>
  <si>
    <t>ANALYSIS SORT</t>
  </si>
  <si>
    <t>REVENUE DATA</t>
  </si>
  <si>
    <t>MARGIN DATA</t>
  </si>
  <si>
    <t>REV COST CHART</t>
  </si>
  <si>
    <t>FINANCIAL BY COURSE PREFIX</t>
  </si>
  <si>
    <t>MARGIN</t>
  </si>
  <si>
    <t>PERCENT OF TOTAL REVENUE AND TOTAL COST BY MAJOR</t>
  </si>
  <si>
    <t>MAJOR NAME</t>
  </si>
  <si>
    <t>REVENUE</t>
  </si>
  <si>
    <t>% OF TOTAL REVENUE</t>
  </si>
  <si>
    <t>% OF TOTAL COST</t>
  </si>
  <si>
    <r>
      <t>Similar patterns to look for in the sortable chart</t>
    </r>
    <r>
      <rPr>
        <sz val="14"/>
        <color indexed="8"/>
        <rFont val="Cambria"/>
        <family val="1"/>
      </rPr>
      <t>:</t>
    </r>
  </si>
  <si>
    <t xml:space="preserve">In reviewing your institutions analysis page, remember the four basic patterns and suggested actions below. In all instances, the institution must determine what it perceives to be the right mix between demand, cost and yield in light of its mission. </t>
  </si>
  <si>
    <t>Demand, cost and yield are fairly equal and in the middle or high range of the chart.</t>
  </si>
  <si>
    <t>Demand and yield are in the middle to high range with a pronounced dip in the cost column.</t>
  </si>
  <si>
    <t>MIDDLE</t>
  </si>
  <si>
    <t>Demand is high and cost and yield are low.</t>
  </si>
  <si>
    <t>Demand is low, cost and yield are middle to high.</t>
  </si>
  <si>
    <t>LOW COST TOP</t>
  </si>
  <si>
    <t>Education</t>
  </si>
  <si>
    <t>MAJOR</t>
  </si>
  <si>
    <t>2012-13</t>
  </si>
  <si>
    <t>2013-14</t>
  </si>
  <si>
    <t>ID1</t>
  </si>
  <si>
    <t>SUBJECT</t>
  </si>
  <si>
    <t>COURSE PREFIX</t>
  </si>
  <si>
    <t>MAJOR INFORMATION RANKED BY COST</t>
  </si>
  <si>
    <t>MAJOR INFORMATION RANKED BY YIELD</t>
  </si>
  <si>
    <t>CUMULATIVE %</t>
  </si>
  <si>
    <t>CUMULATIVE % OF MAJORS</t>
  </si>
  <si>
    <t>PSYC</t>
  </si>
  <si>
    <t>CODE</t>
  </si>
  <si>
    <t>EDUC</t>
  </si>
  <si>
    <t>2012-2013, 2013-14, 2014-15</t>
  </si>
  <si>
    <t>2014-15</t>
  </si>
  <si>
    <t>Chemistry</t>
  </si>
  <si>
    <t>English</t>
  </si>
  <si>
    <t>History</t>
  </si>
  <si>
    <t>Mathematics</t>
  </si>
  <si>
    <t>Philosophy</t>
  </si>
  <si>
    <t>Sociology</t>
  </si>
  <si>
    <t>Environmental Studies</t>
  </si>
  <si>
    <t>Environmental Science</t>
  </si>
  <si>
    <t>2012-15 PROSPECTIVE STUDENTS</t>
  </si>
  <si>
    <t>2012-15 ENROLLED</t>
  </si>
  <si>
    <t>2012-15 GRADUATION TOTAL</t>
  </si>
  <si>
    <t>DEPARTMENT</t>
  </si>
  <si>
    <t>GEN ED COST</t>
  </si>
  <si>
    <t>GEN ED STUDENT CREDIT HOURS</t>
  </si>
  <si>
    <t>GEN ED COST PER SCH</t>
  </si>
  <si>
    <t>GEN ED AVERAGE COURSE SIZE</t>
  </si>
  <si>
    <t>MAJOR COST</t>
  </si>
  <si>
    <t>MAJOR STUDENT CREDIT HOURS</t>
  </si>
  <si>
    <t>MAJOR COST PER SCH</t>
  </si>
  <si>
    <t>MAJOR AVERAGE COURSE SIZE</t>
  </si>
  <si>
    <t>TOTAL COST</t>
  </si>
  <si>
    <t>TOTAL STUDENT CREDIT HOURS</t>
  </si>
  <si>
    <t>TOTAL COST PER SCH</t>
  </si>
  <si>
    <t>TOTAL AVERAGE COURSE SIZE</t>
  </si>
  <si>
    <t>Economics</t>
  </si>
  <si>
    <t>Computer Science</t>
  </si>
  <si>
    <t>UNDERGRADUATE EXTERNAL DEMAND</t>
  </si>
  <si>
    <t>UNDERGRADUATE MAJORS</t>
  </si>
  <si>
    <t>CHEM</t>
  </si>
  <si>
    <t>ECON</t>
  </si>
  <si>
    <t>FREN</t>
  </si>
  <si>
    <t>HIST</t>
  </si>
  <si>
    <t>MATH</t>
  </si>
  <si>
    <t>PHIL</t>
  </si>
  <si>
    <t>ENVS</t>
  </si>
  <si>
    <t>PHYS</t>
  </si>
  <si>
    <t>SPAN</t>
  </si>
  <si>
    <t>Biochemistry</t>
  </si>
  <si>
    <t>CURRICULUM AND COST ANALYSIS UNDERGRADUATE</t>
  </si>
  <si>
    <t>MARGIN ANALYSIS</t>
  </si>
  <si>
    <t>GEN ED REVENUE</t>
  </si>
  <si>
    <t>GEN ED REVENUE PER SCH</t>
  </si>
  <si>
    <t>MAJOR REVENUE</t>
  </si>
  <si>
    <t>MAJOR REVENUE PER SCH</t>
  </si>
  <si>
    <t>TOTAL REVENUE</t>
  </si>
  <si>
    <t>TOTAL REVENUE PER SCH</t>
  </si>
  <si>
    <t>GEN ED MARGIN</t>
  </si>
  <si>
    <t>GEN ED AVERAGE CLASS SIZE</t>
  </si>
  <si>
    <t>GEN ED MARGIN %</t>
  </si>
  <si>
    <t>MAJOR MARGIN</t>
  </si>
  <si>
    <t>MAJOR AVERAGE CLASS SIZE</t>
  </si>
  <si>
    <t>MAJOR MARGIN %</t>
  </si>
  <si>
    <t>TOTAL MARGIN</t>
  </si>
  <si>
    <t>TOTAL AVERAGE CLASS SIZE</t>
  </si>
  <si>
    <t>TOTAL MARGIN %</t>
  </si>
  <si>
    <t>Accounting</t>
  </si>
  <si>
    <t>Finance</t>
  </si>
  <si>
    <t>Management</t>
  </si>
  <si>
    <t>Marketing</t>
  </si>
  <si>
    <t>Political Science</t>
  </si>
  <si>
    <t>Social Work</t>
  </si>
  <si>
    <t>Spanish</t>
  </si>
  <si>
    <t>not used</t>
  </si>
  <si>
    <t>moved to Computer Science</t>
  </si>
  <si>
    <t>ACCT</t>
  </si>
  <si>
    <t>BIOL</t>
  </si>
  <si>
    <t>ENGL</t>
  </si>
  <si>
    <t>MGMT</t>
  </si>
  <si>
    <t>SOCI</t>
  </si>
  <si>
    <t>GREK</t>
  </si>
  <si>
    <t>Greek</t>
  </si>
  <si>
    <t>German</t>
  </si>
  <si>
    <t>Accounting BS</t>
  </si>
  <si>
    <t>Accounting BBA</t>
  </si>
  <si>
    <t>Actuarial Science</t>
  </si>
  <si>
    <t>American Studies</t>
  </si>
  <si>
    <t>American Studies Education</t>
  </si>
  <si>
    <t>Biology BA</t>
  </si>
  <si>
    <t>Biology BS</t>
  </si>
  <si>
    <t>Biology Education</t>
  </si>
  <si>
    <t>Chemistry Education</t>
  </si>
  <si>
    <t>Classics</t>
  </si>
  <si>
    <t>Computational Science</t>
  </si>
  <si>
    <t>Creative Arts</t>
  </si>
  <si>
    <t>Comp Sci ThreeTwo</t>
  </si>
  <si>
    <t>Economics BA</t>
  </si>
  <si>
    <t>Economics BS</t>
  </si>
  <si>
    <t>Economics Bus and Dist Ed</t>
  </si>
  <si>
    <t>English Education</t>
  </si>
  <si>
    <t>Environmental Science BS</t>
  </si>
  <si>
    <t>Finance Bus and Dist Ed</t>
  </si>
  <si>
    <t>French Education</t>
  </si>
  <si>
    <t>French</t>
  </si>
  <si>
    <t>History Education</t>
  </si>
  <si>
    <t>Mathematics BA</t>
  </si>
  <si>
    <t>Marketing and Management</t>
  </si>
  <si>
    <t>Mathematics BS</t>
  </si>
  <si>
    <t>Applied Math ThreeTwo</t>
  </si>
  <si>
    <t>Physics and Astronomy</t>
  </si>
  <si>
    <t>Political Science Education</t>
  </si>
  <si>
    <t>Physics BioChem</t>
  </si>
  <si>
    <t>Physics Education</t>
  </si>
  <si>
    <t>Physics ThreeTwo</t>
  </si>
  <si>
    <t>Religious Studies</t>
  </si>
  <si>
    <t>Spanish Education</t>
  </si>
  <si>
    <t>Sociology Education</t>
  </si>
  <si>
    <t>Undeclared Arts Educ</t>
  </si>
  <si>
    <t>Undeclared Arts</t>
  </si>
  <si>
    <t>Undeclared Business Educ</t>
  </si>
  <si>
    <t>Undeclared Business</t>
  </si>
  <si>
    <t>Undeclared Science</t>
  </si>
  <si>
    <t>Undeclared Science Educ</t>
  </si>
  <si>
    <t>Writing and Communication</t>
  </si>
  <si>
    <t>moved to Accounting</t>
  </si>
  <si>
    <t>moved to Biology</t>
  </si>
  <si>
    <t>moved to Chemistry</t>
  </si>
  <si>
    <t>moved to American Studies</t>
  </si>
  <si>
    <t>moved to Mathematics</t>
  </si>
  <si>
    <t>moved to Economics</t>
  </si>
  <si>
    <t>moved to English</t>
  </si>
  <si>
    <t>moved to Finance</t>
  </si>
  <si>
    <t>moved to French</t>
  </si>
  <si>
    <t>moved to History</t>
  </si>
  <si>
    <t>moved to Physics and Astronomy</t>
  </si>
  <si>
    <t>moved to Political Science</t>
  </si>
  <si>
    <t>moved to Sociology</t>
  </si>
  <si>
    <t>moved to Spanish</t>
  </si>
  <si>
    <t>Mathematics BA - Education</t>
  </si>
  <si>
    <t>Mathematics BS - Education</t>
  </si>
  <si>
    <t>ACBS</t>
  </si>
  <si>
    <t>ACSC</t>
  </si>
  <si>
    <t>AMST</t>
  </si>
  <si>
    <t>ASED</t>
  </si>
  <si>
    <t>BIBA</t>
  </si>
  <si>
    <t>BIBS</t>
  </si>
  <si>
    <t>BICM</t>
  </si>
  <si>
    <t>CHAC</t>
  </si>
  <si>
    <t>Chemistry ACS</t>
  </si>
  <si>
    <t>CHED</t>
  </si>
  <si>
    <t>CLAS</t>
  </si>
  <si>
    <t>CREA</t>
  </si>
  <si>
    <t>CSIS</t>
  </si>
  <si>
    <t>ECAR</t>
  </si>
  <si>
    <t>ECBU</t>
  </si>
  <si>
    <t>ENED</t>
  </si>
  <si>
    <t>ENVA</t>
  </si>
  <si>
    <t>FINC</t>
  </si>
  <si>
    <t>FRED</t>
  </si>
  <si>
    <t>HYED</t>
  </si>
  <si>
    <t>MAED</t>
  </si>
  <si>
    <t>Mathematics Education BA</t>
  </si>
  <si>
    <t>MKMG</t>
  </si>
  <si>
    <t>MRKT</t>
  </si>
  <si>
    <t>MTBA</t>
  </si>
  <si>
    <t>MTBS</t>
  </si>
  <si>
    <t>MTED</t>
  </si>
  <si>
    <t>Mathematics Education BS</t>
  </si>
  <si>
    <t>POSC</t>
  </si>
  <si>
    <t>PYCP</t>
  </si>
  <si>
    <t>Physics Computational Physics</t>
  </si>
  <si>
    <t>RELG</t>
  </si>
  <si>
    <t>SDIM</t>
  </si>
  <si>
    <t>Student Designed Major</t>
  </si>
  <si>
    <t>SPED</t>
  </si>
  <si>
    <t>SWRK</t>
  </si>
  <si>
    <t>moved to Spanish Education</t>
  </si>
  <si>
    <t>CHEM/BIOL</t>
  </si>
  <si>
    <t xml:space="preserve">CHEM </t>
  </si>
  <si>
    <t>CLSS/GREK/LATN</t>
  </si>
  <si>
    <t>AMST/ENG/HIST/POSC</t>
  </si>
  <si>
    <t>School of Business</t>
  </si>
  <si>
    <t>School of Liberal Arts</t>
  </si>
  <si>
    <t>School of Science</t>
  </si>
  <si>
    <t>Interdisciplinary</t>
  </si>
  <si>
    <t>COLLEGE</t>
  </si>
  <si>
    <t>AMSL</t>
  </si>
  <si>
    <t>ARAB</t>
  </si>
  <si>
    <t>ASTR</t>
  </si>
  <si>
    <t>ATDV</t>
  </si>
  <si>
    <t>BLAW</t>
  </si>
  <si>
    <t>BUDV</t>
  </si>
  <si>
    <t>CLSS</t>
  </si>
  <si>
    <t>COGS</t>
  </si>
  <si>
    <t>COMD</t>
  </si>
  <si>
    <t>FYSM</t>
  </si>
  <si>
    <t>GBUS</t>
  </si>
  <si>
    <t>GERM</t>
  </si>
  <si>
    <t>GLST</t>
  </si>
  <si>
    <t>HNRS</t>
  </si>
  <si>
    <t>ILST</t>
  </si>
  <si>
    <t>INSA</t>
  </si>
  <si>
    <t>ITAL</t>
  </si>
  <si>
    <t>LATN</t>
  </si>
  <si>
    <t>MACC</t>
  </si>
  <si>
    <t>MULT</t>
  </si>
  <si>
    <t>MUMD</t>
  </si>
  <si>
    <t>PCST</t>
  </si>
  <si>
    <t>QBUS</t>
  </si>
  <si>
    <t>RUSS</t>
  </si>
  <si>
    <t>SCDV</t>
  </si>
  <si>
    <t>WRIT</t>
  </si>
  <si>
    <t>WSTU</t>
  </si>
  <si>
    <t>American Sign Language</t>
  </si>
  <si>
    <t>Arabic</t>
  </si>
  <si>
    <t>Astronomy</t>
  </si>
  <si>
    <t>Business Law</t>
  </si>
  <si>
    <t>Chemistry and Biochemistry</t>
  </si>
  <si>
    <t>Classical Studies</t>
  </si>
  <si>
    <t>Cognitive Science</t>
  </si>
  <si>
    <t>Community Development</t>
  </si>
  <si>
    <t>Environ Studies and Sciences</t>
  </si>
  <si>
    <t>First Year Seminar</t>
  </si>
  <si>
    <t>Graduate Business</t>
  </si>
  <si>
    <t>Global Studies</t>
  </si>
  <si>
    <t>Honors</t>
  </si>
  <si>
    <t>International Studies</t>
  </si>
  <si>
    <t>Franciscan Serv and Advocacy</t>
  </si>
  <si>
    <t>Italian</t>
  </si>
  <si>
    <t>Latin</t>
  </si>
  <si>
    <t>Masters in Accounting</t>
  </si>
  <si>
    <t>Multicultural Studies</t>
  </si>
  <si>
    <t>Multimedia</t>
  </si>
  <si>
    <t>Peace Studies</t>
  </si>
  <si>
    <t>Quantitative Business</t>
  </si>
  <si>
    <t>Russian</t>
  </si>
  <si>
    <t>Writing</t>
  </si>
  <si>
    <t>Women's Studies</t>
  </si>
  <si>
    <t>moved to Marketing and Management</t>
  </si>
  <si>
    <t>13-15 COST PER SCH IN MAJOR</t>
  </si>
  <si>
    <t>MATH/ECON/FINC</t>
  </si>
  <si>
    <t>MAJOR INFORMATION RANKED BY DEMAND</t>
  </si>
  <si>
    <t>ANALYSIS CHART AY 2013-15</t>
  </si>
  <si>
    <t>GRADUATE</t>
  </si>
  <si>
    <t>Accounting MS</t>
  </si>
  <si>
    <t>NA</t>
  </si>
  <si>
    <t>Graduate Accounting</t>
  </si>
  <si>
    <t>GBUS/MACC</t>
  </si>
  <si>
    <t>Tier 2: Academic areas with</t>
  </si>
  <si>
    <t>constraints such as laboratories</t>
  </si>
  <si>
    <t>GRADUATE MAJORS</t>
  </si>
  <si>
    <t>GRADUATE EXTERNAL DEMAND</t>
  </si>
  <si>
    <t>UNDERGRADUATE COST DATA AY 2013-15</t>
  </si>
  <si>
    <t>GRADUATE COST DATA AY 2013-15</t>
  </si>
  <si>
    <t>UNDERGRADUATE REVENUE DATA AY 2013-15</t>
  </si>
  <si>
    <t>GRADUATE REVENUE DATA AY 2013-15</t>
  </si>
  <si>
    <t>UNDERGRADUATE MARGIN DATA AY 2013-15</t>
  </si>
  <si>
    <t>GRADUATE MARGIN DATA AY 2013-15</t>
  </si>
  <si>
    <t>UNDERGRADUATE MARGIN ANALYSIS AY 2013-15</t>
  </si>
  <si>
    <t>GRADUATE MARGIN ANALYSIS AY 2013-15</t>
  </si>
  <si>
    <t>Tier 1: Academic areas generally</t>
  </si>
  <si>
    <t>or studios:</t>
  </si>
  <si>
    <t>without constrainsts such as laboratories</t>
  </si>
  <si>
    <r>
      <t xml:space="preserve">AY 2013-15  </t>
    </r>
    <r>
      <rPr>
        <b/>
        <sz val="10"/>
        <rFont val="Verdana"/>
        <family val="2"/>
      </rPr>
      <t>(revised 2-19-2016)</t>
    </r>
  </si>
  <si>
    <t>(Average)</t>
  </si>
  <si>
    <t>Combined physics and astronomy</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</si>
</sst>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4" formatCode="_(&quot;$&quot;* #,##0.00_);_(&quot;$&quot;* \(#,##0.00\);_(&quot;$&quot;* &quot;-&quot;??_);_(@_)"/>
    <numFmt numFmtId="43" formatCode="_(* #,##0.00_);_(* \(#,##0.00\);_(* &quot;-&quot;??_);_(@_)"/>
    <numFmt numFmtId="164" formatCode="0.0%"/>
    <numFmt numFmtId="165" formatCode="_(* #,##0_);_(* \(#,##0\);_(* &quot;-&quot;??_);_(@_)"/>
    <numFmt numFmtId="166" formatCode="_(&quot;$&quot;* #,##0_);_(&quot;$&quot;* \(#,##0\);_(&quot;$&quot;* &quot;-&quot;??_);_(@_)"/>
    <numFmt numFmtId="167" formatCode="#,##0.0_);\(#,##0.0\)"/>
    <numFmt numFmtId="168" formatCode="#,##0.0"/>
    <numFmt numFmtId="169" formatCode="_(* #,##0.00000_);_(* \(#,##0.00000\);_(* &quot;-&quot;??_);_(@_)"/>
    <numFmt numFmtId="170" formatCode="_(* #,##0.0_);_(* \(#,##0.0\);_(* &quot;-&quot;??_);_(@_)"/>
  </numFmts>
  <fonts count="57" x14ac:knownFonts="1">
    <font>
      <sz val="10"/>
      <name val="Arial"/>
    </font>
    <font>
      <sz val="11"/>
      <color theme="1"/>
      <name val="Calibri"/>
      <family val="2"/>
      <scheme val="minor"/>
    </font>
    <font>
      <sz val="10"/>
      <name val="Arial"/>
      <family val="2"/>
    </font>
    <font>
      <sz val="8"/>
      <name val="Arial"/>
      <family val="2"/>
    </font>
    <font>
      <b/>
      <sz val="9"/>
      <name val="Arial"/>
      <family val="2"/>
    </font>
    <font>
      <sz val="9"/>
      <name val="Arial"/>
      <family val="2"/>
    </font>
    <font>
      <sz val="9"/>
      <color indexed="8"/>
      <name val="Arial"/>
      <family val="2"/>
    </font>
    <font>
      <b/>
      <sz val="10"/>
      <name val="Arial"/>
      <family val="2"/>
    </font>
    <font>
      <b/>
      <sz val="10"/>
      <color indexed="8"/>
      <name val="Arial"/>
      <family val="2"/>
    </font>
    <font>
      <b/>
      <sz val="8"/>
      <color indexed="8"/>
      <name val="Arial"/>
      <family val="2"/>
    </font>
    <font>
      <b/>
      <sz val="9"/>
      <color indexed="8"/>
      <name val="Arial"/>
      <family val="2"/>
    </font>
    <font>
      <sz val="10"/>
      <color indexed="8"/>
      <name val="Arial"/>
      <family val="2"/>
    </font>
    <font>
      <sz val="8"/>
      <color indexed="8"/>
      <name val="Arial"/>
      <family val="2"/>
    </font>
    <font>
      <b/>
      <sz val="12"/>
      <name val="Arial"/>
      <family val="2"/>
    </font>
    <font>
      <sz val="8"/>
      <color indexed="8"/>
      <name val="Verdana"/>
      <family val="2"/>
    </font>
    <font>
      <sz val="10"/>
      <name val="Arial"/>
      <family val="2"/>
    </font>
    <font>
      <sz val="10"/>
      <color indexed="8"/>
      <name val="MS Sans Serif"/>
      <family val="2"/>
    </font>
    <font>
      <b/>
      <sz val="12"/>
      <name val="Verdana"/>
      <family val="2"/>
    </font>
    <font>
      <sz val="10"/>
      <name val="MS Sans Serif"/>
      <family val="2"/>
    </font>
    <font>
      <b/>
      <sz val="14"/>
      <color indexed="8"/>
      <name val="Arial"/>
      <family val="2"/>
    </font>
    <font>
      <sz val="11"/>
      <color indexed="8"/>
      <name val="Arial"/>
      <family val="2"/>
    </font>
    <font>
      <sz val="12"/>
      <name val="Arial"/>
      <family val="2"/>
    </font>
    <font>
      <sz val="11"/>
      <name val="Arial"/>
      <family val="2"/>
    </font>
    <font>
      <sz val="12"/>
      <color indexed="8"/>
      <name val="Arial"/>
      <family val="2"/>
    </font>
    <font>
      <sz val="10"/>
      <name val="Arial"/>
      <family val="2"/>
    </font>
    <font>
      <sz val="10"/>
      <name val="Arial"/>
      <family val="2"/>
    </font>
    <font>
      <sz val="9"/>
      <color theme="0" tint="-0.499984740745262"/>
      <name val="Arial"/>
      <family val="2"/>
    </font>
    <font>
      <sz val="9"/>
      <color rgb="FF000000"/>
      <name val="Arial"/>
      <family val="2"/>
    </font>
    <font>
      <sz val="9"/>
      <color indexed="8"/>
      <name val="Calibri"/>
      <family val="2"/>
      <scheme val="minor"/>
    </font>
    <font>
      <b/>
      <sz val="10"/>
      <color indexed="8"/>
      <name val="Calibri"/>
      <family val="2"/>
      <scheme val="minor"/>
    </font>
    <font>
      <b/>
      <sz val="9"/>
      <color indexed="8"/>
      <name val="Calibri"/>
      <family val="2"/>
      <scheme val="minor"/>
    </font>
    <font>
      <sz val="10"/>
      <name val="Calibri"/>
      <family val="2"/>
      <scheme val="minor"/>
    </font>
    <font>
      <sz val="14"/>
      <color indexed="8"/>
      <name val="Arial"/>
      <family val="2"/>
    </font>
    <font>
      <sz val="14"/>
      <name val="Arial"/>
      <family val="2"/>
    </font>
    <font>
      <b/>
      <sz val="16"/>
      <color indexed="8"/>
      <name val="Arial"/>
      <family val="2"/>
    </font>
    <font>
      <sz val="12"/>
      <color theme="1"/>
      <name val="Calibri"/>
      <family val="2"/>
      <scheme val="minor"/>
    </font>
    <font>
      <sz val="14"/>
      <color theme="1"/>
      <name val="Cambria"/>
      <family val="1"/>
      <scheme val="major"/>
    </font>
    <font>
      <sz val="12"/>
      <color theme="1"/>
      <name val="Cambria"/>
      <family val="1"/>
    </font>
    <font>
      <b/>
      <sz val="12"/>
      <color theme="1"/>
      <name val="Calibri"/>
      <family val="2"/>
      <scheme val="minor"/>
    </font>
    <font>
      <sz val="14"/>
      <color theme="1"/>
      <name val="Calibri"/>
      <family val="2"/>
      <scheme val="minor"/>
    </font>
    <font>
      <b/>
      <sz val="14"/>
      <color theme="1"/>
      <name val="Cambria"/>
      <family val="1"/>
    </font>
    <font>
      <sz val="14"/>
      <color theme="1"/>
      <name val="Cambria"/>
      <family val="1"/>
    </font>
    <font>
      <sz val="14"/>
      <color indexed="8"/>
      <name val="Cambria"/>
      <family val="1"/>
    </font>
    <font>
      <sz val="11"/>
      <name val="Calibri"/>
      <family val="2"/>
      <scheme val="minor"/>
    </font>
    <font>
      <b/>
      <sz val="14"/>
      <color theme="1"/>
      <name val="Calibri"/>
      <family val="2"/>
      <scheme val="minor"/>
    </font>
    <font>
      <b/>
      <sz val="8"/>
      <name val="Arial"/>
      <family val="2"/>
    </font>
    <font>
      <b/>
      <sz val="18"/>
      <color indexed="8"/>
      <name val="Arial"/>
      <family val="2"/>
    </font>
    <font>
      <b/>
      <sz val="12"/>
      <color indexed="8"/>
      <name val="Arial"/>
      <family val="2"/>
    </font>
    <font>
      <sz val="10"/>
      <name val="Arial"/>
      <family val="2"/>
    </font>
    <font>
      <sz val="9"/>
      <color theme="1"/>
      <name val="Arial"/>
      <family val="2"/>
    </font>
    <font>
      <sz val="9"/>
      <color theme="1"/>
      <name val="Calibri"/>
      <family val="2"/>
      <scheme val="minor"/>
    </font>
    <font>
      <sz val="11"/>
      <color rgb="FF000000"/>
      <name val="Calibri"/>
      <family val="2"/>
    </font>
    <font>
      <sz val="11"/>
      <color rgb="FF000000"/>
      <name val="Calibri"/>
      <family val="2"/>
    </font>
    <font>
      <sz val="11"/>
      <color theme="0" tint="-0.499984740745262"/>
      <name val="Calibri"/>
      <family val="2"/>
    </font>
    <font>
      <b/>
      <sz val="9"/>
      <color indexed="81"/>
      <name val="Tahoma"/>
      <charset val="1"/>
    </font>
    <font>
      <sz val="9"/>
      <color indexed="81"/>
      <name val="Tahoma"/>
      <family val="2"/>
    </font>
    <font>
      <b/>
      <sz val="10"/>
      <name val="Verdana"/>
      <family val="2"/>
    </font>
  </fonts>
  <fills count="16">
    <fill>
      <patternFill patternType="none"/>
    </fill>
    <fill>
      <patternFill patternType="gray125"/>
    </fill>
    <fill>
      <patternFill patternType="solid">
        <fgColor theme="0" tint="-0.14999847407452621"/>
        <bgColor indexed="64"/>
      </patternFill>
    </fill>
    <fill>
      <patternFill patternType="solid">
        <fgColor theme="0" tint="-0.14999847407452621"/>
        <bgColor indexed="0"/>
      </patternFill>
    </fill>
    <fill>
      <patternFill patternType="solid">
        <fgColor rgb="FFFFFFCC"/>
        <bgColor indexed="0"/>
      </patternFill>
    </fill>
    <fill>
      <patternFill patternType="solid">
        <fgColor rgb="FFFFFFCC"/>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rgb="FFFFFFFF"/>
        <bgColor indexed="64"/>
      </patternFill>
    </fill>
    <fill>
      <patternFill patternType="solid">
        <fgColor rgb="FFEBF1DE"/>
        <bgColor indexed="64"/>
      </patternFill>
    </fill>
    <fill>
      <patternFill patternType="solid">
        <fgColor rgb="FFF2DCDB"/>
        <bgColor indexed="64"/>
      </patternFill>
    </fill>
  </fills>
  <borders count="47">
    <border>
      <left/>
      <right/>
      <top/>
      <bottom/>
      <diagonal/>
    </border>
    <border>
      <left style="thin">
        <color auto="1"/>
      </left>
      <right style="thin">
        <color auto="1"/>
      </right>
      <top style="hair">
        <color auto="1"/>
      </top>
      <bottom style="hair">
        <color auto="1"/>
      </bottom>
      <diagonal/>
    </border>
    <border>
      <left/>
      <right/>
      <top style="thin">
        <color auto="1"/>
      </top>
      <bottom/>
      <diagonal/>
    </border>
    <border>
      <left/>
      <right/>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auto="1"/>
      </left>
      <right/>
      <top style="medium">
        <color auto="1"/>
      </top>
      <bottom/>
      <diagonal/>
    </border>
    <border>
      <left style="medium">
        <color auto="1"/>
      </left>
      <right style="medium">
        <color auto="1"/>
      </right>
      <top style="medium">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style="hair">
        <color auto="1"/>
      </bottom>
      <diagonal/>
    </border>
    <border>
      <left style="thin">
        <color theme="1"/>
      </left>
      <right style="thin">
        <color theme="1"/>
      </right>
      <top style="hair">
        <color theme="1"/>
      </top>
      <bottom style="hair">
        <color theme="1"/>
      </bottom>
      <diagonal/>
    </border>
    <border>
      <left style="hair">
        <color auto="1"/>
      </left>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hair">
        <color auto="1"/>
      </right>
      <top/>
      <bottom/>
      <diagonal/>
    </border>
    <border>
      <left/>
      <right/>
      <top/>
      <bottom style="hair">
        <color auto="1"/>
      </bottom>
      <diagonal/>
    </border>
    <border>
      <left style="hair">
        <color auto="1"/>
      </left>
      <right/>
      <top/>
      <bottom style="hair">
        <color auto="1"/>
      </bottom>
      <diagonal/>
    </border>
    <border>
      <left style="medium">
        <color auto="1"/>
      </left>
      <right/>
      <top/>
      <bottom style="medium">
        <color auto="1"/>
      </bottom>
      <diagonal/>
    </border>
    <border>
      <left style="medium">
        <color auto="1"/>
      </left>
      <right style="thin">
        <color auto="1"/>
      </right>
      <top style="medium">
        <color auto="1"/>
      </top>
      <bottom style="hair">
        <color auto="1"/>
      </bottom>
      <diagonal/>
    </border>
    <border>
      <left style="thin">
        <color auto="1"/>
      </left>
      <right style="thin">
        <color auto="1"/>
      </right>
      <top style="medium">
        <color auto="1"/>
      </top>
      <bottom style="hair">
        <color auto="1"/>
      </bottom>
      <diagonal/>
    </border>
    <border>
      <left/>
      <right/>
      <top style="medium">
        <color auto="1"/>
      </top>
      <bottom/>
      <diagonal/>
    </border>
    <border>
      <left/>
      <right/>
      <top/>
      <bottom style="medium">
        <color auto="1"/>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style="medium">
        <color auto="1"/>
      </right>
      <top/>
      <bottom style="medium">
        <color auto="1"/>
      </bottom>
      <diagonal/>
    </border>
    <border>
      <left style="thin">
        <color theme="1"/>
      </left>
      <right style="thin">
        <color theme="1"/>
      </right>
      <top style="thin">
        <color auto="1"/>
      </top>
      <bottom style="hair">
        <color theme="1"/>
      </bottom>
      <diagonal/>
    </border>
    <border>
      <left style="thin">
        <color auto="1"/>
      </left>
      <right style="medium">
        <color auto="1"/>
      </right>
      <top style="medium">
        <color auto="1"/>
      </top>
      <bottom style="hair">
        <color auto="1"/>
      </bottom>
      <diagonal/>
    </border>
    <border>
      <left style="thin">
        <color theme="1"/>
      </left>
      <right style="thin">
        <color theme="1"/>
      </right>
      <top style="hair">
        <color theme="1"/>
      </top>
      <bottom/>
      <diagonal/>
    </border>
    <border>
      <left style="medium">
        <color auto="1"/>
      </left>
      <right style="thin">
        <color auto="1"/>
      </right>
      <top style="hair">
        <color auto="1"/>
      </top>
      <bottom style="hair">
        <color auto="1"/>
      </bottom>
      <diagonal/>
    </border>
    <border>
      <left style="medium">
        <color auto="1"/>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style="thin">
        <color auto="1"/>
      </left>
      <right style="medium">
        <color auto="1"/>
      </right>
      <top style="hair">
        <color auto="1"/>
      </top>
      <bottom style="medium">
        <color auto="1"/>
      </bottom>
      <diagonal/>
    </border>
    <border>
      <left style="thin">
        <color auto="1"/>
      </left>
      <right style="medium">
        <color auto="1"/>
      </right>
      <top/>
      <bottom style="hair">
        <color auto="1"/>
      </bottom>
      <diagonal/>
    </border>
    <border>
      <left style="thin">
        <color auto="1"/>
      </left>
      <right style="medium">
        <color auto="1"/>
      </right>
      <top style="hair">
        <color auto="1"/>
      </top>
      <bottom style="hair">
        <color auto="1"/>
      </bottom>
      <diagonal/>
    </border>
    <border>
      <left style="thin">
        <color theme="1"/>
      </left>
      <right style="thin">
        <color theme="1"/>
      </right>
      <top style="hair">
        <color theme="1"/>
      </top>
      <bottom style="thin">
        <color auto="1"/>
      </bottom>
      <diagonal/>
    </border>
    <border>
      <left style="medium">
        <color auto="1"/>
      </left>
      <right style="thin">
        <color auto="1"/>
      </right>
      <top/>
      <bottom style="hair">
        <color auto="1"/>
      </bottom>
      <diagonal/>
    </border>
    <border>
      <left style="medium">
        <color auto="1"/>
      </left>
      <right style="medium">
        <color auto="1"/>
      </right>
      <top style="medium">
        <color auto="1"/>
      </top>
      <bottom style="medium">
        <color auto="1"/>
      </bottom>
      <diagonal/>
    </border>
    <border>
      <left style="thin">
        <color theme="1"/>
      </left>
      <right style="thin">
        <color theme="1"/>
      </right>
      <top style="thin">
        <color auto="1"/>
      </top>
      <bottom style="thin">
        <color auto="1"/>
      </bottom>
      <diagonal/>
    </border>
    <border>
      <left style="medium">
        <color auto="1"/>
      </left>
      <right style="thin">
        <color auto="1"/>
      </right>
      <top style="hair">
        <color auto="1"/>
      </top>
      <bottom/>
      <diagonal/>
    </border>
    <border>
      <left style="thin">
        <color auto="1"/>
      </left>
      <right style="thin">
        <color auto="1"/>
      </right>
      <top style="hair">
        <color auto="1"/>
      </top>
      <bottom/>
      <diagonal/>
    </border>
    <border>
      <left style="thin">
        <color auto="1"/>
      </left>
      <right style="medium">
        <color auto="1"/>
      </right>
      <top/>
      <bottom/>
      <diagonal/>
    </border>
    <border>
      <left/>
      <right/>
      <top style="thin">
        <color auto="1"/>
      </top>
      <bottom style="thin">
        <color auto="1"/>
      </bottom>
      <diagonal/>
    </border>
  </borders>
  <cellStyleXfs count="47">
    <xf numFmtId="0" fontId="0" fillId="0" borderId="0"/>
    <xf numFmtId="43" fontId="2"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43" fontId="24" fillId="0" borderId="0" applyFont="0" applyFill="0" applyBorder="0" applyAlignment="0" applyProtection="0"/>
    <xf numFmtId="43" fontId="15" fillId="0" borderId="0" applyFont="0" applyFill="0" applyBorder="0" applyAlignment="0" applyProtection="0"/>
    <xf numFmtId="43" fontId="25" fillId="0" borderId="0" applyFont="0" applyFill="0" applyBorder="0" applyAlignment="0" applyProtection="0"/>
    <xf numFmtId="44" fontId="2"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0" fontId="15" fillId="0" borderId="0"/>
    <xf numFmtId="0" fontId="16" fillId="0" borderId="0"/>
    <xf numFmtId="0" fontId="11" fillId="0" borderId="0"/>
    <xf numFmtId="0" fontId="18" fillId="0" borderId="0"/>
    <xf numFmtId="0" fontId="11" fillId="0" borderId="0"/>
    <xf numFmtId="9" fontId="2"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0" fontId="35"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0" fontId="1" fillId="0" borderId="0"/>
    <xf numFmtId="0" fontId="1" fillId="0" borderId="0"/>
    <xf numFmtId="0" fontId="2" fillId="0" borderId="0"/>
    <xf numFmtId="0" fontId="2" fillId="0" borderId="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0" fontId="48" fillId="0" borderId="0"/>
    <xf numFmtId="0" fontId="35" fillId="0" borderId="0"/>
    <xf numFmtId="0" fontId="2" fillId="0" borderId="0"/>
    <xf numFmtId="44" fontId="2" fillId="0" borderId="0" applyFont="0" applyFill="0" applyBorder="0" applyAlignment="0" applyProtection="0"/>
    <xf numFmtId="9" fontId="2" fillId="0" borderId="0" applyFont="0" applyFill="0" applyBorder="0" applyAlignment="0" applyProtection="0"/>
  </cellStyleXfs>
  <cellXfs count="446">
    <xf numFmtId="0" fontId="0" fillId="0" borderId="0" xfId="0"/>
    <xf numFmtId="0" fontId="5" fillId="0" borderId="0" xfId="0" applyFont="1"/>
    <xf numFmtId="0" fontId="5" fillId="0" borderId="0" xfId="0" applyFont="1" applyBorder="1"/>
    <xf numFmtId="165" fontId="5" fillId="0" borderId="0" xfId="1" applyNumberFormat="1" applyFont="1"/>
    <xf numFmtId="0" fontId="12" fillId="0" borderId="0" xfId="14" applyFont="1" applyAlignment="1">
      <alignment wrapText="1"/>
    </xf>
    <xf numFmtId="0" fontId="6" fillId="0" borderId="0" xfId="14" applyFont="1"/>
    <xf numFmtId="0" fontId="0" fillId="0" borderId="0" xfId="0" applyAlignment="1">
      <alignment horizontal="center"/>
    </xf>
    <xf numFmtId="0" fontId="5" fillId="0" borderId="0" xfId="0" applyFont="1" applyAlignment="1">
      <alignment horizontal="center"/>
    </xf>
    <xf numFmtId="0" fontId="3" fillId="0" borderId="0" xfId="0" applyFont="1" applyAlignment="1">
      <alignment horizontal="center"/>
    </xf>
    <xf numFmtId="0" fontId="0" fillId="0" borderId="0" xfId="0" applyBorder="1"/>
    <xf numFmtId="0" fontId="3" fillId="0" borderId="0" xfId="0" applyFont="1" applyBorder="1" applyAlignment="1"/>
    <xf numFmtId="0" fontId="5" fillId="0" borderId="0" xfId="0" applyFont="1" applyBorder="1" applyAlignment="1">
      <alignment horizontal="center"/>
    </xf>
    <xf numFmtId="0" fontId="7" fillId="0" borderId="0" xfId="0" applyFont="1" applyBorder="1"/>
    <xf numFmtId="0" fontId="14" fillId="0" borderId="0" xfId="0" applyFont="1"/>
    <xf numFmtId="14" fontId="13" fillId="0" borderId="0" xfId="0" applyNumberFormat="1" applyFont="1" applyAlignment="1"/>
    <xf numFmtId="0" fontId="8" fillId="0" borderId="0" xfId="14" applyFont="1"/>
    <xf numFmtId="0" fontId="7" fillId="0" borderId="2" xfId="0" applyFont="1" applyBorder="1"/>
    <xf numFmtId="0" fontId="0" fillId="0" borderId="2" xfId="0" applyBorder="1"/>
    <xf numFmtId="0" fontId="5" fillId="0" borderId="2" xfId="0" applyFont="1" applyBorder="1" applyAlignment="1">
      <alignment horizontal="center"/>
    </xf>
    <xf numFmtId="0" fontId="0" fillId="0" borderId="0" xfId="0" applyBorder="1" applyAlignment="1">
      <alignment horizontal="center"/>
    </xf>
    <xf numFmtId="0" fontId="3" fillId="0" borderId="2" xfId="0" applyFont="1" applyBorder="1" applyAlignment="1"/>
    <xf numFmtId="0" fontId="13" fillId="0" borderId="0" xfId="0" applyFont="1" applyFill="1" applyBorder="1" applyAlignment="1"/>
    <xf numFmtId="0" fontId="0" fillId="0" borderId="0" xfId="0" applyFill="1" applyBorder="1" applyAlignment="1">
      <alignment horizontal="center"/>
    </xf>
    <xf numFmtId="0" fontId="0" fillId="0" borderId="0" xfId="0" applyFill="1" applyBorder="1"/>
    <xf numFmtId="0" fontId="17" fillId="0" borderId="0" xfId="0" applyFont="1" applyFill="1" applyBorder="1" applyAlignment="1">
      <alignment horizontal="right" wrapText="1"/>
    </xf>
    <xf numFmtId="0" fontId="17" fillId="0" borderId="0" xfId="0" applyFont="1" applyFill="1" applyBorder="1" applyAlignment="1">
      <alignment horizontal="right"/>
    </xf>
    <xf numFmtId="9" fontId="5" fillId="0" borderId="0" xfId="15" applyFont="1" applyFill="1" applyBorder="1"/>
    <xf numFmtId="0" fontId="20" fillId="0" borderId="0" xfId="12" applyFont="1" applyFill="1" applyBorder="1" applyAlignment="1">
      <alignment horizontal="center" wrapText="1"/>
    </xf>
    <xf numFmtId="0" fontId="20" fillId="0" borderId="0" xfId="12" applyFont="1" applyBorder="1" applyAlignment="1">
      <alignment horizontal="center"/>
    </xf>
    <xf numFmtId="0" fontId="20" fillId="0" borderId="0" xfId="12" applyFont="1" applyAlignment="1">
      <alignment horizontal="center"/>
    </xf>
    <xf numFmtId="0" fontId="20" fillId="0" borderId="0" xfId="12" applyFont="1" applyBorder="1"/>
    <xf numFmtId="0" fontId="3" fillId="0" borderId="0" xfId="0" applyFont="1" applyBorder="1" applyAlignment="1">
      <alignment horizontal="center"/>
    </xf>
    <xf numFmtId="0" fontId="0" fillId="0" borderId="3" xfId="0" applyBorder="1"/>
    <xf numFmtId="165" fontId="5" fillId="0" borderId="0" xfId="1" applyNumberFormat="1" applyFont="1" applyFill="1" applyBorder="1"/>
    <xf numFmtId="0" fontId="6" fillId="0" borderId="0" xfId="14" applyFont="1" applyAlignment="1">
      <alignment horizontal="left"/>
    </xf>
    <xf numFmtId="0" fontId="8" fillId="0" borderId="0" xfId="14" applyFont="1" applyAlignment="1">
      <alignment horizontal="left"/>
    </xf>
    <xf numFmtId="0" fontId="23" fillId="0" borderId="0" xfId="12" applyFont="1" applyBorder="1" applyAlignment="1">
      <alignment horizontal="center"/>
    </xf>
    <xf numFmtId="0" fontId="23" fillId="0" borderId="0" xfId="12" applyFont="1" applyFill="1" applyBorder="1" applyAlignment="1">
      <alignment horizontal="center" wrapText="1"/>
    </xf>
    <xf numFmtId="0" fontId="19" fillId="0" borderId="0" xfId="12" applyFont="1" applyAlignment="1" applyProtection="1">
      <alignment horizontal="left"/>
      <protection locked="0"/>
    </xf>
    <xf numFmtId="164" fontId="5" fillId="0" borderId="11" xfId="15" applyNumberFormat="1" applyFont="1" applyFill="1" applyBorder="1"/>
    <xf numFmtId="9" fontId="5" fillId="0" borderId="0" xfId="15" applyFont="1"/>
    <xf numFmtId="0" fontId="28" fillId="0" borderId="0" xfId="11" applyFont="1" applyBorder="1"/>
    <xf numFmtId="0" fontId="29" fillId="0" borderId="0" xfId="11" applyFont="1" applyBorder="1"/>
    <xf numFmtId="0" fontId="30" fillId="0" borderId="0" xfId="11" applyFont="1" applyBorder="1" applyAlignment="1">
      <alignment horizontal="left"/>
    </xf>
    <xf numFmtId="0" fontId="30" fillId="0" borderId="0" xfId="11" applyFont="1" applyBorder="1" applyAlignment="1">
      <alignment horizontal="centerContinuous"/>
    </xf>
    <xf numFmtId="0" fontId="29" fillId="0" borderId="0" xfId="11" applyFont="1" applyBorder="1" applyAlignment="1">
      <alignment horizontal="centerContinuous"/>
    </xf>
    <xf numFmtId="0" fontId="31" fillId="0" borderId="0" xfId="0" applyFont="1"/>
    <xf numFmtId="0" fontId="30" fillId="2" borderId="8" xfId="11" applyFont="1" applyFill="1" applyBorder="1" applyAlignment="1">
      <alignment horizontal="center" wrapText="1"/>
    </xf>
    <xf numFmtId="164" fontId="28" fillId="0" borderId="13" xfId="15" applyNumberFormat="1" applyFont="1" applyFill="1" applyBorder="1" applyAlignment="1">
      <alignment horizontal="right" wrapText="1"/>
    </xf>
    <xf numFmtId="164" fontId="28" fillId="0" borderId="1" xfId="15" applyNumberFormat="1" applyFont="1" applyFill="1" applyBorder="1" applyAlignment="1">
      <alignment horizontal="right" wrapText="1"/>
    </xf>
    <xf numFmtId="164" fontId="28" fillId="0" borderId="2" xfId="15" applyNumberFormat="1" applyFont="1" applyFill="1" applyBorder="1" applyAlignment="1">
      <alignment horizontal="right" wrapText="1"/>
    </xf>
    <xf numFmtId="166" fontId="28" fillId="0" borderId="2" xfId="7" applyNumberFormat="1" applyFont="1" applyBorder="1"/>
    <xf numFmtId="0" fontId="6" fillId="0" borderId="0" xfId="12" applyFont="1" applyAlignment="1">
      <alignment horizontal="center"/>
    </xf>
    <xf numFmtId="0" fontId="6" fillId="0" borderId="0" xfId="12" applyFont="1"/>
    <xf numFmtId="0" fontId="11" fillId="0" borderId="0" xfId="12" applyFont="1" applyFill="1" applyBorder="1" applyAlignment="1">
      <alignment horizontal="center" wrapText="1"/>
    </xf>
    <xf numFmtId="0" fontId="11" fillId="0" borderId="0" xfId="12" applyFont="1" applyBorder="1" applyAlignment="1">
      <alignment horizontal="center"/>
    </xf>
    <xf numFmtId="0" fontId="6" fillId="0" borderId="0" xfId="12" applyFont="1" applyFill="1" applyBorder="1" applyAlignment="1">
      <alignment horizontal="center" wrapText="1"/>
    </xf>
    <xf numFmtId="0" fontId="6" fillId="0" borderId="0" xfId="12" applyFont="1" applyBorder="1" applyAlignment="1">
      <alignment horizontal="center"/>
    </xf>
    <xf numFmtId="0" fontId="34" fillId="0" borderId="0" xfId="12" applyFont="1"/>
    <xf numFmtId="0" fontId="35" fillId="0" borderId="0" xfId="18"/>
    <xf numFmtId="0" fontId="35" fillId="0" borderId="0" xfId="18" applyAlignment="1">
      <alignment vertical="top"/>
    </xf>
    <xf numFmtId="0" fontId="37" fillId="0" borderId="0" xfId="18" applyFont="1" applyAlignment="1">
      <alignment horizontal="left" vertical="top" wrapText="1"/>
    </xf>
    <xf numFmtId="0" fontId="38" fillId="0" borderId="0" xfId="18" applyFont="1"/>
    <xf numFmtId="0" fontId="35" fillId="0" borderId="15" xfId="18" applyBorder="1"/>
    <xf numFmtId="0" fontId="39" fillId="0" borderId="0" xfId="18" applyFont="1"/>
    <xf numFmtId="0" fontId="40" fillId="0" borderId="15" xfId="18" applyFont="1" applyBorder="1" applyAlignment="1">
      <alignment horizontal="left" vertical="center" wrapText="1"/>
    </xf>
    <xf numFmtId="0" fontId="40" fillId="0" borderId="0" xfId="18" applyFont="1" applyAlignment="1">
      <alignment vertical="center"/>
    </xf>
    <xf numFmtId="0" fontId="38" fillId="5" borderId="8" xfId="18" applyFont="1" applyFill="1" applyBorder="1" applyAlignment="1">
      <alignment horizontal="center"/>
    </xf>
    <xf numFmtId="0" fontId="41" fillId="0" borderId="18" xfId="18" applyFont="1" applyBorder="1" applyAlignment="1">
      <alignment vertical="top" wrapText="1"/>
    </xf>
    <xf numFmtId="0" fontId="41" fillId="0" borderId="15" xfId="18" applyFont="1" applyBorder="1" applyAlignment="1">
      <alignment horizontal="left" vertical="top" wrapText="1"/>
    </xf>
    <xf numFmtId="0" fontId="39" fillId="0" borderId="0" xfId="18" applyFont="1" applyAlignment="1"/>
    <xf numFmtId="0" fontId="36" fillId="0" borderId="0" xfId="18" applyFont="1" applyBorder="1" applyAlignment="1">
      <alignment wrapText="1"/>
    </xf>
    <xf numFmtId="0" fontId="36" fillId="0" borderId="15" xfId="18" applyFont="1" applyBorder="1" applyAlignment="1">
      <alignment wrapText="1"/>
    </xf>
    <xf numFmtId="0" fontId="41" fillId="0" borderId="0" xfId="18" applyFont="1" applyAlignment="1">
      <alignment horizontal="left" wrapText="1"/>
    </xf>
    <xf numFmtId="0" fontId="43" fillId="6" borderId="8" xfId="12" applyFont="1" applyFill="1" applyBorder="1" applyAlignment="1">
      <alignment horizontal="center" vertical="center" wrapText="1"/>
    </xf>
    <xf numFmtId="0" fontId="43" fillId="7" borderId="8" xfId="12" applyFont="1" applyFill="1" applyBorder="1" applyAlignment="1">
      <alignment horizontal="center" vertical="center" wrapText="1"/>
    </xf>
    <xf numFmtId="0" fontId="35" fillId="0" borderId="0" xfId="18" applyBorder="1" applyAlignment="1">
      <alignment horizontal="center" vertical="center"/>
    </xf>
    <xf numFmtId="0" fontId="35" fillId="0" borderId="19" xfId="18" applyBorder="1"/>
    <xf numFmtId="0" fontId="35" fillId="0" borderId="20" xfId="18" applyBorder="1"/>
    <xf numFmtId="0" fontId="44" fillId="0" borderId="0" xfId="18" applyFont="1"/>
    <xf numFmtId="0" fontId="39" fillId="0" borderId="15" xfId="18" applyFont="1" applyBorder="1"/>
    <xf numFmtId="0" fontId="39" fillId="0" borderId="0" xfId="18" applyFont="1" applyAlignment="1">
      <alignment vertical="center"/>
    </xf>
    <xf numFmtId="0" fontId="40" fillId="0" borderId="15" xfId="18" applyFont="1" applyBorder="1" applyAlignment="1">
      <alignment horizontal="left" vertical="center"/>
    </xf>
    <xf numFmtId="0" fontId="41" fillId="0" borderId="15" xfId="18" applyFont="1" applyBorder="1" applyAlignment="1">
      <alignment horizontal="left" wrapText="1"/>
    </xf>
    <xf numFmtId="0" fontId="43" fillId="8" borderId="8" xfId="12" applyFont="1" applyFill="1" applyBorder="1" applyAlignment="1">
      <alignment horizontal="center" vertical="center" wrapText="1"/>
    </xf>
    <xf numFmtId="0" fontId="37" fillId="0" borderId="15" xfId="18" applyFont="1" applyBorder="1" applyAlignment="1">
      <alignment horizontal="left" vertical="top" wrapText="1"/>
    </xf>
    <xf numFmtId="0" fontId="43" fillId="9" borderId="8" xfId="12" applyFont="1" applyFill="1" applyBorder="1" applyAlignment="1">
      <alignment horizontal="center" vertical="center" wrapText="1"/>
    </xf>
    <xf numFmtId="0" fontId="35" fillId="0" borderId="0" xfId="18" applyFill="1"/>
    <xf numFmtId="0" fontId="35" fillId="0" borderId="15" xfId="18" applyFill="1" applyBorder="1"/>
    <xf numFmtId="0" fontId="43" fillId="0" borderId="0" xfId="12" applyFont="1" applyFill="1" applyBorder="1" applyAlignment="1">
      <alignment horizontal="center" vertical="center" wrapText="1"/>
    </xf>
    <xf numFmtId="164" fontId="6" fillId="0" borderId="12" xfId="15" applyNumberFormat="1" applyFont="1" applyFill="1" applyBorder="1" applyAlignment="1">
      <alignment horizontal="right" indent="1"/>
    </xf>
    <xf numFmtId="168" fontId="6" fillId="0" borderId="12" xfId="1" applyNumberFormat="1" applyFont="1" applyFill="1" applyBorder="1" applyAlignment="1">
      <alignment horizontal="right" indent="1"/>
    </xf>
    <xf numFmtId="0" fontId="2" fillId="0" borderId="0" xfId="27"/>
    <xf numFmtId="166" fontId="5" fillId="0" borderId="13" xfId="7" applyNumberFormat="1" applyFont="1" applyFill="1" applyBorder="1" applyAlignment="1">
      <alignment horizontal="right"/>
    </xf>
    <xf numFmtId="166" fontId="5" fillId="0" borderId="11" xfId="7" applyNumberFormat="1" applyFont="1" applyFill="1" applyBorder="1" applyAlignment="1">
      <alignment horizontal="right"/>
    </xf>
    <xf numFmtId="0" fontId="6" fillId="0" borderId="0" xfId="0" applyFont="1" applyBorder="1"/>
    <xf numFmtId="0" fontId="6" fillId="0" borderId="0" xfId="0" applyFont="1" applyBorder="1" applyAlignment="1">
      <alignment horizontal="left"/>
    </xf>
    <xf numFmtId="0" fontId="6" fillId="0" borderId="0" xfId="0" applyFont="1" applyBorder="1" applyAlignment="1">
      <alignment wrapText="1"/>
    </xf>
    <xf numFmtId="169" fontId="6" fillId="0" borderId="0" xfId="0" applyNumberFormat="1" applyFont="1" applyBorder="1"/>
    <xf numFmtId="165" fontId="6" fillId="0" borderId="0" xfId="19" applyNumberFormat="1" applyFont="1" applyAlignment="1">
      <alignment horizontal="center"/>
    </xf>
    <xf numFmtId="0" fontId="46" fillId="5" borderId="7" xfId="12" applyFont="1" applyFill="1" applyBorder="1" applyAlignment="1">
      <alignment horizontal="center"/>
    </xf>
    <xf numFmtId="0" fontId="2" fillId="0" borderId="0" xfId="27" applyBorder="1"/>
    <xf numFmtId="0" fontId="21" fillId="0" borderId="0" xfId="27" applyFont="1" applyBorder="1"/>
    <xf numFmtId="0" fontId="22" fillId="0" borderId="0" xfId="27" applyFont="1"/>
    <xf numFmtId="0" fontId="5" fillId="0" borderId="0" xfId="27" applyFont="1"/>
    <xf numFmtId="0" fontId="7" fillId="0" borderId="0" xfId="27" applyFont="1"/>
    <xf numFmtId="0" fontId="2" fillId="0" borderId="0" xfId="27" applyFont="1"/>
    <xf numFmtId="0" fontId="4" fillId="0" borderId="0" xfId="27" applyFont="1"/>
    <xf numFmtId="0" fontId="7" fillId="0" borderId="0" xfId="27" applyFont="1" applyAlignment="1"/>
    <xf numFmtId="0" fontId="4" fillId="0" borderId="0" xfId="27" applyFont="1" applyAlignment="1"/>
    <xf numFmtId="0" fontId="7" fillId="0" borderId="0" xfId="27" applyFont="1" applyAlignment="1">
      <alignment horizontal="left"/>
    </xf>
    <xf numFmtId="0" fontId="4" fillId="0" borderId="0" xfId="27" applyFont="1" applyAlignment="1">
      <alignment horizontal="center"/>
    </xf>
    <xf numFmtId="0" fontId="4" fillId="0" borderId="0" xfId="27" applyFont="1" applyFill="1" applyAlignment="1">
      <alignment horizontal="center" wrapText="1"/>
    </xf>
    <xf numFmtId="0" fontId="4" fillId="2" borderId="8" xfId="27" applyFont="1" applyFill="1" applyBorder="1" applyAlignment="1">
      <alignment horizontal="center" wrapText="1"/>
    </xf>
    <xf numFmtId="0" fontId="5" fillId="0" borderId="0" xfId="27" applyFont="1" applyAlignment="1">
      <alignment wrapText="1"/>
    </xf>
    <xf numFmtId="165" fontId="5" fillId="0" borderId="0" xfId="27" applyNumberFormat="1" applyFont="1"/>
    <xf numFmtId="0" fontId="7" fillId="0" borderId="0" xfId="27" applyFont="1" applyBorder="1" applyAlignment="1">
      <alignment horizontal="center"/>
    </xf>
    <xf numFmtId="0" fontId="4" fillId="0" borderId="0" xfId="27" applyFont="1" applyAlignment="1">
      <alignment horizontal="left"/>
    </xf>
    <xf numFmtId="0" fontId="10" fillId="3" borderId="8" xfId="27" applyFont="1" applyFill="1" applyBorder="1" applyAlignment="1">
      <alignment horizontal="center" wrapText="1"/>
    </xf>
    <xf numFmtId="0" fontId="10" fillId="3" borderId="10" xfId="27" applyFont="1" applyFill="1" applyBorder="1" applyAlignment="1">
      <alignment horizontal="center" wrapText="1"/>
    </xf>
    <xf numFmtId="0" fontId="2" fillId="0" borderId="0" xfId="27" applyAlignment="1">
      <alignment horizontal="center"/>
    </xf>
    <xf numFmtId="0" fontId="10" fillId="3" borderId="8" xfId="27" applyFont="1" applyFill="1" applyBorder="1" applyAlignment="1">
      <alignment horizontal="center"/>
    </xf>
    <xf numFmtId="0" fontId="10" fillId="4" borderId="10" xfId="27" applyFont="1" applyFill="1" applyBorder="1" applyAlignment="1">
      <alignment horizontal="center" wrapText="1"/>
    </xf>
    <xf numFmtId="0" fontId="5" fillId="0" borderId="0" xfId="27" applyFont="1" applyAlignment="1">
      <alignment horizontal="left"/>
    </xf>
    <xf numFmtId="0" fontId="4" fillId="0" borderId="0" xfId="27" applyFont="1" applyBorder="1" applyAlignment="1">
      <alignment horizontal="center"/>
    </xf>
    <xf numFmtId="0" fontId="7" fillId="0" borderId="0" xfId="27" applyFont="1" applyBorder="1" applyAlignment="1"/>
    <xf numFmtId="0" fontId="7" fillId="0" borderId="0" xfId="27" applyFont="1" applyAlignment="1">
      <alignment horizontal="center"/>
    </xf>
    <xf numFmtId="0" fontId="7" fillId="2" borderId="8" xfId="27" applyFont="1" applyFill="1" applyBorder="1" applyAlignment="1">
      <alignment horizontal="center" wrapText="1"/>
    </xf>
    <xf numFmtId="0" fontId="7" fillId="0" borderId="0" xfId="27" applyFont="1" applyAlignment="1">
      <alignment wrapText="1"/>
    </xf>
    <xf numFmtId="0" fontId="8" fillId="0" borderId="0" xfId="27" applyFont="1" applyAlignment="1"/>
    <xf numFmtId="0" fontId="9" fillId="2" borderId="8" xfId="27" applyFont="1" applyFill="1" applyBorder="1" applyAlignment="1">
      <alignment horizontal="center" wrapText="1"/>
    </xf>
    <xf numFmtId="0" fontId="9" fillId="5" borderId="8" xfId="27" applyFont="1" applyFill="1" applyBorder="1" applyAlignment="1">
      <alignment horizontal="center" wrapText="1"/>
    </xf>
    <xf numFmtId="0" fontId="9" fillId="2" borderId="10" xfId="27" applyFont="1" applyFill="1" applyBorder="1" applyAlignment="1">
      <alignment horizontal="center" wrapText="1"/>
    </xf>
    <xf numFmtId="9" fontId="5" fillId="0" borderId="13" xfId="27" applyNumberFormat="1" applyFont="1" applyBorder="1"/>
    <xf numFmtId="16" fontId="5" fillId="0" borderId="0" xfId="27" applyNumberFormat="1" applyFont="1"/>
    <xf numFmtId="0" fontId="5" fillId="0" borderId="0" xfId="27" applyFont="1" applyFill="1" applyBorder="1" applyAlignment="1">
      <alignment horizontal="left" indent="1"/>
    </xf>
    <xf numFmtId="164" fontId="2" fillId="0" borderId="0" xfId="27" applyNumberFormat="1"/>
    <xf numFmtId="0" fontId="32" fillId="0" borderId="0" xfId="12" applyFont="1" applyBorder="1" applyAlignment="1">
      <alignment horizontal="center"/>
    </xf>
    <xf numFmtId="0" fontId="48" fillId="0" borderId="0" xfId="42" applyBorder="1"/>
    <xf numFmtId="0" fontId="48" fillId="0" borderId="0" xfId="42"/>
    <xf numFmtId="9" fontId="5" fillId="0" borderId="13" xfId="15" applyFont="1" applyFill="1" applyBorder="1" applyAlignment="1">
      <alignment horizontal="right"/>
    </xf>
    <xf numFmtId="0" fontId="6" fillId="0" borderId="0" xfId="14" applyFont="1" applyFill="1"/>
    <xf numFmtId="165" fontId="6" fillId="0" borderId="0" xfId="14" applyNumberFormat="1" applyFont="1"/>
    <xf numFmtId="166" fontId="6" fillId="0" borderId="0" xfId="14" applyNumberFormat="1" applyFont="1"/>
    <xf numFmtId="0" fontId="9" fillId="2" borderId="9" xfId="0" applyFont="1" applyFill="1" applyBorder="1" applyAlignment="1">
      <alignment horizontal="center" wrapText="1"/>
    </xf>
    <xf numFmtId="0" fontId="9" fillId="5" borderId="9" xfId="0" applyFont="1" applyFill="1" applyBorder="1" applyAlignment="1">
      <alignment horizontal="center" wrapText="1"/>
    </xf>
    <xf numFmtId="164" fontId="6" fillId="0" borderId="23" xfId="15" applyNumberFormat="1" applyFont="1" applyFill="1" applyBorder="1" applyAlignment="1">
      <alignment horizontal="right" indent="1"/>
    </xf>
    <xf numFmtId="0" fontId="26" fillId="0" borderId="14" xfId="13" applyFont="1" applyFill="1" applyBorder="1" applyAlignment="1">
      <alignment horizontal="left" indent="1"/>
    </xf>
    <xf numFmtId="0" fontId="5" fillId="0" borderId="0" xfId="27" applyFont="1" applyFill="1"/>
    <xf numFmtId="164" fontId="5" fillId="0" borderId="0" xfId="15" applyNumberFormat="1" applyFont="1"/>
    <xf numFmtId="0" fontId="5" fillId="0" borderId="3" xfId="0" applyFont="1" applyBorder="1"/>
    <xf numFmtId="0" fontId="5" fillId="0" borderId="3" xfId="0" applyFont="1" applyBorder="1" applyAlignment="1">
      <alignment horizontal="center"/>
    </xf>
    <xf numFmtId="0" fontId="3" fillId="0" borderId="3" xfId="0" applyFont="1" applyBorder="1" applyAlignment="1"/>
    <xf numFmtId="0" fontId="33" fillId="0" borderId="6" xfId="13" applyFont="1" applyFill="1" applyBorder="1" applyAlignment="1">
      <alignment horizontal="center"/>
    </xf>
    <xf numFmtId="170" fontId="33" fillId="0" borderId="26" xfId="1" applyNumberFormat="1" applyFont="1" applyFill="1" applyBorder="1" applyAlignment="1"/>
    <xf numFmtId="0" fontId="33" fillId="0" borderId="27" xfId="13" applyFont="1" applyFill="1" applyBorder="1" applyAlignment="1">
      <alignment horizontal="center"/>
    </xf>
    <xf numFmtId="170" fontId="33" fillId="0" borderId="28" xfId="1" applyNumberFormat="1" applyFont="1" applyFill="1" applyBorder="1" applyAlignment="1"/>
    <xf numFmtId="0" fontId="33" fillId="0" borderId="21" xfId="13" applyFont="1" applyFill="1" applyBorder="1" applyAlignment="1">
      <alignment horizontal="center"/>
    </xf>
    <xf numFmtId="170" fontId="33" fillId="0" borderId="29" xfId="1" applyNumberFormat="1" applyFont="1" applyFill="1" applyBorder="1" applyAlignment="1"/>
    <xf numFmtId="164" fontId="33" fillId="0" borderId="26" xfId="15" applyNumberFormat="1" applyFont="1" applyFill="1" applyBorder="1" applyAlignment="1">
      <alignment horizontal="center"/>
    </xf>
    <xf numFmtId="164" fontId="33" fillId="0" borderId="28" xfId="15" applyNumberFormat="1" applyFont="1" applyFill="1" applyBorder="1" applyAlignment="1">
      <alignment horizontal="center"/>
    </xf>
    <xf numFmtId="164" fontId="33" fillId="0" borderId="29" xfId="15" applyNumberFormat="1" applyFont="1" applyFill="1" applyBorder="1" applyAlignment="1">
      <alignment horizontal="center"/>
    </xf>
    <xf numFmtId="166" fontId="33" fillId="0" borderId="26" xfId="7" applyNumberFormat="1" applyFont="1" applyFill="1" applyBorder="1" applyAlignment="1">
      <alignment horizontal="center"/>
    </xf>
    <xf numFmtId="166" fontId="33" fillId="0" borderId="28" xfId="7" applyNumberFormat="1" applyFont="1" applyFill="1" applyBorder="1" applyAlignment="1">
      <alignment horizontal="center"/>
    </xf>
    <xf numFmtId="166" fontId="33" fillId="0" borderId="29" xfId="7" applyNumberFormat="1" applyFont="1" applyFill="1" applyBorder="1" applyAlignment="1">
      <alignment horizontal="center"/>
    </xf>
    <xf numFmtId="0" fontId="45" fillId="2" borderId="8" xfId="27" applyFont="1" applyFill="1" applyBorder="1" applyAlignment="1">
      <alignment horizontal="center" wrapText="1"/>
    </xf>
    <xf numFmtId="0" fontId="45" fillId="2" borderId="10" xfId="27" applyFont="1" applyFill="1" applyBorder="1" applyAlignment="1">
      <alignment horizontal="center" wrapText="1"/>
    </xf>
    <xf numFmtId="166" fontId="5" fillId="0" borderId="0" xfId="27" applyNumberFormat="1" applyFont="1"/>
    <xf numFmtId="166" fontId="5" fillId="0" borderId="0" xfId="27" applyNumberFormat="1" applyFont="1" applyFill="1"/>
    <xf numFmtId="0" fontId="2" fillId="0" borderId="0" xfId="27" applyFill="1"/>
    <xf numFmtId="166" fontId="2" fillId="0" borderId="0" xfId="27" applyNumberFormat="1"/>
    <xf numFmtId="166" fontId="6" fillId="0" borderId="31" xfId="7" applyNumberFormat="1" applyFont="1" applyFill="1" applyBorder="1" applyAlignment="1">
      <alignment horizontal="right"/>
    </xf>
    <xf numFmtId="0" fontId="33" fillId="0" borderId="7" xfId="13" applyFont="1" applyFill="1" applyBorder="1" applyAlignment="1">
      <alignment horizontal="left"/>
    </xf>
    <xf numFmtId="0" fontId="33" fillId="0" borderId="4" xfId="13" applyFont="1" applyFill="1" applyBorder="1" applyAlignment="1">
      <alignment horizontal="left"/>
    </xf>
    <xf numFmtId="0" fontId="33" fillId="0" borderId="5" xfId="13" applyFont="1" applyFill="1" applyBorder="1" applyAlignment="1">
      <alignment horizontal="left"/>
    </xf>
    <xf numFmtId="0" fontId="26" fillId="0" borderId="32" xfId="13" applyFont="1" applyFill="1" applyBorder="1" applyAlignment="1">
      <alignment horizontal="left" indent="1"/>
    </xf>
    <xf numFmtId="9" fontId="5" fillId="0" borderId="12" xfId="27" applyNumberFormat="1" applyFont="1" applyBorder="1"/>
    <xf numFmtId="9" fontId="5" fillId="0" borderId="12" xfId="15" applyNumberFormat="1" applyFont="1" applyBorder="1"/>
    <xf numFmtId="164" fontId="5" fillId="0" borderId="13" xfId="15" applyNumberFormat="1" applyFont="1" applyBorder="1"/>
    <xf numFmtId="164" fontId="5" fillId="0" borderId="11" xfId="15" applyNumberFormat="1" applyFont="1" applyBorder="1"/>
    <xf numFmtId="166" fontId="27" fillId="0" borderId="13" xfId="7" applyNumberFormat="1" applyFont="1" applyFill="1" applyBorder="1" applyAlignment="1" applyProtection="1">
      <alignment horizontal="right"/>
    </xf>
    <xf numFmtId="166" fontId="27" fillId="0" borderId="1" xfId="7" applyNumberFormat="1" applyFont="1" applyFill="1" applyBorder="1" applyAlignment="1" applyProtection="1">
      <alignment horizontal="right"/>
    </xf>
    <xf numFmtId="166" fontId="27" fillId="0" borderId="11" xfId="7" applyNumberFormat="1" applyFont="1" applyFill="1" applyBorder="1" applyAlignment="1" applyProtection="1">
      <alignment horizontal="right"/>
    </xf>
    <xf numFmtId="0" fontId="49" fillId="0" borderId="13" xfId="0" applyFont="1" applyBorder="1" applyAlignment="1">
      <alignment horizontal="left" indent="1"/>
    </xf>
    <xf numFmtId="0" fontId="49" fillId="0" borderId="1" xfId="0" applyFont="1" applyBorder="1" applyAlignment="1">
      <alignment horizontal="left" indent="1"/>
    </xf>
    <xf numFmtId="0" fontId="49" fillId="0" borderId="11" xfId="0" applyFont="1" applyBorder="1" applyAlignment="1">
      <alignment horizontal="left" indent="1"/>
    </xf>
    <xf numFmtId="166" fontId="27" fillId="0" borderId="13" xfId="7" applyNumberFormat="1" applyFont="1" applyFill="1" applyBorder="1" applyAlignment="1" applyProtection="1">
      <alignment horizontal="right" indent="1"/>
    </xf>
    <xf numFmtId="165" fontId="27" fillId="0" borderId="13" xfId="1" applyNumberFormat="1" applyFont="1" applyFill="1" applyBorder="1" applyAlignment="1" applyProtection="1">
      <alignment horizontal="right" indent="1"/>
    </xf>
    <xf numFmtId="166" fontId="27" fillId="0" borderId="1" xfId="7" applyNumberFormat="1" applyFont="1" applyFill="1" applyBorder="1" applyAlignment="1" applyProtection="1">
      <alignment horizontal="right" indent="1"/>
    </xf>
    <xf numFmtId="165" fontId="27" fillId="0" borderId="1" xfId="1" applyNumberFormat="1" applyFont="1" applyFill="1" applyBorder="1" applyAlignment="1" applyProtection="1">
      <alignment horizontal="right" indent="1"/>
    </xf>
    <xf numFmtId="0" fontId="50" fillId="0" borderId="0" xfId="0" applyFont="1" applyBorder="1" applyAlignment="1">
      <alignment horizontal="right"/>
    </xf>
    <xf numFmtId="164" fontId="6" fillId="0" borderId="35" xfId="15" applyNumberFormat="1" applyFont="1" applyFill="1" applyBorder="1" applyAlignment="1">
      <alignment horizontal="right" indent="1"/>
    </xf>
    <xf numFmtId="166" fontId="6" fillId="0" borderId="36" xfId="7" applyNumberFormat="1" applyFont="1" applyFill="1" applyBorder="1" applyAlignment="1">
      <alignment horizontal="right"/>
    </xf>
    <xf numFmtId="166" fontId="10" fillId="0" borderId="31" xfId="7" applyNumberFormat="1" applyFont="1" applyFill="1" applyBorder="1" applyAlignment="1">
      <alignment horizontal="right"/>
    </xf>
    <xf numFmtId="166" fontId="10" fillId="0" borderId="36" xfId="7" applyNumberFormat="1" applyFont="1" applyFill="1" applyBorder="1" applyAlignment="1">
      <alignment horizontal="right"/>
    </xf>
    <xf numFmtId="164" fontId="10" fillId="0" borderId="23" xfId="15" applyNumberFormat="1" applyFont="1" applyFill="1" applyBorder="1" applyAlignment="1">
      <alignment horizontal="right" indent="1"/>
    </xf>
    <xf numFmtId="168" fontId="6" fillId="0" borderId="23" xfId="1" applyNumberFormat="1" applyFont="1" applyFill="1" applyBorder="1" applyAlignment="1">
      <alignment horizontal="right" indent="1"/>
    </xf>
    <xf numFmtId="164" fontId="10" fillId="0" borderId="35" xfId="15" applyNumberFormat="1" applyFont="1" applyFill="1" applyBorder="1" applyAlignment="1">
      <alignment horizontal="right" indent="1"/>
    </xf>
    <xf numFmtId="168" fontId="6" fillId="0" borderId="35" xfId="1" applyNumberFormat="1" applyFont="1" applyFill="1" applyBorder="1" applyAlignment="1">
      <alignment horizontal="right" indent="1"/>
    </xf>
    <xf numFmtId="0" fontId="49" fillId="0" borderId="13" xfId="27" applyFont="1" applyBorder="1" applyAlignment="1">
      <alignment horizontal="left" vertical="center" indent="1"/>
    </xf>
    <xf numFmtId="0" fontId="49" fillId="0" borderId="1" xfId="27" applyFont="1" applyBorder="1" applyAlignment="1">
      <alignment horizontal="left" vertical="center" indent="1"/>
    </xf>
    <xf numFmtId="0" fontId="2" fillId="0" borderId="0" xfId="0" applyFont="1"/>
    <xf numFmtId="165" fontId="26" fillId="0" borderId="12" xfId="41" applyNumberFormat="1" applyFont="1" applyFill="1" applyBorder="1" applyAlignment="1" applyProtection="1">
      <alignment horizontal="left" wrapText="1" indent="1"/>
    </xf>
    <xf numFmtId="165" fontId="26" fillId="0" borderId="11" xfId="41" applyNumberFormat="1" applyFont="1" applyFill="1" applyBorder="1" applyAlignment="1" applyProtection="1">
      <alignment horizontal="left" wrapText="1" indent="1"/>
    </xf>
    <xf numFmtId="0" fontId="49" fillId="0" borderId="13" xfId="27" applyFont="1" applyBorder="1" applyAlignment="1">
      <alignment horizontal="right" indent="1"/>
    </xf>
    <xf numFmtId="0" fontId="49" fillId="0" borderId="1" xfId="27" applyFont="1" applyBorder="1" applyAlignment="1">
      <alignment horizontal="right" indent="1"/>
    </xf>
    <xf numFmtId="0" fontId="49" fillId="0" borderId="11" xfId="27" applyFont="1" applyBorder="1" applyAlignment="1">
      <alignment horizontal="right" indent="1"/>
    </xf>
    <xf numFmtId="166" fontId="5" fillId="0" borderId="12" xfId="7" applyNumberFormat="1" applyFont="1" applyFill="1" applyBorder="1" applyAlignment="1">
      <alignment horizontal="right"/>
    </xf>
    <xf numFmtId="9" fontId="5" fillId="0" borderId="12" xfId="15" applyFont="1" applyFill="1" applyBorder="1" applyAlignment="1">
      <alignment horizontal="right"/>
    </xf>
    <xf numFmtId="11" fontId="49" fillId="0" borderId="1" xfId="27" quotePrefix="1" applyNumberFormat="1" applyFont="1" applyBorder="1" applyAlignment="1">
      <alignment horizontal="left" vertical="center" indent="1"/>
    </xf>
    <xf numFmtId="0" fontId="49" fillId="0" borderId="1" xfId="27" quotePrefix="1" applyFont="1" applyBorder="1" applyAlignment="1">
      <alignment horizontal="left" vertical="center" indent="1"/>
    </xf>
    <xf numFmtId="0" fontId="52" fillId="0" borderId="13" xfId="0" applyFont="1" applyFill="1" applyBorder="1" applyAlignment="1" applyProtection="1">
      <alignment horizontal="right" vertical="center" wrapText="1"/>
    </xf>
    <xf numFmtId="0" fontId="52" fillId="0" borderId="1" xfId="0" applyFont="1" applyFill="1" applyBorder="1" applyAlignment="1" applyProtection="1">
      <alignment horizontal="right" vertical="center" wrapText="1"/>
    </xf>
    <xf numFmtId="0" fontId="51" fillId="0" borderId="1" xfId="0" applyFont="1" applyFill="1" applyBorder="1" applyAlignment="1" applyProtection="1">
      <alignment horizontal="right" vertical="center" wrapText="1"/>
    </xf>
    <xf numFmtId="0" fontId="52" fillId="0" borderId="11" xfId="0" applyFont="1" applyFill="1" applyBorder="1" applyAlignment="1" applyProtection="1">
      <alignment horizontal="right" vertical="center" wrapText="1"/>
    </xf>
    <xf numFmtId="164" fontId="5" fillId="0" borderId="12" xfId="15" applyNumberFormat="1" applyFont="1" applyFill="1" applyBorder="1"/>
    <xf numFmtId="0" fontId="52" fillId="0" borderId="12" xfId="0" applyFont="1" applyFill="1" applyBorder="1" applyAlignment="1" applyProtection="1">
      <alignment horizontal="right" vertical="center" wrapText="1"/>
    </xf>
    <xf numFmtId="0" fontId="26" fillId="0" borderId="1" xfId="27" applyFont="1" applyBorder="1" applyAlignment="1">
      <alignment horizontal="left" vertical="center" indent="1"/>
    </xf>
    <xf numFmtId="0" fontId="26" fillId="0" borderId="1" xfId="27" quotePrefix="1" applyFont="1" applyBorder="1" applyAlignment="1">
      <alignment horizontal="left" vertical="center" indent="1"/>
    </xf>
    <xf numFmtId="0" fontId="49" fillId="0" borderId="11" xfId="27" quotePrefix="1" applyFont="1" applyBorder="1" applyAlignment="1">
      <alignment horizontal="left" vertical="center" indent="1"/>
    </xf>
    <xf numFmtId="164" fontId="5" fillId="0" borderId="12" xfId="15" applyNumberFormat="1" applyFont="1" applyBorder="1"/>
    <xf numFmtId="0" fontId="27" fillId="0" borderId="13" xfId="0" applyFont="1" applyFill="1" applyBorder="1" applyAlignment="1" applyProtection="1">
      <alignment horizontal="left" vertical="center" wrapText="1" indent="1"/>
    </xf>
    <xf numFmtId="0" fontId="27" fillId="0" borderId="1" xfId="0" applyFont="1" applyFill="1" applyBorder="1" applyAlignment="1" applyProtection="1">
      <alignment horizontal="left" vertical="center" wrapText="1" indent="1"/>
    </xf>
    <xf numFmtId="0" fontId="27" fillId="0" borderId="11" xfId="0" applyFont="1" applyFill="1" applyBorder="1" applyAlignment="1" applyProtection="1">
      <alignment horizontal="left" vertical="center" wrapText="1" indent="1"/>
    </xf>
    <xf numFmtId="164" fontId="5" fillId="5" borderId="12" xfId="15" applyNumberFormat="1" applyFont="1" applyFill="1" applyBorder="1"/>
    <xf numFmtId="164" fontId="5" fillId="5" borderId="11" xfId="15" applyNumberFormat="1" applyFont="1" applyFill="1" applyBorder="1"/>
    <xf numFmtId="0" fontId="10" fillId="4" borderId="8" xfId="27" applyFont="1" applyFill="1" applyBorder="1" applyAlignment="1">
      <alignment horizontal="center" wrapText="1"/>
    </xf>
    <xf numFmtId="164" fontId="5" fillId="5" borderId="13" xfId="15" applyNumberFormat="1" applyFont="1" applyFill="1" applyBorder="1"/>
    <xf numFmtId="0" fontId="49" fillId="5" borderId="1" xfId="27" applyFont="1" applyFill="1" applyBorder="1" applyAlignment="1">
      <alignment horizontal="right" indent="1"/>
    </xf>
    <xf numFmtId="0" fontId="49" fillId="5" borderId="11" xfId="27" applyFont="1" applyFill="1" applyBorder="1" applyAlignment="1">
      <alignment horizontal="right" indent="1"/>
    </xf>
    <xf numFmtId="0" fontId="51" fillId="0" borderId="12" xfId="0" applyFont="1" applyFill="1" applyBorder="1" applyAlignment="1" applyProtection="1">
      <alignment horizontal="left" vertical="center" wrapText="1" indent="1"/>
    </xf>
    <xf numFmtId="0" fontId="52" fillId="0" borderId="1" xfId="0" applyFont="1" applyFill="1" applyBorder="1" applyAlignment="1" applyProtection="1">
      <alignment horizontal="left" vertical="center" wrapText="1" indent="1"/>
    </xf>
    <xf numFmtId="0" fontId="51" fillId="0" borderId="1" xfId="0" applyFont="1" applyFill="1" applyBorder="1" applyAlignment="1" applyProtection="1">
      <alignment horizontal="left" vertical="center" wrapText="1" indent="1"/>
    </xf>
    <xf numFmtId="0" fontId="51" fillId="0" borderId="11" xfId="0" applyFont="1" applyFill="1" applyBorder="1" applyAlignment="1" applyProtection="1">
      <alignment horizontal="left" vertical="center" wrapText="1" indent="1"/>
    </xf>
    <xf numFmtId="0" fontId="45" fillId="3" borderId="8" xfId="14" applyFont="1" applyFill="1" applyBorder="1" applyAlignment="1">
      <alignment horizontal="left" vertical="top" wrapText="1"/>
    </xf>
    <xf numFmtId="0" fontId="45" fillId="4" borderId="8" xfId="14" applyFont="1" applyFill="1" applyBorder="1" applyAlignment="1">
      <alignment horizontal="left" vertical="top" wrapText="1"/>
    </xf>
    <xf numFmtId="0" fontId="45" fillId="2" borderId="8" xfId="14" applyFont="1" applyFill="1" applyBorder="1" applyAlignment="1">
      <alignment horizontal="left" vertical="top" wrapText="1"/>
    </xf>
    <xf numFmtId="0" fontId="6" fillId="0" borderId="0" xfId="14" applyFont="1" applyBorder="1"/>
    <xf numFmtId="0" fontId="2" fillId="0" borderId="0" xfId="27" applyFont="1" applyBorder="1"/>
    <xf numFmtId="166" fontId="5" fillId="0" borderId="0" xfId="27" applyNumberFormat="1" applyFont="1" applyBorder="1"/>
    <xf numFmtId="165" fontId="5" fillId="0" borderId="0" xfId="1" applyNumberFormat="1" applyFont="1" applyBorder="1"/>
    <xf numFmtId="166" fontId="5" fillId="0" borderId="0" xfId="27" applyNumberFormat="1" applyFont="1" applyFill="1" applyBorder="1"/>
    <xf numFmtId="166" fontId="5" fillId="0" borderId="0" xfId="7" applyNumberFormat="1" applyFont="1" applyFill="1" applyBorder="1"/>
    <xf numFmtId="0" fontId="51" fillId="0" borderId="13" xfId="0" applyFont="1" applyFill="1" applyBorder="1" applyAlignment="1" applyProtection="1">
      <alignment horizontal="left" vertical="center" wrapText="1" indent="1"/>
    </xf>
    <xf numFmtId="0" fontId="53" fillId="0" borderId="1" xfId="0" applyFont="1" applyFill="1" applyBorder="1" applyAlignment="1" applyProtection="1">
      <alignment horizontal="left" vertical="center" wrapText="1" indent="1"/>
    </xf>
    <xf numFmtId="0" fontId="26" fillId="0" borderId="1" xfId="0" applyFont="1" applyFill="1" applyBorder="1" applyAlignment="1" applyProtection="1">
      <alignment horizontal="left" vertical="center" wrapText="1" indent="1"/>
    </xf>
    <xf numFmtId="9" fontId="4" fillId="5" borderId="12" xfId="27" applyNumberFormat="1" applyFont="1" applyFill="1" applyBorder="1"/>
    <xf numFmtId="0" fontId="26" fillId="0" borderId="30" xfId="13" applyFont="1" applyFill="1" applyBorder="1" applyAlignment="1">
      <alignment horizontal="left" indent="1"/>
    </xf>
    <xf numFmtId="0" fontId="5" fillId="0" borderId="1" xfId="27" applyFont="1" applyBorder="1" applyAlignment="1">
      <alignment horizontal="left" vertical="center" indent="1"/>
    </xf>
    <xf numFmtId="0" fontId="5" fillId="0" borderId="1" xfId="0" applyFont="1" applyFill="1" applyBorder="1" applyAlignment="1" applyProtection="1">
      <alignment horizontal="left" vertical="center" wrapText="1" indent="1"/>
    </xf>
    <xf numFmtId="9" fontId="5" fillId="10" borderId="12" xfId="27" applyNumberFormat="1" applyFont="1" applyFill="1" applyBorder="1"/>
    <xf numFmtId="0" fontId="53" fillId="0" borderId="11" xfId="0" applyFont="1" applyFill="1" applyBorder="1" applyAlignment="1" applyProtection="1">
      <alignment horizontal="left" vertical="center" wrapText="1" indent="1"/>
    </xf>
    <xf numFmtId="0" fontId="49" fillId="0" borderId="1" xfId="27" quotePrefix="1" applyNumberFormat="1" applyFont="1" applyBorder="1" applyAlignment="1">
      <alignment horizontal="left" vertical="center" indent="1"/>
    </xf>
    <xf numFmtId="166" fontId="27" fillId="0" borderId="11" xfId="7" applyNumberFormat="1" applyFont="1" applyFill="1" applyBorder="1" applyAlignment="1" applyProtection="1">
      <alignment horizontal="right" indent="1"/>
    </xf>
    <xf numFmtId="165" fontId="27" fillId="0" borderId="11" xfId="1" applyNumberFormat="1" applyFont="1" applyFill="1" applyBorder="1" applyAlignment="1" applyProtection="1">
      <alignment horizontal="right" indent="1"/>
    </xf>
    <xf numFmtId="0" fontId="49" fillId="0" borderId="13" xfId="27" quotePrefix="1" applyFont="1" applyBorder="1" applyAlignment="1">
      <alignment horizontal="left" vertical="center" indent="1"/>
    </xf>
    <xf numFmtId="0" fontId="49" fillId="5" borderId="13" xfId="27" applyFont="1" applyFill="1" applyBorder="1" applyAlignment="1">
      <alignment horizontal="right" indent="1"/>
    </xf>
    <xf numFmtId="9" fontId="5" fillId="0" borderId="13" xfId="15" applyNumberFormat="1" applyFont="1" applyBorder="1"/>
    <xf numFmtId="164" fontId="28" fillId="0" borderId="12" xfId="15" applyNumberFormat="1" applyFont="1" applyFill="1" applyBorder="1" applyAlignment="1">
      <alignment horizontal="right" wrapText="1"/>
    </xf>
    <xf numFmtId="0" fontId="45" fillId="5" borderId="8" xfId="14" applyFont="1" applyFill="1" applyBorder="1" applyAlignment="1">
      <alignment horizontal="left" vertical="top" wrapText="1"/>
    </xf>
    <xf numFmtId="166" fontId="5" fillId="0" borderId="12" xfId="7" applyNumberFormat="1" applyFont="1" applyBorder="1" applyAlignment="1">
      <alignment horizontal="left"/>
    </xf>
    <xf numFmtId="9" fontId="5" fillId="0" borderId="12" xfId="15" applyFont="1" applyBorder="1" applyAlignment="1">
      <alignment horizontal="right"/>
    </xf>
    <xf numFmtId="166" fontId="5" fillId="0" borderId="11" xfId="7" applyNumberFormat="1" applyFont="1" applyBorder="1" applyAlignment="1">
      <alignment horizontal="left"/>
    </xf>
    <xf numFmtId="9" fontId="5" fillId="0" borderId="11" xfId="15" applyFont="1" applyBorder="1" applyAlignment="1">
      <alignment horizontal="right"/>
    </xf>
    <xf numFmtId="9" fontId="5" fillId="0" borderId="11" xfId="15" applyFont="1" applyFill="1" applyBorder="1" applyAlignment="1">
      <alignment horizontal="right"/>
    </xf>
    <xf numFmtId="0" fontId="6" fillId="0" borderId="0" xfId="14" applyFont="1" applyBorder="1" applyAlignment="1">
      <alignment horizontal="left"/>
    </xf>
    <xf numFmtId="166" fontId="27" fillId="0" borderId="0" xfId="7" applyNumberFormat="1" applyFont="1" applyFill="1" applyBorder="1" applyAlignment="1" applyProtection="1">
      <alignment horizontal="right" indent="1"/>
    </xf>
    <xf numFmtId="166" fontId="5" fillId="0" borderId="0" xfId="7" applyNumberFormat="1" applyFont="1" applyBorder="1" applyAlignment="1">
      <alignment horizontal="right" indent="1"/>
    </xf>
    <xf numFmtId="165" fontId="27" fillId="0" borderId="0" xfId="1" applyNumberFormat="1" applyFont="1" applyFill="1" applyBorder="1" applyAlignment="1" applyProtection="1">
      <alignment horizontal="right" indent="1"/>
    </xf>
    <xf numFmtId="165" fontId="27" fillId="0" borderId="0" xfId="1" applyNumberFormat="1" applyFont="1" applyFill="1" applyBorder="1" applyAlignment="1" applyProtection="1">
      <alignment horizontal="right"/>
    </xf>
    <xf numFmtId="9" fontId="5" fillId="0" borderId="0" xfId="15" applyFont="1" applyBorder="1" applyAlignment="1">
      <alignment horizontal="right" indent="1"/>
    </xf>
    <xf numFmtId="166" fontId="27" fillId="0" borderId="0" xfId="7" applyNumberFormat="1" applyFont="1" applyFill="1" applyBorder="1" applyAlignment="1" applyProtection="1">
      <alignment horizontal="right"/>
    </xf>
    <xf numFmtId="166" fontId="5" fillId="0" borderId="0" xfId="7" applyNumberFormat="1" applyFont="1" applyFill="1" applyBorder="1" applyAlignment="1">
      <alignment horizontal="right"/>
    </xf>
    <xf numFmtId="9" fontId="5" fillId="0" borderId="0" xfId="15" applyFont="1" applyFill="1" applyBorder="1" applyAlignment="1">
      <alignment horizontal="right"/>
    </xf>
    <xf numFmtId="0" fontId="10" fillId="0" borderId="0" xfId="14" applyFont="1"/>
    <xf numFmtId="9" fontId="10" fillId="0" borderId="0" xfId="15" applyFont="1" applyAlignment="1">
      <alignment horizontal="left"/>
    </xf>
    <xf numFmtId="0" fontId="51" fillId="0" borderId="22" xfId="0" applyFont="1" applyFill="1" applyBorder="1" applyAlignment="1" applyProtection="1">
      <alignment horizontal="left" vertical="center" wrapText="1" indent="1"/>
    </xf>
    <xf numFmtId="0" fontId="49" fillId="0" borderId="23" xfId="27" applyFont="1" applyBorder="1" applyAlignment="1">
      <alignment horizontal="right" indent="1"/>
    </xf>
    <xf numFmtId="0" fontId="51" fillId="0" borderId="33" xfId="0" applyFont="1" applyFill="1" applyBorder="1" applyAlignment="1" applyProtection="1">
      <alignment horizontal="left" vertical="center" wrapText="1" indent="1"/>
    </xf>
    <xf numFmtId="166" fontId="6" fillId="0" borderId="37" xfId="7" applyNumberFormat="1" applyFont="1" applyFill="1" applyBorder="1" applyAlignment="1">
      <alignment horizontal="right"/>
    </xf>
    <xf numFmtId="0" fontId="51" fillId="0" borderId="34" xfId="0" applyFont="1" applyFill="1" applyBorder="1" applyAlignment="1" applyProtection="1">
      <alignment horizontal="left" vertical="center" wrapText="1" indent="1"/>
    </xf>
    <xf numFmtId="0" fontId="49" fillId="0" borderId="35" xfId="27" applyFont="1" applyBorder="1" applyAlignment="1">
      <alignment horizontal="right" indent="1"/>
    </xf>
    <xf numFmtId="164" fontId="10" fillId="0" borderId="12" xfId="15" applyNumberFormat="1" applyFont="1" applyFill="1" applyBorder="1" applyAlignment="1">
      <alignment horizontal="right" indent="1"/>
    </xf>
    <xf numFmtId="166" fontId="10" fillId="0" borderId="37" xfId="7" applyNumberFormat="1" applyFont="1" applyFill="1" applyBorder="1" applyAlignment="1">
      <alignment horizontal="right"/>
    </xf>
    <xf numFmtId="0" fontId="33" fillId="11" borderId="4" xfId="13" applyFont="1" applyFill="1" applyBorder="1" applyAlignment="1">
      <alignment horizontal="center"/>
    </xf>
    <xf numFmtId="0" fontId="33" fillId="5" borderId="4" xfId="13" applyFont="1" applyFill="1" applyBorder="1" applyAlignment="1">
      <alignment horizontal="center"/>
    </xf>
    <xf numFmtId="0" fontId="33" fillId="12" borderId="4" xfId="13" applyFont="1" applyFill="1" applyBorder="1" applyAlignment="1">
      <alignment horizontal="center"/>
    </xf>
    <xf numFmtId="0" fontId="33" fillId="12" borderId="5" xfId="13" applyFont="1" applyFill="1" applyBorder="1" applyAlignment="1">
      <alignment horizontal="center"/>
    </xf>
    <xf numFmtId="168" fontId="10" fillId="0" borderId="23" xfId="1" applyNumberFormat="1" applyFont="1" applyFill="1" applyBorder="1" applyAlignment="1">
      <alignment horizontal="right" indent="1"/>
    </xf>
    <xf numFmtId="168" fontId="10" fillId="0" borderId="12" xfId="1" applyNumberFormat="1" applyFont="1" applyFill="1" applyBorder="1" applyAlignment="1">
      <alignment horizontal="right" indent="1"/>
    </xf>
    <xf numFmtId="168" fontId="10" fillId="0" borderId="35" xfId="1" applyNumberFormat="1" applyFont="1" applyFill="1" applyBorder="1" applyAlignment="1">
      <alignment horizontal="right" indent="1"/>
    </xf>
    <xf numFmtId="165" fontId="52" fillId="0" borderId="13" xfId="1" applyNumberFormat="1" applyFont="1" applyFill="1" applyBorder="1" applyAlignment="1" applyProtection="1">
      <alignment horizontal="right" vertical="center" wrapText="1"/>
    </xf>
    <xf numFmtId="165" fontId="52" fillId="0" borderId="1" xfId="1" applyNumberFormat="1" applyFont="1" applyFill="1" applyBorder="1" applyAlignment="1" applyProtection="1">
      <alignment horizontal="right" vertical="center" wrapText="1"/>
    </xf>
    <xf numFmtId="165" fontId="51" fillId="0" borderId="1" xfId="1" applyNumberFormat="1" applyFont="1" applyFill="1" applyBorder="1" applyAlignment="1" applyProtection="1">
      <alignment horizontal="right" vertical="center" wrapText="1"/>
    </xf>
    <xf numFmtId="165" fontId="52" fillId="0" borderId="11" xfId="1" applyNumberFormat="1" applyFont="1" applyFill="1" applyBorder="1" applyAlignment="1" applyProtection="1">
      <alignment horizontal="right" vertical="center" wrapText="1"/>
    </xf>
    <xf numFmtId="165" fontId="52" fillId="0" borderId="12" xfId="1" applyNumberFormat="1" applyFont="1" applyFill="1" applyBorder="1" applyAlignment="1" applyProtection="1">
      <alignment horizontal="right" vertical="center" wrapText="1"/>
    </xf>
    <xf numFmtId="165" fontId="52" fillId="5" borderId="1" xfId="1" applyNumberFormat="1" applyFont="1" applyFill="1" applyBorder="1" applyAlignment="1" applyProtection="1">
      <alignment horizontal="right" vertical="center" wrapText="1"/>
    </xf>
    <xf numFmtId="165" fontId="52" fillId="5" borderId="11" xfId="1" applyNumberFormat="1" applyFont="1" applyFill="1" applyBorder="1" applyAlignment="1" applyProtection="1">
      <alignment horizontal="right" vertical="center" wrapText="1"/>
    </xf>
    <xf numFmtId="166" fontId="5" fillId="0" borderId="1" xfId="7" applyNumberFormat="1" applyFont="1" applyFill="1" applyBorder="1" applyAlignment="1">
      <alignment horizontal="right"/>
    </xf>
    <xf numFmtId="9" fontId="5" fillId="0" borderId="1" xfId="15" applyFont="1" applyFill="1" applyBorder="1" applyAlignment="1">
      <alignment horizontal="right"/>
    </xf>
    <xf numFmtId="165" fontId="51" fillId="0" borderId="1" xfId="1" applyNumberFormat="1" applyFont="1" applyFill="1" applyBorder="1" applyAlignment="1" applyProtection="1">
      <alignment horizontal="right" vertical="center" wrapText="1" indent="1"/>
    </xf>
    <xf numFmtId="165" fontId="51" fillId="0" borderId="23" xfId="1" applyNumberFormat="1" applyFont="1" applyFill="1" applyBorder="1" applyAlignment="1" applyProtection="1">
      <alignment horizontal="right" vertical="center" wrapText="1" indent="1"/>
    </xf>
    <xf numFmtId="165" fontId="51" fillId="0" borderId="35" xfId="1" applyNumberFormat="1" applyFont="1" applyFill="1" applyBorder="1" applyAlignment="1" applyProtection="1">
      <alignment horizontal="right" vertical="center" wrapText="1" indent="1"/>
    </xf>
    <xf numFmtId="0" fontId="6" fillId="13" borderId="0" xfId="12" applyFont="1" applyFill="1"/>
    <xf numFmtId="0" fontId="33" fillId="15" borderId="4" xfId="13" applyFont="1" applyFill="1" applyBorder="1" applyAlignment="1">
      <alignment horizontal="center"/>
    </xf>
    <xf numFmtId="0" fontId="33" fillId="14" borderId="4" xfId="13" applyFont="1" applyFill="1" applyBorder="1" applyAlignment="1">
      <alignment horizontal="center"/>
    </xf>
    <xf numFmtId="164" fontId="6" fillId="0" borderId="1" xfId="15" applyNumberFormat="1" applyFont="1" applyFill="1" applyBorder="1" applyAlignment="1">
      <alignment horizontal="right" indent="1"/>
    </xf>
    <xf numFmtId="168" fontId="10" fillId="0" borderId="1" xfId="1" applyNumberFormat="1" applyFont="1" applyFill="1" applyBorder="1" applyAlignment="1">
      <alignment horizontal="right" indent="1"/>
    </xf>
    <xf numFmtId="166" fontId="6" fillId="0" borderId="38" xfId="7" applyNumberFormat="1" applyFont="1" applyFill="1" applyBorder="1" applyAlignment="1">
      <alignment horizontal="right"/>
    </xf>
    <xf numFmtId="11" fontId="26" fillId="0" borderId="1" xfId="27" quotePrefix="1" applyNumberFormat="1" applyFont="1" applyBorder="1" applyAlignment="1">
      <alignment horizontal="left" vertical="center" indent="1"/>
    </xf>
    <xf numFmtId="0" fontId="26" fillId="0" borderId="11" xfId="0" applyFont="1" applyFill="1" applyBorder="1" applyAlignment="1" applyProtection="1">
      <alignment horizontal="left" vertical="center" wrapText="1" indent="1"/>
    </xf>
    <xf numFmtId="0" fontId="26" fillId="0" borderId="11" xfId="27" quotePrefix="1" applyFont="1" applyBorder="1" applyAlignment="1">
      <alignment horizontal="left" vertical="center" indent="1"/>
    </xf>
    <xf numFmtId="9" fontId="5" fillId="0" borderId="11" xfId="15" applyNumberFormat="1" applyFont="1" applyBorder="1"/>
    <xf numFmtId="9" fontId="4" fillId="5" borderId="12" xfId="15" applyNumberFormat="1" applyFont="1" applyFill="1" applyBorder="1"/>
    <xf numFmtId="9" fontId="5" fillId="10" borderId="11" xfId="27" applyNumberFormat="1" applyFont="1" applyFill="1" applyBorder="1"/>
    <xf numFmtId="0" fontId="6" fillId="0" borderId="0" xfId="27" applyFont="1" applyBorder="1"/>
    <xf numFmtId="0" fontId="6" fillId="0" borderId="0" xfId="27" applyFont="1" applyBorder="1" applyAlignment="1">
      <alignment horizontal="left"/>
    </xf>
    <xf numFmtId="169" fontId="6" fillId="0" borderId="0" xfId="27" applyNumberFormat="1" applyFont="1" applyBorder="1"/>
    <xf numFmtId="166" fontId="6" fillId="0" borderId="0" xfId="45" applyNumberFormat="1" applyFont="1" applyFill="1" applyBorder="1" applyAlignment="1">
      <alignment horizontal="right" indent="1"/>
    </xf>
    <xf numFmtId="164" fontId="6" fillId="0" borderId="0" xfId="46" applyNumberFormat="1" applyFont="1" applyBorder="1" applyAlignment="1">
      <alignment horizontal="right" indent="1"/>
    </xf>
    <xf numFmtId="3" fontId="6" fillId="0" borderId="0" xfId="27" applyNumberFormat="1" applyFont="1" applyBorder="1" applyAlignment="1">
      <alignment horizontal="right" indent="1"/>
    </xf>
    <xf numFmtId="0" fontId="6" fillId="0" borderId="11" xfId="27" applyFont="1" applyBorder="1" applyAlignment="1">
      <alignment horizontal="left" vertical="center" indent="1"/>
    </xf>
    <xf numFmtId="166" fontId="6" fillId="0" borderId="11" xfId="45" applyNumberFormat="1" applyFont="1" applyFill="1" applyBorder="1" applyAlignment="1">
      <alignment horizontal="right"/>
    </xf>
    <xf numFmtId="168" fontId="6" fillId="0" borderId="11" xfId="19" applyNumberFormat="1" applyFont="1" applyFill="1" applyBorder="1" applyAlignment="1">
      <alignment horizontal="right" indent="1"/>
    </xf>
    <xf numFmtId="164" fontId="6" fillId="0" borderId="11" xfId="46" applyNumberFormat="1" applyFont="1" applyFill="1" applyBorder="1" applyAlignment="1">
      <alignment horizontal="right" indent="1"/>
    </xf>
    <xf numFmtId="165" fontId="51" fillId="0" borderId="11" xfId="19" applyNumberFormat="1" applyFont="1" applyFill="1" applyBorder="1" applyAlignment="1" applyProtection="1">
      <alignment horizontal="right" vertical="center" wrapText="1" indent="1"/>
    </xf>
    <xf numFmtId="0" fontId="51" fillId="0" borderId="11" xfId="27" applyFont="1" applyFill="1" applyBorder="1" applyAlignment="1" applyProtection="1">
      <alignment horizontal="left" vertical="center" wrapText="1" indent="1"/>
    </xf>
    <xf numFmtId="0" fontId="6" fillId="0" borderId="1" xfId="27" applyFont="1" applyBorder="1" applyAlignment="1">
      <alignment horizontal="left" vertical="center" indent="1"/>
    </xf>
    <xf numFmtId="166" fontId="6" fillId="0" borderId="12" xfId="45" applyNumberFormat="1" applyFont="1" applyFill="1" applyBorder="1" applyAlignment="1">
      <alignment horizontal="right"/>
    </xf>
    <xf numFmtId="168" fontId="6" fillId="0" borderId="12" xfId="19" applyNumberFormat="1" applyFont="1" applyFill="1" applyBorder="1" applyAlignment="1">
      <alignment horizontal="right" indent="1"/>
    </xf>
    <xf numFmtId="164" fontId="6" fillId="0" borderId="12" xfId="46" applyNumberFormat="1" applyFont="1" applyFill="1" applyBorder="1" applyAlignment="1">
      <alignment horizontal="right" indent="1"/>
    </xf>
    <xf numFmtId="165" fontId="51" fillId="0" borderId="1" xfId="19" applyNumberFormat="1" applyFont="1" applyFill="1" applyBorder="1" applyAlignment="1" applyProtection="1">
      <alignment horizontal="right" vertical="center" wrapText="1" indent="1"/>
    </xf>
    <xf numFmtId="0" fontId="51" fillId="0" borderId="1" xfId="27" applyFont="1" applyFill="1" applyBorder="1" applyAlignment="1" applyProtection="1">
      <alignment horizontal="left" vertical="center" wrapText="1" indent="1"/>
    </xf>
    <xf numFmtId="0" fontId="6" fillId="0" borderId="13" xfId="27" applyFont="1" applyBorder="1" applyAlignment="1">
      <alignment horizontal="left" vertical="center" indent="1"/>
    </xf>
    <xf numFmtId="166" fontId="6" fillId="0" borderId="13" xfId="45" applyNumberFormat="1" applyFont="1" applyFill="1" applyBorder="1" applyAlignment="1">
      <alignment horizontal="right"/>
    </xf>
    <xf numFmtId="168" fontId="6" fillId="0" borderId="13" xfId="19" applyNumberFormat="1" applyFont="1" applyFill="1" applyBorder="1" applyAlignment="1">
      <alignment horizontal="right" indent="1"/>
    </xf>
    <xf numFmtId="164" fontId="6" fillId="0" borderId="13" xfId="46" applyNumberFormat="1" applyFont="1" applyFill="1" applyBorder="1" applyAlignment="1">
      <alignment horizontal="right" indent="1"/>
    </xf>
    <xf numFmtId="165" fontId="51" fillId="0" borderId="12" xfId="19" applyNumberFormat="1" applyFont="1" applyFill="1" applyBorder="1" applyAlignment="1" applyProtection="1">
      <alignment horizontal="right" vertical="center" wrapText="1" indent="1"/>
    </xf>
    <xf numFmtId="0" fontId="51" fillId="0" borderId="12" xfId="27" applyFont="1" applyFill="1" applyBorder="1" applyAlignment="1" applyProtection="1">
      <alignment horizontal="left" vertical="center" wrapText="1" indent="1"/>
    </xf>
    <xf numFmtId="0" fontId="6" fillId="0" borderId="0" xfId="27" applyFont="1" applyBorder="1" applyAlignment="1">
      <alignment wrapText="1"/>
    </xf>
    <xf numFmtId="0" fontId="9" fillId="2" borderId="8" xfId="27" applyFont="1" applyFill="1" applyBorder="1" applyAlignment="1">
      <alignment horizontal="left" wrapText="1"/>
    </xf>
    <xf numFmtId="0" fontId="53" fillId="0" borderId="13" xfId="0" applyFont="1" applyFill="1" applyBorder="1" applyAlignment="1" applyProtection="1">
      <alignment horizontal="left" vertical="center" wrapText="1" indent="1"/>
    </xf>
    <xf numFmtId="0" fontId="26" fillId="0" borderId="39" xfId="13" applyFont="1" applyFill="1" applyBorder="1" applyAlignment="1">
      <alignment horizontal="left" indent="1"/>
    </xf>
    <xf numFmtId="9" fontId="5" fillId="0" borderId="12" xfId="27" applyNumberFormat="1" applyFont="1" applyFill="1" applyBorder="1"/>
    <xf numFmtId="0" fontId="49" fillId="0" borderId="13" xfId="0" applyFont="1" applyBorder="1" applyAlignment="1">
      <alignment horizontal="center"/>
    </xf>
    <xf numFmtId="0" fontId="49" fillId="0" borderId="1" xfId="0" applyFont="1" applyBorder="1" applyAlignment="1">
      <alignment horizontal="center"/>
    </xf>
    <xf numFmtId="0" fontId="49" fillId="0" borderId="11" xfId="0" applyFont="1" applyBorder="1" applyAlignment="1">
      <alignment horizontal="center"/>
    </xf>
    <xf numFmtId="0" fontId="49" fillId="0" borderId="12" xfId="0" applyFont="1" applyBorder="1" applyAlignment="1">
      <alignment horizontal="left" indent="1"/>
    </xf>
    <xf numFmtId="166" fontId="27" fillId="0" borderId="12" xfId="7" applyNumberFormat="1" applyFont="1" applyFill="1" applyBorder="1" applyAlignment="1" applyProtection="1">
      <alignment horizontal="right" indent="1"/>
    </xf>
    <xf numFmtId="165" fontId="27" fillId="0" borderId="12" xfId="1" applyNumberFormat="1" applyFont="1" applyFill="1" applyBorder="1" applyAlignment="1" applyProtection="1">
      <alignment horizontal="right" indent="1"/>
    </xf>
    <xf numFmtId="166" fontId="27" fillId="0" borderId="12" xfId="7" applyNumberFormat="1" applyFont="1" applyFill="1" applyBorder="1" applyAlignment="1" applyProtection="1">
      <alignment horizontal="right"/>
    </xf>
    <xf numFmtId="0" fontId="51" fillId="0" borderId="40" xfId="0" applyFont="1" applyFill="1" applyBorder="1" applyAlignment="1" applyProtection="1">
      <alignment horizontal="left" vertical="center" wrapText="1" indent="1"/>
    </xf>
    <xf numFmtId="165" fontId="51" fillId="0" borderId="12" xfId="1" applyNumberFormat="1" applyFont="1" applyFill="1" applyBorder="1" applyAlignment="1" applyProtection="1">
      <alignment horizontal="right" vertical="center" wrapText="1" indent="1"/>
    </xf>
    <xf numFmtId="0" fontId="51" fillId="0" borderId="12" xfId="0" applyFont="1" applyFill="1" applyBorder="1" applyAlignment="1" applyProtection="1">
      <alignment horizontal="right" vertical="center" wrapText="1"/>
    </xf>
    <xf numFmtId="0" fontId="49" fillId="0" borderId="12" xfId="27" applyFont="1" applyBorder="1" applyAlignment="1">
      <alignment horizontal="right" indent="1"/>
    </xf>
    <xf numFmtId="0" fontId="46" fillId="5" borderId="41" xfId="12" applyFont="1" applyFill="1" applyBorder="1" applyAlignment="1">
      <alignment horizontal="center"/>
    </xf>
    <xf numFmtId="0" fontId="51" fillId="0" borderId="8" xfId="0" applyFont="1" applyFill="1" applyBorder="1" applyAlignment="1" applyProtection="1">
      <alignment horizontal="left" vertical="center" wrapText="1" indent="1"/>
    </xf>
    <xf numFmtId="165" fontId="52" fillId="0" borderId="8" xfId="1" applyNumberFormat="1" applyFont="1" applyFill="1" applyBorder="1" applyAlignment="1" applyProtection="1">
      <alignment horizontal="right" vertical="center" wrapText="1"/>
    </xf>
    <xf numFmtId="0" fontId="52" fillId="0" borderId="8" xfId="0" applyFont="1" applyFill="1" applyBorder="1" applyAlignment="1" applyProtection="1">
      <alignment horizontal="right" vertical="center" wrapText="1"/>
    </xf>
    <xf numFmtId="165" fontId="51" fillId="0" borderId="8" xfId="1" applyNumberFormat="1" applyFont="1" applyFill="1" applyBorder="1" applyAlignment="1" applyProtection="1">
      <alignment horizontal="right" vertical="center" wrapText="1"/>
    </xf>
    <xf numFmtId="164" fontId="5" fillId="0" borderId="8" xfId="15" applyNumberFormat="1" applyFont="1" applyFill="1" applyBorder="1"/>
    <xf numFmtId="0" fontId="51" fillId="0" borderId="8" xfId="0" applyFont="1" applyFill="1" applyBorder="1" applyAlignment="1" applyProtection="1">
      <alignment horizontal="right" vertical="center" wrapText="1"/>
    </xf>
    <xf numFmtId="164" fontId="5" fillId="0" borderId="8" xfId="15" applyNumberFormat="1" applyFont="1" applyFill="1" applyBorder="1" applyAlignment="1">
      <alignment horizontal="center"/>
    </xf>
    <xf numFmtId="0" fontId="49" fillId="0" borderId="8" xfId="27" quotePrefix="1" applyFont="1" applyBorder="1" applyAlignment="1">
      <alignment horizontal="left" vertical="center" indent="1"/>
    </xf>
    <xf numFmtId="0" fontId="27" fillId="0" borderId="8" xfId="0" applyFont="1" applyFill="1" applyBorder="1" applyAlignment="1" applyProtection="1">
      <alignment horizontal="left" vertical="center" wrapText="1" indent="1"/>
    </xf>
    <xf numFmtId="0" fontId="49" fillId="0" borderId="8" xfId="27" applyFont="1" applyBorder="1" applyAlignment="1">
      <alignment horizontal="right" indent="1"/>
    </xf>
    <xf numFmtId="0" fontId="26" fillId="0" borderId="42" xfId="13" applyFont="1" applyFill="1" applyBorder="1" applyAlignment="1">
      <alignment horizontal="left" indent="1"/>
    </xf>
    <xf numFmtId="166" fontId="5" fillId="0" borderId="17" xfId="7" applyNumberFormat="1" applyFont="1" applyBorder="1" applyAlignment="1">
      <alignment horizontal="left"/>
    </xf>
    <xf numFmtId="9" fontId="5" fillId="0" borderId="17" xfId="15" applyFont="1" applyBorder="1" applyAlignment="1">
      <alignment horizontal="right"/>
    </xf>
    <xf numFmtId="166" fontId="5" fillId="0" borderId="17" xfId="7" applyNumberFormat="1" applyFont="1" applyFill="1" applyBorder="1" applyAlignment="1">
      <alignment horizontal="right"/>
    </xf>
    <xf numFmtId="9" fontId="5" fillId="0" borderId="17" xfId="15" applyFont="1" applyFill="1" applyBorder="1" applyAlignment="1">
      <alignment horizontal="right"/>
    </xf>
    <xf numFmtId="166" fontId="5" fillId="0" borderId="13" xfId="7" applyNumberFormat="1" applyFont="1" applyBorder="1" applyAlignment="1">
      <alignment horizontal="left"/>
    </xf>
    <xf numFmtId="9" fontId="5" fillId="0" borderId="13" xfId="15" applyFont="1" applyBorder="1" applyAlignment="1">
      <alignment horizontal="right"/>
    </xf>
    <xf numFmtId="0" fontId="49" fillId="0" borderId="17" xfId="0" applyFont="1" applyBorder="1" applyAlignment="1">
      <alignment horizontal="left" indent="1"/>
    </xf>
    <xf numFmtId="166" fontId="27" fillId="0" borderId="17" xfId="7" applyNumberFormat="1" applyFont="1" applyFill="1" applyBorder="1" applyAlignment="1" applyProtection="1">
      <alignment horizontal="right"/>
    </xf>
    <xf numFmtId="166" fontId="27" fillId="0" borderId="17" xfId="7" applyNumberFormat="1" applyFont="1" applyFill="1" applyBorder="1" applyAlignment="1" applyProtection="1">
      <alignment horizontal="right" indent="1"/>
    </xf>
    <xf numFmtId="165" fontId="27" fillId="0" borderId="17" xfId="1" applyNumberFormat="1" applyFont="1" applyFill="1" applyBorder="1" applyAlignment="1" applyProtection="1">
      <alignment horizontal="right" indent="1"/>
    </xf>
    <xf numFmtId="0" fontId="10" fillId="0" borderId="0" xfId="27" applyFont="1" applyBorder="1" applyAlignment="1">
      <alignment horizontal="left"/>
    </xf>
    <xf numFmtId="0" fontId="51" fillId="0" borderId="8" xfId="27" applyFont="1" applyFill="1" applyBorder="1" applyAlignment="1" applyProtection="1">
      <alignment horizontal="left" vertical="center" wrapText="1" indent="1"/>
    </xf>
    <xf numFmtId="165" fontId="51" fillId="0" borderId="8" xfId="19" applyNumberFormat="1" applyFont="1" applyFill="1" applyBorder="1" applyAlignment="1" applyProtection="1">
      <alignment horizontal="right" vertical="center" wrapText="1" indent="1"/>
    </xf>
    <xf numFmtId="0" fontId="51" fillId="0" borderId="8" xfId="27" applyFont="1" applyFill="1" applyBorder="1" applyAlignment="1" applyProtection="1">
      <alignment horizontal="right" vertical="center" wrapText="1"/>
    </xf>
    <xf numFmtId="164" fontId="6" fillId="0" borderId="8" xfId="46" applyNumberFormat="1" applyFont="1" applyFill="1" applyBorder="1" applyAlignment="1">
      <alignment horizontal="right" indent="1"/>
    </xf>
    <xf numFmtId="168" fontId="6" fillId="0" borderId="8" xfId="19" applyNumberFormat="1" applyFont="1" applyFill="1" applyBorder="1" applyAlignment="1">
      <alignment horizontal="right" indent="1"/>
    </xf>
    <xf numFmtId="166" fontId="6" fillId="0" borderId="8" xfId="45" applyNumberFormat="1" applyFont="1" applyFill="1" applyBorder="1" applyAlignment="1">
      <alignment horizontal="right"/>
    </xf>
    <xf numFmtId="0" fontId="6" fillId="0" borderId="8" xfId="27" applyFont="1" applyBorder="1" applyAlignment="1">
      <alignment horizontal="left" vertical="center" indent="1"/>
    </xf>
    <xf numFmtId="0" fontId="49" fillId="0" borderId="0" xfId="0" applyFont="1" applyBorder="1" applyAlignment="1">
      <alignment horizontal="left" indent="1"/>
    </xf>
    <xf numFmtId="0" fontId="10" fillId="0" borderId="0" xfId="14" applyFont="1" applyAlignment="1">
      <alignment horizontal="left"/>
    </xf>
    <xf numFmtId="9" fontId="10" fillId="0" borderId="0" xfId="14" applyNumberFormat="1" applyFont="1" applyAlignment="1">
      <alignment horizontal="left"/>
    </xf>
    <xf numFmtId="0" fontId="51" fillId="0" borderId="43" xfId="0" applyFont="1" applyFill="1" applyBorder="1" applyAlignment="1" applyProtection="1">
      <alignment horizontal="left" vertical="center" wrapText="1" indent="1"/>
    </xf>
    <xf numFmtId="165" fontId="51" fillId="0" borderId="44" xfId="1" applyNumberFormat="1" applyFont="1" applyFill="1" applyBorder="1" applyAlignment="1" applyProtection="1">
      <alignment horizontal="right" vertical="center" wrapText="1" indent="1"/>
    </xf>
    <xf numFmtId="164" fontId="6" fillId="0" borderId="16" xfId="15" applyNumberFormat="1" applyFont="1" applyFill="1" applyBorder="1" applyAlignment="1">
      <alignment horizontal="right" indent="1"/>
    </xf>
    <xf numFmtId="0" fontId="49" fillId="0" borderId="44" xfId="27" applyFont="1" applyBorder="1" applyAlignment="1">
      <alignment horizontal="right" indent="1"/>
    </xf>
    <xf numFmtId="168" fontId="6" fillId="0" borderId="16" xfId="1" applyNumberFormat="1" applyFont="1" applyFill="1" applyBorder="1" applyAlignment="1">
      <alignment horizontal="right" indent="1"/>
    </xf>
    <xf numFmtId="166" fontId="10" fillId="0" borderId="45" xfId="7" applyNumberFormat="1" applyFont="1" applyFill="1" applyBorder="1" applyAlignment="1">
      <alignment horizontal="right"/>
    </xf>
    <xf numFmtId="168" fontId="6" fillId="0" borderId="1" xfId="1" applyNumberFormat="1" applyFont="1" applyFill="1" applyBorder="1" applyAlignment="1">
      <alignment horizontal="right" indent="1"/>
    </xf>
    <xf numFmtId="166" fontId="10" fillId="0" borderId="38" xfId="7" applyNumberFormat="1" applyFont="1" applyFill="1" applyBorder="1" applyAlignment="1">
      <alignment horizontal="right"/>
    </xf>
    <xf numFmtId="0" fontId="33" fillId="5" borderId="5" xfId="13" applyFont="1" applyFill="1" applyBorder="1" applyAlignment="1">
      <alignment horizontal="center"/>
    </xf>
    <xf numFmtId="0" fontId="52" fillId="0" borderId="11" xfId="0" applyFont="1" applyFill="1" applyBorder="1" applyAlignment="1" applyProtection="1">
      <alignment horizontal="left" vertical="center" wrapText="1" indent="1"/>
    </xf>
    <xf numFmtId="165" fontId="51" fillId="5" borderId="12" xfId="1" applyNumberFormat="1" applyFont="1" applyFill="1" applyBorder="1" applyAlignment="1" applyProtection="1">
      <alignment horizontal="right" vertical="center" wrapText="1"/>
    </xf>
    <xf numFmtId="0" fontId="49" fillId="0" borderId="0" xfId="27" quotePrefix="1" applyFont="1" applyBorder="1" applyAlignment="1">
      <alignment horizontal="left" vertical="center" indent="1"/>
    </xf>
    <xf numFmtId="0" fontId="27" fillId="0" borderId="0" xfId="0" applyFont="1" applyFill="1" applyBorder="1" applyAlignment="1" applyProtection="1">
      <alignment horizontal="left" vertical="center" wrapText="1" indent="1"/>
    </xf>
    <xf numFmtId="0" fontId="49" fillId="0" borderId="0" xfId="27" applyFont="1" applyBorder="1" applyAlignment="1">
      <alignment horizontal="right" indent="1"/>
    </xf>
    <xf numFmtId="0" fontId="26" fillId="0" borderId="0" xfId="27" quotePrefix="1" applyFont="1" applyBorder="1" applyAlignment="1">
      <alignment horizontal="left" vertical="center" indent="1"/>
    </xf>
    <xf numFmtId="0" fontId="26" fillId="0" borderId="0" xfId="0" applyFont="1" applyFill="1" applyBorder="1" applyAlignment="1" applyProtection="1">
      <alignment horizontal="left" vertical="center" wrapText="1" indent="1"/>
    </xf>
    <xf numFmtId="0" fontId="26" fillId="0" borderId="0" xfId="13" applyFont="1" applyFill="1" applyBorder="1" applyAlignment="1">
      <alignment horizontal="left" indent="1"/>
    </xf>
    <xf numFmtId="0" fontId="45" fillId="5" borderId="8" xfId="27" applyFont="1" applyFill="1" applyBorder="1" applyAlignment="1">
      <alignment horizontal="center" wrapText="1"/>
    </xf>
    <xf numFmtId="0" fontId="51" fillId="0" borderId="12" xfId="27" applyFont="1" applyFill="1" applyBorder="1" applyAlignment="1" applyProtection="1">
      <alignment horizontal="right" vertical="center" wrapText="1" indent="1"/>
    </xf>
    <xf numFmtId="0" fontId="51" fillId="0" borderId="1" xfId="27" applyFont="1" applyFill="1" applyBorder="1" applyAlignment="1" applyProtection="1">
      <alignment horizontal="right" vertical="center" wrapText="1" indent="1"/>
    </xf>
    <xf numFmtId="0" fontId="51" fillId="0" borderId="11" xfId="27" applyFont="1" applyFill="1" applyBorder="1" applyAlignment="1" applyProtection="1">
      <alignment horizontal="right" vertical="center" wrapText="1" indent="1"/>
    </xf>
    <xf numFmtId="165" fontId="27" fillId="0" borderId="0" xfId="19" applyNumberFormat="1" applyFont="1" applyFill="1" applyBorder="1" applyAlignment="1" applyProtection="1">
      <alignment horizontal="right" vertical="center" wrapText="1" indent="1"/>
    </xf>
    <xf numFmtId="167" fontId="6" fillId="0" borderId="0" xfId="27" applyNumberFormat="1" applyFont="1" applyBorder="1" applyAlignment="1">
      <alignment horizontal="right" vertical="center" indent="1"/>
    </xf>
    <xf numFmtId="0" fontId="51" fillId="0" borderId="23" xfId="0" applyFont="1" applyFill="1" applyBorder="1" applyAlignment="1" applyProtection="1">
      <alignment horizontal="right" vertical="center" wrapText="1" indent="1"/>
    </xf>
    <xf numFmtId="0" fontId="51" fillId="0" borderId="1" xfId="0" applyFont="1" applyFill="1" applyBorder="1" applyAlignment="1" applyProtection="1">
      <alignment horizontal="right" vertical="center" wrapText="1" indent="1"/>
    </xf>
    <xf numFmtId="0" fontId="51" fillId="0" borderId="35" xfId="0" applyFont="1" applyFill="1" applyBorder="1" applyAlignment="1" applyProtection="1">
      <alignment horizontal="right" vertical="center" wrapText="1" indent="1"/>
    </xf>
    <xf numFmtId="0" fontId="51" fillId="0" borderId="12" xfId="0" applyFont="1" applyFill="1" applyBorder="1" applyAlignment="1" applyProtection="1">
      <alignment horizontal="right" vertical="center" wrapText="1" indent="1"/>
    </xf>
    <xf numFmtId="0" fontId="51" fillId="0" borderId="44" xfId="0" applyFont="1" applyFill="1" applyBorder="1" applyAlignment="1" applyProtection="1">
      <alignment horizontal="right" vertical="center" wrapText="1" indent="1"/>
    </xf>
    <xf numFmtId="165" fontId="5" fillId="0" borderId="0" xfId="1" applyNumberFormat="1" applyFont="1" applyFill="1" applyBorder="1" applyAlignment="1">
      <alignment horizontal="left" indent="1"/>
    </xf>
    <xf numFmtId="9" fontId="6" fillId="0" borderId="0" xfId="14" applyNumberFormat="1" applyFont="1" applyAlignment="1">
      <alignment horizontal="left"/>
    </xf>
    <xf numFmtId="0" fontId="8" fillId="0" borderId="0" xfId="27" applyFont="1" applyAlignment="1">
      <alignment horizontal="center"/>
    </xf>
    <xf numFmtId="0" fontId="10" fillId="0" borderId="0" xfId="27" applyFont="1" applyBorder="1" applyAlignment="1">
      <alignment horizontal="center"/>
    </xf>
    <xf numFmtId="0" fontId="10" fillId="0" borderId="0" xfId="0" applyFont="1" applyBorder="1" applyAlignment="1">
      <alignment horizontal="center"/>
    </xf>
    <xf numFmtId="0" fontId="46" fillId="5" borderId="6" xfId="12" applyFont="1" applyFill="1" applyBorder="1" applyAlignment="1">
      <alignment horizontal="center"/>
    </xf>
    <xf numFmtId="0" fontId="46" fillId="5" borderId="24" xfId="12" applyFont="1" applyFill="1" applyBorder="1" applyAlignment="1">
      <alignment horizontal="center"/>
    </xf>
    <xf numFmtId="0" fontId="46" fillId="5" borderId="6" xfId="12" applyFont="1" applyFill="1" applyBorder="1" applyAlignment="1">
      <alignment horizontal="center" wrapText="1"/>
    </xf>
    <xf numFmtId="0" fontId="46" fillId="5" borderId="26" xfId="12" applyFont="1" applyFill="1" applyBorder="1" applyAlignment="1">
      <alignment horizontal="center" wrapText="1"/>
    </xf>
    <xf numFmtId="0" fontId="46" fillId="5" borderId="26" xfId="12" applyFont="1" applyFill="1" applyBorder="1" applyAlignment="1">
      <alignment horizontal="center"/>
    </xf>
    <xf numFmtId="0" fontId="47" fillId="5" borderId="21" xfId="12" applyFont="1" applyFill="1" applyBorder="1" applyAlignment="1">
      <alignment horizontal="center" wrapText="1"/>
    </xf>
    <xf numFmtId="0" fontId="47" fillId="5" borderId="25" xfId="12" applyFont="1" applyFill="1" applyBorder="1" applyAlignment="1">
      <alignment horizontal="center" wrapText="1"/>
    </xf>
    <xf numFmtId="0" fontId="47" fillId="5" borderId="29" xfId="12" applyFont="1" applyFill="1" applyBorder="1" applyAlignment="1">
      <alignment horizontal="center" wrapText="1"/>
    </xf>
    <xf numFmtId="0" fontId="41" fillId="0" borderId="2" xfId="18" applyFont="1" applyBorder="1" applyAlignment="1">
      <alignment horizontal="left" vertical="top" wrapText="1"/>
    </xf>
    <xf numFmtId="0" fontId="41" fillId="0" borderId="0" xfId="18" applyFont="1" applyAlignment="1">
      <alignment horizontal="left" vertical="top" wrapText="1"/>
    </xf>
    <xf numFmtId="0" fontId="36" fillId="0" borderId="3" xfId="18" applyFont="1" applyBorder="1" applyAlignment="1">
      <alignment wrapText="1"/>
    </xf>
    <xf numFmtId="0" fontId="35" fillId="0" borderId="9" xfId="18" applyBorder="1" applyAlignment="1">
      <alignment horizontal="center" vertical="center"/>
    </xf>
    <xf numFmtId="0" fontId="35" fillId="0" borderId="16" xfId="18" applyBorder="1" applyAlignment="1">
      <alignment horizontal="center" vertical="center"/>
    </xf>
    <xf numFmtId="0" fontId="35" fillId="0" borderId="17" xfId="18" applyBorder="1" applyAlignment="1">
      <alignment horizontal="center" vertical="center"/>
    </xf>
    <xf numFmtId="0" fontId="40" fillId="0" borderId="0" xfId="18" applyFont="1" applyAlignment="1">
      <alignment horizontal="left" vertical="center"/>
    </xf>
    <xf numFmtId="0" fontId="40" fillId="0" borderId="0" xfId="18" applyFont="1" applyAlignment="1">
      <alignment horizontal="left" vertical="center" wrapText="1"/>
    </xf>
    <xf numFmtId="0" fontId="36" fillId="0" borderId="0" xfId="18" applyFont="1" applyAlignment="1">
      <alignment horizontal="left" vertical="top" wrapText="1"/>
    </xf>
    <xf numFmtId="0" fontId="10" fillId="0" borderId="8" xfId="14" applyFont="1" applyBorder="1"/>
    <xf numFmtId="0" fontId="10" fillId="0" borderId="46" xfId="14" applyFont="1" applyBorder="1"/>
    <xf numFmtId="0" fontId="10" fillId="0" borderId="8" xfId="14" applyFont="1" applyBorder="1" applyAlignment="1">
      <alignment horizontal="left"/>
    </xf>
    <xf numFmtId="0" fontId="10" fillId="0" borderId="46" xfId="14" applyFont="1" applyBorder="1" applyAlignment="1">
      <alignment horizontal="left"/>
    </xf>
    <xf numFmtId="0" fontId="7" fillId="0" borderId="46" xfId="27" applyFont="1" applyBorder="1"/>
    <xf numFmtId="166" fontId="10" fillId="0" borderId="8" xfId="14" applyNumberFormat="1" applyFont="1" applyBorder="1"/>
    <xf numFmtId="165" fontId="10" fillId="0" borderId="8" xfId="14" applyNumberFormat="1" applyFont="1" applyBorder="1"/>
    <xf numFmtId="9" fontId="10" fillId="0" borderId="10" xfId="14" applyNumberFormat="1" applyFont="1" applyBorder="1"/>
  </cellXfs>
  <cellStyles count="47">
    <cellStyle name="Comma" xfId="1" builtinId="3"/>
    <cellStyle name="Comma 2" xfId="2"/>
    <cellStyle name="Comma 2 2" xfId="3"/>
    <cellStyle name="Comma 2 3" xfId="19"/>
    <cellStyle name="Comma 2 4" xfId="20"/>
    <cellStyle name="Comma 2 5" xfId="21"/>
    <cellStyle name="Comma 3" xfId="4"/>
    <cellStyle name="Comma 3 2" xfId="5"/>
    <cellStyle name="Comma 4" xfId="6"/>
    <cellStyle name="Comma 4 2" xfId="41"/>
    <cellStyle name="Comma 5" xfId="22"/>
    <cellStyle name="Currency" xfId="7" builtinId="4"/>
    <cellStyle name="Currency 2" xfId="8"/>
    <cellStyle name="Currency 2 2" xfId="9"/>
    <cellStyle name="Currency 2 3" xfId="45"/>
    <cellStyle name="Currency 3" xfId="23"/>
    <cellStyle name="Excel Built-in Normal" xfId="24"/>
    <cellStyle name="Normal" xfId="0" builtinId="0"/>
    <cellStyle name="Normal 2" xfId="25"/>
    <cellStyle name="Normal 2 2" xfId="10"/>
    <cellStyle name="Normal 2 2 2" xfId="26"/>
    <cellStyle name="Normal 2 2 2 2" xfId="27"/>
    <cellStyle name="Normal 2 2 3" xfId="28"/>
    <cellStyle name="Normal 2 2 4" xfId="29"/>
    <cellStyle name="Normal 2 2 5" xfId="30"/>
    <cellStyle name="Normal 2 3" xfId="31"/>
    <cellStyle name="Normal 2 4" xfId="32"/>
    <cellStyle name="Normal 2 5" xfId="33"/>
    <cellStyle name="Normal 3" xfId="34"/>
    <cellStyle name="Normal 3 2" xfId="35"/>
    <cellStyle name="Normal 4" xfId="36"/>
    <cellStyle name="Normal 5" xfId="37"/>
    <cellStyle name="Normal 5 2" xfId="38"/>
    <cellStyle name="Normal 5 3" xfId="43"/>
    <cellStyle name="Normal 6" xfId="39"/>
    <cellStyle name="Normal 7" xfId="40"/>
    <cellStyle name="Normal 8" xfId="18"/>
    <cellStyle name="Normal 9" xfId="42"/>
    <cellStyle name="Normal 9 2" xfId="44"/>
    <cellStyle name="Normal_05 SCH AND COST % CHART" xfId="11"/>
    <cellStyle name="Normal_A13 graph data fin" xfId="12"/>
    <cellStyle name="Normal_GRAD_Crosstab" xfId="13"/>
    <cellStyle name="Normal_REGISTRATION DATA FOR TABLE" xfId="14"/>
    <cellStyle name="Percent" xfId="15" builtinId="5"/>
    <cellStyle name="Percent 2" xfId="16"/>
    <cellStyle name="Percent 2 2" xfId="46"/>
    <cellStyle name="Percent 3" xfId="17"/>
  </cellStyles>
  <dxfs count="0"/>
  <tableStyles count="0" defaultTableStyle="TableStyleMedium9" defaultPivotStyle="PivotStyleLight16"/>
  <colors>
    <mruColors>
      <color rgb="FFFFFFCC"/>
      <color rgb="FFF2DCDB"/>
      <color rgb="FFEBF1DE"/>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20" Type="http://schemas.openxmlformats.org/officeDocument/2006/relationships/worksheet" Target="worksheets/sheet19.xml"/><Relationship Id="rId21" Type="http://schemas.openxmlformats.org/officeDocument/2006/relationships/theme" Target="theme/theme1.xml"/><Relationship Id="rId22" Type="http://schemas.openxmlformats.org/officeDocument/2006/relationships/styles" Target="styles.xml"/><Relationship Id="rId23" Type="http://schemas.openxmlformats.org/officeDocument/2006/relationships/sharedStrings" Target="sharedStrings.xml"/><Relationship Id="rId24" Type="http://schemas.openxmlformats.org/officeDocument/2006/relationships/calcChain" Target="calcChain.xml"/><Relationship Id="rId10" Type="http://schemas.openxmlformats.org/officeDocument/2006/relationships/worksheet" Target="worksheets/sheet10.xml"/><Relationship Id="rId11" Type="http://schemas.openxmlformats.org/officeDocument/2006/relationships/chartsheet" Target="chartsheets/sheet1.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PERCENT OF TOTAL REVENUE AND COST BY SUBJECT</a:t>
            </a:r>
          </a:p>
        </c:rich>
      </c:tx>
      <c:layout>
        <c:manualLayout>
          <c:xMode val="edge"/>
          <c:yMode val="edge"/>
          <c:x val="0.26017247443143"/>
          <c:y val="0.0309953122973193"/>
        </c:manualLayout>
      </c:layout>
      <c:overlay val="0"/>
      <c:spPr>
        <a:noFill/>
        <a:ln w="25400">
          <a:noFill/>
        </a:ln>
      </c:spPr>
    </c:title>
    <c:autoTitleDeleted val="0"/>
    <c:plotArea>
      <c:layout>
        <c:manualLayout>
          <c:layoutTarget val="inner"/>
          <c:xMode val="edge"/>
          <c:yMode val="edge"/>
          <c:x val="0.0821309655937847"/>
          <c:y val="0.0972857198087554"/>
          <c:w val="0.857935627081021"/>
          <c:h val="0.658019975521832"/>
        </c:manualLayout>
      </c:layout>
      <c:barChart>
        <c:barDir val="col"/>
        <c:grouping val="clustered"/>
        <c:varyColors val="0"/>
        <c:ser>
          <c:idx val="0"/>
          <c:order val="0"/>
          <c:tx>
            <c:strRef>
              <c:f>'CHART DATA'!$C$5</c:f>
              <c:strCache>
                <c:ptCount val="1"/>
                <c:pt idx="0">
                  <c:v>% OF TOTAL REVENUE</c:v>
                </c:pt>
              </c:strCache>
            </c:strRef>
          </c:tx>
          <c:spPr>
            <a:solidFill>
              <a:srgbClr val="333333"/>
            </a:solidFill>
            <a:ln w="12700">
              <a:solidFill>
                <a:srgbClr val="000000"/>
              </a:solidFill>
              <a:prstDash val="solid"/>
            </a:ln>
          </c:spPr>
          <c:invertIfNegative val="0"/>
          <c:cat>
            <c:strRef>
              <c:f>'CHART DATA'!$A$6:$A$55</c:f>
              <c:strCache>
                <c:ptCount val="50"/>
                <c:pt idx="0">
                  <c:v>Accounting</c:v>
                </c:pt>
                <c:pt idx="1">
                  <c:v>American Sign Language</c:v>
                </c:pt>
                <c:pt idx="2">
                  <c:v>American Studies</c:v>
                </c:pt>
                <c:pt idx="3">
                  <c:v>Arabic</c:v>
                </c:pt>
                <c:pt idx="4">
                  <c:v>Astronomy</c:v>
                </c:pt>
                <c:pt idx="5">
                  <c:v>Biology</c:v>
                </c:pt>
                <c:pt idx="6">
                  <c:v>Business Law</c:v>
                </c:pt>
                <c:pt idx="7">
                  <c:v>Chemistry and Biochemistry</c:v>
                </c:pt>
                <c:pt idx="8">
                  <c:v>Classical Studies</c:v>
                </c:pt>
                <c:pt idx="9">
                  <c:v>Cognitive Science</c:v>
                </c:pt>
                <c:pt idx="10">
                  <c:v>Community Development</c:v>
                </c:pt>
                <c:pt idx="11">
                  <c:v>Computer Science</c:v>
                </c:pt>
                <c:pt idx="12">
                  <c:v>Creative Arts</c:v>
                </c:pt>
                <c:pt idx="13">
                  <c:v>Economics</c:v>
                </c:pt>
                <c:pt idx="14">
                  <c:v>Education</c:v>
                </c:pt>
                <c:pt idx="15">
                  <c:v>English</c:v>
                </c:pt>
                <c:pt idx="16">
                  <c:v>Environ Studies and Sciences</c:v>
                </c:pt>
                <c:pt idx="17">
                  <c:v>Finance</c:v>
                </c:pt>
                <c:pt idx="18">
                  <c:v>First Year Seminar</c:v>
                </c:pt>
                <c:pt idx="19">
                  <c:v>Franciscan Serv and Advocacy</c:v>
                </c:pt>
                <c:pt idx="20">
                  <c:v>French</c:v>
                </c:pt>
                <c:pt idx="21">
                  <c:v>German</c:v>
                </c:pt>
                <c:pt idx="22">
                  <c:v>Global Studies</c:v>
                </c:pt>
                <c:pt idx="23">
                  <c:v>Greek</c:v>
                </c:pt>
                <c:pt idx="24">
                  <c:v>History</c:v>
                </c:pt>
                <c:pt idx="25">
                  <c:v>Honors</c:v>
                </c:pt>
                <c:pt idx="26">
                  <c:v>International Studies</c:v>
                </c:pt>
                <c:pt idx="27">
                  <c:v>Italian</c:v>
                </c:pt>
                <c:pt idx="28">
                  <c:v>Latin</c:v>
                </c:pt>
                <c:pt idx="29">
                  <c:v>Management</c:v>
                </c:pt>
                <c:pt idx="30">
                  <c:v>Marketing</c:v>
                </c:pt>
                <c:pt idx="31">
                  <c:v>Mathematics</c:v>
                </c:pt>
                <c:pt idx="32">
                  <c:v>Multicultural Studies</c:v>
                </c:pt>
                <c:pt idx="33">
                  <c:v>Multimedia</c:v>
                </c:pt>
                <c:pt idx="34">
                  <c:v>Peace Studies</c:v>
                </c:pt>
                <c:pt idx="35">
                  <c:v>Philosophy</c:v>
                </c:pt>
                <c:pt idx="36">
                  <c:v>Physics and Astronomy</c:v>
                </c:pt>
                <c:pt idx="37">
                  <c:v>Political Science</c:v>
                </c:pt>
                <c:pt idx="38">
                  <c:v>Psychology</c:v>
                </c:pt>
                <c:pt idx="39">
                  <c:v>Quantitative Business</c:v>
                </c:pt>
                <c:pt idx="40">
                  <c:v>Religious Studies</c:v>
                </c:pt>
                <c:pt idx="41">
                  <c:v>Russian</c:v>
                </c:pt>
                <c:pt idx="42">
                  <c:v>School of Business</c:v>
                </c:pt>
                <c:pt idx="43">
                  <c:v>School of Liberal Arts</c:v>
                </c:pt>
                <c:pt idx="44">
                  <c:v>School of Science</c:v>
                </c:pt>
                <c:pt idx="45">
                  <c:v>Social Work</c:v>
                </c:pt>
                <c:pt idx="46">
                  <c:v>Sociology</c:v>
                </c:pt>
                <c:pt idx="47">
                  <c:v>Spanish</c:v>
                </c:pt>
                <c:pt idx="48">
                  <c:v>Women's Studies</c:v>
                </c:pt>
                <c:pt idx="49">
                  <c:v>Writing</c:v>
                </c:pt>
              </c:strCache>
            </c:strRef>
          </c:cat>
          <c:val>
            <c:numRef>
              <c:f>'CHART DATA'!$C$6:$C$55</c:f>
              <c:numCache>
                <c:formatCode>0.0%</c:formatCode>
                <c:ptCount val="50"/>
                <c:pt idx="0">
                  <c:v>0.0603106533290706</c:v>
                </c:pt>
                <c:pt idx="1">
                  <c:v>0.00342200506184597</c:v>
                </c:pt>
                <c:pt idx="2">
                  <c:v>0.000964273218807358</c:v>
                </c:pt>
                <c:pt idx="3">
                  <c:v>0.000670211738221608</c:v>
                </c:pt>
                <c:pt idx="4">
                  <c:v>0.00474423046145482</c:v>
                </c:pt>
                <c:pt idx="5">
                  <c:v>0.0476671379677778</c:v>
                </c:pt>
                <c:pt idx="6">
                  <c:v>0.0162439745227886</c:v>
                </c:pt>
                <c:pt idx="7">
                  <c:v>0.0323330819356719</c:v>
                </c:pt>
                <c:pt idx="8">
                  <c:v>0.0118646577796523</c:v>
                </c:pt>
                <c:pt idx="9">
                  <c:v>0.000459055755522757</c:v>
                </c:pt>
                <c:pt idx="10">
                  <c:v>0.00245266212223788</c:v>
                </c:pt>
                <c:pt idx="11">
                  <c:v>0.0496657882116488</c:v>
                </c:pt>
                <c:pt idx="12">
                  <c:v>0.0465244485519732</c:v>
                </c:pt>
                <c:pt idx="13">
                  <c:v>0.0403700547298806</c:v>
                </c:pt>
                <c:pt idx="14">
                  <c:v>0.0157266124248433</c:v>
                </c:pt>
                <c:pt idx="15">
                  <c:v>0.0541815180982703</c:v>
                </c:pt>
                <c:pt idx="16">
                  <c:v>0.0133531959518108</c:v>
                </c:pt>
                <c:pt idx="17">
                  <c:v>0.0455995253748975</c:v>
                </c:pt>
                <c:pt idx="18">
                  <c:v>0.0353735067578631</c:v>
                </c:pt>
                <c:pt idx="19">
                  <c:v>0.000281483158737403</c:v>
                </c:pt>
                <c:pt idx="20">
                  <c:v>0.00504276225894445</c:v>
                </c:pt>
                <c:pt idx="21">
                  <c:v>0.00362548817254238</c:v>
                </c:pt>
                <c:pt idx="22">
                  <c:v>0.000765901965310015</c:v>
                </c:pt>
                <c:pt idx="23">
                  <c:v>0.00047475472950193</c:v>
                </c:pt>
                <c:pt idx="24">
                  <c:v>0.050108314955517</c:v>
                </c:pt>
                <c:pt idx="25">
                  <c:v>0.00277869088907807</c:v>
                </c:pt>
                <c:pt idx="26">
                  <c:v>0.000749984964616692</c:v>
                </c:pt>
                <c:pt idx="27">
                  <c:v>0.00251046909791185</c:v>
                </c:pt>
                <c:pt idx="28">
                  <c:v>0.00085294980942664</c:v>
                </c:pt>
                <c:pt idx="29">
                  <c:v>0.062512980665844</c:v>
                </c:pt>
                <c:pt idx="30">
                  <c:v>0.0402236765337856</c:v>
                </c:pt>
                <c:pt idx="31">
                  <c:v>0.0305469630084691</c:v>
                </c:pt>
                <c:pt idx="32">
                  <c:v>4.89334047849934E-5</c:v>
                </c:pt>
                <c:pt idx="33">
                  <c:v>0.000173746584731353</c:v>
                </c:pt>
                <c:pt idx="34">
                  <c:v>0.000897330542746152</c:v>
                </c:pt>
                <c:pt idx="35">
                  <c:v>0.0332560611148858</c:v>
                </c:pt>
                <c:pt idx="36">
                  <c:v>0.0260381118895704</c:v>
                </c:pt>
                <c:pt idx="37">
                  <c:v>0.0249688923116246</c:v>
                </c:pt>
                <c:pt idx="38">
                  <c:v>0.056104620990116</c:v>
                </c:pt>
                <c:pt idx="39">
                  <c:v>0.0415653616103163</c:v>
                </c:pt>
                <c:pt idx="40">
                  <c:v>0.0341773768953008</c:v>
                </c:pt>
                <c:pt idx="41">
                  <c:v>0.00131910871975207</c:v>
                </c:pt>
                <c:pt idx="42">
                  <c:v>0.0190395275133272</c:v>
                </c:pt>
                <c:pt idx="43">
                  <c:v>0.0106001363638825</c:v>
                </c:pt>
                <c:pt idx="44">
                  <c:v>0.00616299944085286</c:v>
                </c:pt>
                <c:pt idx="45">
                  <c:v>0.0159861905078597</c:v>
                </c:pt>
                <c:pt idx="46">
                  <c:v>0.0223174453702243</c:v>
                </c:pt>
                <c:pt idx="47">
                  <c:v>0.0122839066452047</c:v>
                </c:pt>
                <c:pt idx="48">
                  <c:v>0.000968875908134508</c:v>
                </c:pt>
                <c:pt idx="49">
                  <c:v>0.011690359982761</c:v>
                </c:pt>
              </c:numCache>
            </c:numRef>
          </c:val>
        </c:ser>
        <c:ser>
          <c:idx val="1"/>
          <c:order val="1"/>
          <c:tx>
            <c:strRef>
              <c:f>'CHART DATA'!$E$5</c:f>
              <c:strCache>
                <c:ptCount val="1"/>
                <c:pt idx="0">
                  <c:v>% OF TOTAL COST</c:v>
                </c:pt>
              </c:strCache>
            </c:strRef>
          </c:tx>
          <c:spPr>
            <a:solidFill>
              <a:srgbClr val="FFFF99"/>
            </a:solidFill>
            <a:ln w="12700">
              <a:solidFill>
                <a:srgbClr val="000000"/>
              </a:solidFill>
              <a:prstDash val="solid"/>
            </a:ln>
          </c:spPr>
          <c:invertIfNegative val="0"/>
          <c:cat>
            <c:strRef>
              <c:f>'CHART DATA'!$A$6:$A$55</c:f>
              <c:strCache>
                <c:ptCount val="50"/>
                <c:pt idx="0">
                  <c:v>Accounting</c:v>
                </c:pt>
                <c:pt idx="1">
                  <c:v>American Sign Language</c:v>
                </c:pt>
                <c:pt idx="2">
                  <c:v>American Studies</c:v>
                </c:pt>
                <c:pt idx="3">
                  <c:v>Arabic</c:v>
                </c:pt>
                <c:pt idx="4">
                  <c:v>Astronomy</c:v>
                </c:pt>
                <c:pt idx="5">
                  <c:v>Biology</c:v>
                </c:pt>
                <c:pt idx="6">
                  <c:v>Business Law</c:v>
                </c:pt>
                <c:pt idx="7">
                  <c:v>Chemistry and Biochemistry</c:v>
                </c:pt>
                <c:pt idx="8">
                  <c:v>Classical Studies</c:v>
                </c:pt>
                <c:pt idx="9">
                  <c:v>Cognitive Science</c:v>
                </c:pt>
                <c:pt idx="10">
                  <c:v>Community Development</c:v>
                </c:pt>
                <c:pt idx="11">
                  <c:v>Computer Science</c:v>
                </c:pt>
                <c:pt idx="12">
                  <c:v>Creative Arts</c:v>
                </c:pt>
                <c:pt idx="13">
                  <c:v>Economics</c:v>
                </c:pt>
                <c:pt idx="14">
                  <c:v>Education</c:v>
                </c:pt>
                <c:pt idx="15">
                  <c:v>English</c:v>
                </c:pt>
                <c:pt idx="16">
                  <c:v>Environ Studies and Sciences</c:v>
                </c:pt>
                <c:pt idx="17">
                  <c:v>Finance</c:v>
                </c:pt>
                <c:pt idx="18">
                  <c:v>First Year Seminar</c:v>
                </c:pt>
                <c:pt idx="19">
                  <c:v>Franciscan Serv and Advocacy</c:v>
                </c:pt>
                <c:pt idx="20">
                  <c:v>French</c:v>
                </c:pt>
                <c:pt idx="21">
                  <c:v>German</c:v>
                </c:pt>
                <c:pt idx="22">
                  <c:v>Global Studies</c:v>
                </c:pt>
                <c:pt idx="23">
                  <c:v>Greek</c:v>
                </c:pt>
                <c:pt idx="24">
                  <c:v>History</c:v>
                </c:pt>
                <c:pt idx="25">
                  <c:v>Honors</c:v>
                </c:pt>
                <c:pt idx="26">
                  <c:v>International Studies</c:v>
                </c:pt>
                <c:pt idx="27">
                  <c:v>Italian</c:v>
                </c:pt>
                <c:pt idx="28">
                  <c:v>Latin</c:v>
                </c:pt>
                <c:pt idx="29">
                  <c:v>Management</c:v>
                </c:pt>
                <c:pt idx="30">
                  <c:v>Marketing</c:v>
                </c:pt>
                <c:pt idx="31">
                  <c:v>Mathematics</c:v>
                </c:pt>
                <c:pt idx="32">
                  <c:v>Multicultural Studies</c:v>
                </c:pt>
                <c:pt idx="33">
                  <c:v>Multimedia</c:v>
                </c:pt>
                <c:pt idx="34">
                  <c:v>Peace Studies</c:v>
                </c:pt>
                <c:pt idx="35">
                  <c:v>Philosophy</c:v>
                </c:pt>
                <c:pt idx="36">
                  <c:v>Physics and Astronomy</c:v>
                </c:pt>
                <c:pt idx="37">
                  <c:v>Political Science</c:v>
                </c:pt>
                <c:pt idx="38">
                  <c:v>Psychology</c:v>
                </c:pt>
                <c:pt idx="39">
                  <c:v>Quantitative Business</c:v>
                </c:pt>
                <c:pt idx="40">
                  <c:v>Religious Studies</c:v>
                </c:pt>
                <c:pt idx="41">
                  <c:v>Russian</c:v>
                </c:pt>
                <c:pt idx="42">
                  <c:v>School of Business</c:v>
                </c:pt>
                <c:pt idx="43">
                  <c:v>School of Liberal Arts</c:v>
                </c:pt>
                <c:pt idx="44">
                  <c:v>School of Science</c:v>
                </c:pt>
                <c:pt idx="45">
                  <c:v>Social Work</c:v>
                </c:pt>
                <c:pt idx="46">
                  <c:v>Sociology</c:v>
                </c:pt>
                <c:pt idx="47">
                  <c:v>Spanish</c:v>
                </c:pt>
                <c:pt idx="48">
                  <c:v>Women's Studies</c:v>
                </c:pt>
                <c:pt idx="49">
                  <c:v>Writing</c:v>
                </c:pt>
              </c:strCache>
            </c:strRef>
          </c:cat>
          <c:val>
            <c:numRef>
              <c:f>'CHART DATA'!$E$6:$E$55</c:f>
              <c:numCache>
                <c:formatCode>0.0%</c:formatCode>
                <c:ptCount val="50"/>
                <c:pt idx="0">
                  <c:v>0.0448470376377352</c:v>
                </c:pt>
                <c:pt idx="1">
                  <c:v>0.00111662221804804</c:v>
                </c:pt>
                <c:pt idx="2">
                  <c:v>0.00120097709416916</c:v>
                </c:pt>
                <c:pt idx="3">
                  <c:v>0.000305948318982018</c:v>
                </c:pt>
                <c:pt idx="4">
                  <c:v>0.00234984096408059</c:v>
                </c:pt>
                <c:pt idx="5">
                  <c:v>0.0726694051250554</c:v>
                </c:pt>
                <c:pt idx="6">
                  <c:v>0.00787596247382427</c:v>
                </c:pt>
                <c:pt idx="7">
                  <c:v>0.0472739118338374</c:v>
                </c:pt>
                <c:pt idx="8">
                  <c:v>0.00643046267877476</c:v>
                </c:pt>
                <c:pt idx="9">
                  <c:v>0.000661751613598266</c:v>
                </c:pt>
                <c:pt idx="10">
                  <c:v>0.00162818659394435</c:v>
                </c:pt>
                <c:pt idx="11">
                  <c:v>0.0522064752310924</c:v>
                </c:pt>
                <c:pt idx="12">
                  <c:v>0.0419239794457863</c:v>
                </c:pt>
                <c:pt idx="13">
                  <c:v>0.0356213569808045</c:v>
                </c:pt>
                <c:pt idx="14">
                  <c:v>0.021166075885847</c:v>
                </c:pt>
                <c:pt idx="15">
                  <c:v>0.0522786512237791</c:v>
                </c:pt>
                <c:pt idx="16">
                  <c:v>0.0157491836296696</c:v>
                </c:pt>
                <c:pt idx="17">
                  <c:v>0.0401574471061751</c:v>
                </c:pt>
                <c:pt idx="18">
                  <c:v>0.0460335247993865</c:v>
                </c:pt>
                <c:pt idx="19">
                  <c:v>0.000346389812882052</c:v>
                </c:pt>
                <c:pt idx="20">
                  <c:v>0.00797896466279542</c:v>
                </c:pt>
                <c:pt idx="21">
                  <c:v>0.00261584688474347</c:v>
                </c:pt>
                <c:pt idx="22">
                  <c:v>0.00120938991361271</c:v>
                </c:pt>
                <c:pt idx="23">
                  <c:v>0.00100203931342712</c:v>
                </c:pt>
                <c:pt idx="24">
                  <c:v>0.0501622419622778</c:v>
                </c:pt>
                <c:pt idx="25">
                  <c:v>0.000675496700201095</c:v>
                </c:pt>
                <c:pt idx="26">
                  <c:v>0.00142403041087839</c:v>
                </c:pt>
                <c:pt idx="27">
                  <c:v>0.00113413188173129</c:v>
                </c:pt>
                <c:pt idx="28">
                  <c:v>0.00132889801253929</c:v>
                </c:pt>
                <c:pt idx="29">
                  <c:v>0.0541991644037439</c:v>
                </c:pt>
                <c:pt idx="30">
                  <c:v>0.0347219651741686</c:v>
                </c:pt>
                <c:pt idx="31">
                  <c:v>0.0377364744865314</c:v>
                </c:pt>
                <c:pt idx="32">
                  <c:v>0.000258172450994982</c:v>
                </c:pt>
                <c:pt idx="33">
                  <c:v>6.46690338346645E-6</c:v>
                </c:pt>
                <c:pt idx="34">
                  <c:v>0.000121343257491749</c:v>
                </c:pt>
                <c:pt idx="35">
                  <c:v>0.031618392153379</c:v>
                </c:pt>
                <c:pt idx="36">
                  <c:v>0.0360676790505136</c:v>
                </c:pt>
                <c:pt idx="37">
                  <c:v>0.0307730006522334</c:v>
                </c:pt>
                <c:pt idx="38">
                  <c:v>0.0483680046320678</c:v>
                </c:pt>
                <c:pt idx="39">
                  <c:v>0.0288459373495634</c:v>
                </c:pt>
                <c:pt idx="40">
                  <c:v>0.0369894803259009</c:v>
                </c:pt>
                <c:pt idx="41">
                  <c:v>0.000507931224251653</c:v>
                </c:pt>
                <c:pt idx="42">
                  <c:v>0.0141917528725348</c:v>
                </c:pt>
                <c:pt idx="43">
                  <c:v>0.00528767535775046</c:v>
                </c:pt>
                <c:pt idx="44">
                  <c:v>0.01066046757789</c:v>
                </c:pt>
                <c:pt idx="45">
                  <c:v>0.0204165122854937</c:v>
                </c:pt>
                <c:pt idx="46">
                  <c:v>0.0226561636677863</c:v>
                </c:pt>
                <c:pt idx="47">
                  <c:v>0.0156618125441978</c:v>
                </c:pt>
                <c:pt idx="48">
                  <c:v>0.000852641829737742</c:v>
                </c:pt>
                <c:pt idx="49">
                  <c:v>0.0106847313907066</c:v>
                </c:pt>
              </c:numCache>
            </c:numRef>
          </c:val>
        </c:ser>
        <c:dLbls>
          <c:showLegendKey val="0"/>
          <c:showVal val="0"/>
          <c:showCatName val="0"/>
          <c:showSerName val="0"/>
          <c:showPercent val="0"/>
          <c:showBubbleSize val="0"/>
        </c:dLbls>
        <c:gapWidth val="150"/>
        <c:axId val="2138279464"/>
        <c:axId val="2138276040"/>
      </c:barChart>
      <c:catAx>
        <c:axId val="2138279464"/>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2138276040"/>
        <c:crosses val="autoZero"/>
        <c:auto val="0"/>
        <c:lblAlgn val="ctr"/>
        <c:lblOffset val="100"/>
        <c:tickLblSkip val="1"/>
        <c:tickMarkSkip val="1"/>
        <c:noMultiLvlLbl val="0"/>
      </c:catAx>
      <c:valAx>
        <c:axId val="2138276040"/>
        <c:scaling>
          <c:orientation val="minMax"/>
          <c:min val="0.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138279464"/>
        <c:crosses val="autoZero"/>
        <c:crossBetween val="between"/>
        <c:majorUnit val="0.02"/>
        <c:minorUnit val="0.004"/>
      </c:valAx>
      <c:spPr>
        <a:solidFill>
          <a:srgbClr val="CCCCFF"/>
        </a:solidFill>
        <a:ln w="12700">
          <a:solidFill>
            <a:srgbClr val="000000"/>
          </a:solidFill>
          <a:prstDash val="solid"/>
        </a:ln>
      </c:spPr>
    </c:plotArea>
    <c:legend>
      <c:legendPos val="r"/>
      <c:layout>
        <c:manualLayout>
          <c:xMode val="edge"/>
          <c:yMode val="edge"/>
          <c:x val="0.713644014046161"/>
          <c:y val="0.113540923515636"/>
          <c:w val="0.201602744918596"/>
          <c:h val="0.110292848978841"/>
        </c:manualLayout>
      </c:layout>
      <c:overlay val="0"/>
      <c:spPr>
        <a:solidFill>
          <a:srgbClr val="FFFFFF"/>
        </a:solidFill>
        <a:ln w="3175">
          <a:solidFill>
            <a:srgbClr val="000000"/>
          </a:solidFill>
          <a:prstDash val="solid"/>
        </a:ln>
      </c:spPr>
      <c:txPr>
        <a:bodyPr/>
        <a:lstStyle/>
        <a:p>
          <a:pPr>
            <a:defRPr sz="900" b="1"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128" workbookViewId="0" zoomToFit="1"/>
  </sheetViews>
  <pageMargins left="0.75" right="0.75" top="1" bottom="1" header="0.5" footer="0.5"/>
  <pageSetup firstPageNumber="5" orientation="landscape"/>
  <headerFooter alignWithMargins="0">
    <oddFooter>&amp;LAusten Group&amp;C&amp;P&amp;R02-19-16</oddFooter>
  </headerFooter>
  <drawing r:id="rId1"/>
</chartsheet>
</file>

<file path=xl/drawings/_rels/drawing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228600</xdr:colOff>
      <xdr:row>2</xdr:row>
      <xdr:rowOff>142875</xdr:rowOff>
    </xdr:from>
    <xdr:to>
      <xdr:col>5</xdr:col>
      <xdr:colOff>220754</xdr:colOff>
      <xdr:row>6</xdr:row>
      <xdr:rowOff>28575</xdr:rowOff>
    </xdr:to>
    <xdr:pic>
      <xdr:nvPicPr>
        <xdr:cNvPr id="3" name="Picture 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35780" y="2078355"/>
          <a:ext cx="1615214" cy="807720"/>
        </a:xfrm>
        <a:prstGeom prst="rect">
          <a:avLst/>
        </a:prstGeom>
      </xdr:spPr>
    </xdr:pic>
    <xdr:clientData/>
  </xdr:twoCellAnchor>
  <xdr:twoCellAnchor editAs="oneCell">
    <xdr:from>
      <xdr:col>2</xdr:col>
      <xdr:colOff>1343025</xdr:colOff>
      <xdr:row>0</xdr:row>
      <xdr:rowOff>38100</xdr:rowOff>
    </xdr:from>
    <xdr:to>
      <xdr:col>2</xdr:col>
      <xdr:colOff>2876457</xdr:colOff>
      <xdr:row>3</xdr:row>
      <xdr:rowOff>86302</xdr:rowOff>
    </xdr:to>
    <xdr:pic>
      <xdr:nvPicPr>
        <xdr:cNvPr id="2" name="Picture 1"/>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047875" y="38100"/>
          <a:ext cx="1533432" cy="227705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absoluteAnchor>
    <xdr:pos x="0" y="0"/>
    <xdr:ext cx="8572500" cy="583406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twoCellAnchor editAs="oneCell">
    <xdr:from>
      <xdr:col>0</xdr:col>
      <xdr:colOff>104775</xdr:colOff>
      <xdr:row>0</xdr:row>
      <xdr:rowOff>47625</xdr:rowOff>
    </xdr:from>
    <xdr:to>
      <xdr:col>13</xdr:col>
      <xdr:colOff>247650</xdr:colOff>
      <xdr:row>31</xdr:row>
      <xdr:rowOff>133350</xdr:rowOff>
    </xdr:to>
    <xdr:sp macro="" textlink="">
      <xdr:nvSpPr>
        <xdr:cNvPr id="2" name="Object 1" hidden="1">
          <a:extLst>
            <a:ext uri="{63B3BB69-23CF-44E3-9099-C40C66FF867C}">
              <a14:compatExt xmlns:a14="http://schemas.microsoft.com/office/drawing/2010/main" spid="_x0000_s8193"/>
            </a:ext>
          </a:extLst>
        </xdr:cNvPr>
        <xdr:cNvSpPr/>
      </xdr:nvSpPr>
      <xdr:spPr>
        <a:xfrm>
          <a:off x="104775" y="47625"/>
          <a:ext cx="7820025" cy="5105400"/>
        </a:xfrm>
        <a:prstGeom prst="rect">
          <a:avLst/>
        </a:prstGeom>
      </xdr:spPr>
    </xdr:sp>
    <xdr:clientData/>
  </xdr:twoCellAnchor>
  <xdr:oneCellAnchor>
    <xdr:from>
      <xdr:col>10</xdr:col>
      <xdr:colOff>182880</xdr:colOff>
      <xdr:row>15</xdr:row>
      <xdr:rowOff>30480</xdr:rowOff>
    </xdr:from>
    <xdr:ext cx="738920" cy="264560"/>
    <xdr:sp macro="" textlink="">
      <xdr:nvSpPr>
        <xdr:cNvPr id="3" name="TextBox 2"/>
        <xdr:cNvSpPr txBox="1"/>
      </xdr:nvSpPr>
      <xdr:spPr>
        <a:xfrm>
          <a:off x="6088380" y="2459355"/>
          <a:ext cx="73892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1"/>
            <a:t>REVENUE</a:t>
          </a:r>
        </a:p>
      </xdr:txBody>
    </xdr:sp>
    <xdr:clientData/>
  </xdr:oneCellAnchor>
  <xdr:twoCellAnchor>
    <xdr:from>
      <xdr:col>0</xdr:col>
      <xdr:colOff>165735</xdr:colOff>
      <xdr:row>0</xdr:row>
      <xdr:rowOff>0</xdr:rowOff>
    </xdr:from>
    <xdr:to>
      <xdr:col>14</xdr:col>
      <xdr:colOff>260985</xdr:colOff>
      <xdr:row>27</xdr:row>
      <xdr:rowOff>129540</xdr:rowOff>
    </xdr:to>
    <xdr:grpSp>
      <xdr:nvGrpSpPr>
        <xdr:cNvPr id="4" name="Group 48"/>
        <xdr:cNvGrpSpPr>
          <a:grpSpLocks noChangeAspect="1"/>
        </xdr:cNvGrpSpPr>
      </xdr:nvGrpSpPr>
      <xdr:grpSpPr bwMode="auto">
        <a:xfrm>
          <a:off x="165735" y="0"/>
          <a:ext cx="9532327" cy="4349848"/>
          <a:chOff x="11" y="5"/>
          <a:chExt cx="878" cy="573"/>
        </a:xfrm>
      </xdr:grpSpPr>
      <xdr:sp macro="" textlink="">
        <xdr:nvSpPr>
          <xdr:cNvPr id="5" name="AutoShape 47"/>
          <xdr:cNvSpPr>
            <a:spLocks noChangeAspect="1" noChangeArrowheads="1" noTextEdit="1"/>
          </xdr:cNvSpPr>
        </xdr:nvSpPr>
        <xdr:spPr bwMode="auto">
          <a:xfrm>
            <a:off x="11" y="5"/>
            <a:ext cx="878" cy="573"/>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6" name="Rectangle 50"/>
          <xdr:cNvSpPr>
            <a:spLocks noChangeArrowheads="1"/>
          </xdr:cNvSpPr>
        </xdr:nvSpPr>
        <xdr:spPr bwMode="auto">
          <a:xfrm>
            <a:off x="11" y="20"/>
            <a:ext cx="4" cy="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00"/>
                </a:solidFill>
                <a:latin typeface="Arial"/>
                <a:cs typeface="Arial"/>
              </a:rPr>
              <a:t> </a:t>
            </a:r>
          </a:p>
        </xdr:txBody>
      </xdr:sp>
      <xdr:sp macro="" textlink="">
        <xdr:nvSpPr>
          <xdr:cNvPr id="7" name="Rectangle 51"/>
          <xdr:cNvSpPr>
            <a:spLocks noChangeArrowheads="1"/>
          </xdr:cNvSpPr>
        </xdr:nvSpPr>
        <xdr:spPr bwMode="auto">
          <a:xfrm>
            <a:off x="11" y="35"/>
            <a:ext cx="4" cy="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00"/>
                </a:solidFill>
                <a:latin typeface="Arial"/>
                <a:cs typeface="Arial"/>
              </a:rPr>
              <a:t> </a:t>
            </a:r>
          </a:p>
        </xdr:txBody>
      </xdr:sp>
      <xdr:sp macro="" textlink="">
        <xdr:nvSpPr>
          <xdr:cNvPr id="8" name="Rectangle 52"/>
          <xdr:cNvSpPr>
            <a:spLocks noChangeArrowheads="1"/>
          </xdr:cNvSpPr>
        </xdr:nvSpPr>
        <xdr:spPr bwMode="auto">
          <a:xfrm>
            <a:off x="11" y="51"/>
            <a:ext cx="4" cy="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00"/>
                </a:solidFill>
                <a:latin typeface="Arial"/>
                <a:cs typeface="Arial"/>
              </a:rPr>
              <a:t> </a:t>
            </a:r>
          </a:p>
        </xdr:txBody>
      </xdr:sp>
      <xdr:sp macro="" textlink="">
        <xdr:nvSpPr>
          <xdr:cNvPr id="9" name="Rectangle 53"/>
          <xdr:cNvSpPr>
            <a:spLocks noChangeArrowheads="1"/>
          </xdr:cNvSpPr>
        </xdr:nvSpPr>
        <xdr:spPr bwMode="auto">
          <a:xfrm>
            <a:off x="11" y="66"/>
            <a:ext cx="4" cy="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00"/>
                </a:solidFill>
                <a:latin typeface="Arial"/>
                <a:cs typeface="Arial"/>
              </a:rPr>
              <a:t> </a:t>
            </a:r>
          </a:p>
        </xdr:txBody>
      </xdr:sp>
      <xdr:sp macro="" textlink="">
        <xdr:nvSpPr>
          <xdr:cNvPr id="10" name="Rectangle 54"/>
          <xdr:cNvSpPr>
            <a:spLocks noChangeArrowheads="1"/>
          </xdr:cNvSpPr>
        </xdr:nvSpPr>
        <xdr:spPr bwMode="auto">
          <a:xfrm>
            <a:off x="11" y="82"/>
            <a:ext cx="4" cy="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00"/>
                </a:solidFill>
                <a:latin typeface="Arial"/>
                <a:cs typeface="Arial"/>
              </a:rPr>
              <a:t> </a:t>
            </a:r>
          </a:p>
        </xdr:txBody>
      </xdr:sp>
      <xdr:sp macro="" textlink="">
        <xdr:nvSpPr>
          <xdr:cNvPr id="11" name="Rectangle 55"/>
          <xdr:cNvSpPr>
            <a:spLocks noChangeArrowheads="1"/>
          </xdr:cNvSpPr>
        </xdr:nvSpPr>
        <xdr:spPr bwMode="auto">
          <a:xfrm>
            <a:off x="11" y="27"/>
            <a:ext cx="878" cy="55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12" name="Rectangle 56"/>
          <xdr:cNvSpPr>
            <a:spLocks noChangeArrowheads="1"/>
          </xdr:cNvSpPr>
        </xdr:nvSpPr>
        <xdr:spPr bwMode="auto">
          <a:xfrm>
            <a:off x="22" y="27"/>
            <a:ext cx="4" cy="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00"/>
                </a:solidFill>
                <a:latin typeface="Arial"/>
                <a:cs typeface="Arial"/>
              </a:rPr>
              <a:t> </a:t>
            </a:r>
          </a:p>
        </xdr:txBody>
      </xdr:sp>
      <xdr:sp macro="" textlink="">
        <xdr:nvSpPr>
          <xdr:cNvPr id="13" name="Oval 57"/>
          <xdr:cNvSpPr>
            <a:spLocks noChangeArrowheads="1"/>
          </xdr:cNvSpPr>
        </xdr:nvSpPr>
        <xdr:spPr bwMode="auto">
          <a:xfrm>
            <a:off x="139" y="229"/>
            <a:ext cx="171" cy="104"/>
          </a:xfrm>
          <a:prstGeom prst="ellipse">
            <a:avLst/>
          </a:prstGeom>
          <a:solidFill>
            <a:srgbClr val="FFFF99"/>
          </a:solidFill>
          <a:ln w="0">
            <a:solidFill>
              <a:srgbClr val="000000"/>
            </a:solidFill>
            <a:prstDash val="solid"/>
            <a:round/>
            <a:headEnd/>
            <a:tailEnd/>
          </a:ln>
        </xdr:spPr>
      </xdr:sp>
      <xdr:sp macro="" textlink="">
        <xdr:nvSpPr>
          <xdr:cNvPr id="14" name="Rectangle 60"/>
          <xdr:cNvSpPr>
            <a:spLocks noChangeArrowheads="1"/>
          </xdr:cNvSpPr>
        </xdr:nvSpPr>
        <xdr:spPr bwMode="auto">
          <a:xfrm>
            <a:off x="193" y="252"/>
            <a:ext cx="4" cy="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Arial"/>
                <a:cs typeface="Arial"/>
              </a:rPr>
              <a:t> </a:t>
            </a:r>
          </a:p>
        </xdr:txBody>
      </xdr:sp>
      <xdr:sp macro="" textlink="">
        <xdr:nvSpPr>
          <xdr:cNvPr id="15" name="Rectangle 61"/>
          <xdr:cNvSpPr>
            <a:spLocks noChangeArrowheads="1"/>
          </xdr:cNvSpPr>
        </xdr:nvSpPr>
        <xdr:spPr bwMode="auto">
          <a:xfrm>
            <a:off x="188" y="246"/>
            <a:ext cx="81" cy="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Arial"/>
                <a:cs typeface="Arial"/>
              </a:rPr>
              <a:t>DEMAND: </a:t>
            </a:r>
          </a:p>
        </xdr:txBody>
      </xdr:sp>
      <xdr:sp macro="" textlink="">
        <xdr:nvSpPr>
          <xdr:cNvPr id="16" name="Rectangle 62"/>
          <xdr:cNvSpPr>
            <a:spLocks noChangeArrowheads="1"/>
          </xdr:cNvSpPr>
        </xdr:nvSpPr>
        <xdr:spPr bwMode="auto">
          <a:xfrm>
            <a:off x="173" y="274"/>
            <a:ext cx="101" cy="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Arial"/>
                <a:cs typeface="Arial"/>
              </a:rPr>
              <a:t>EXTERNAL/  </a:t>
            </a:r>
          </a:p>
        </xdr:txBody>
      </xdr:sp>
      <xdr:sp macro="" textlink="">
        <xdr:nvSpPr>
          <xdr:cNvPr id="17" name="Rectangle 63"/>
          <xdr:cNvSpPr>
            <a:spLocks noChangeArrowheads="1"/>
          </xdr:cNvSpPr>
        </xdr:nvSpPr>
        <xdr:spPr bwMode="auto">
          <a:xfrm>
            <a:off x="179" y="297"/>
            <a:ext cx="82" cy="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Arial"/>
                <a:cs typeface="Arial"/>
              </a:rPr>
              <a:t>INTERNAL</a:t>
            </a:r>
          </a:p>
        </xdr:txBody>
      </xdr:sp>
      <xdr:sp macro="" textlink="">
        <xdr:nvSpPr>
          <xdr:cNvPr id="18" name="Rectangle 64"/>
          <xdr:cNvSpPr>
            <a:spLocks noChangeArrowheads="1"/>
          </xdr:cNvSpPr>
        </xdr:nvSpPr>
        <xdr:spPr bwMode="auto">
          <a:xfrm>
            <a:off x="274" y="289"/>
            <a:ext cx="4" cy="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Arial"/>
                <a:cs typeface="Arial"/>
              </a:rPr>
              <a:t> </a:t>
            </a:r>
          </a:p>
        </xdr:txBody>
      </xdr:sp>
      <xdr:sp macro="" textlink="">
        <xdr:nvSpPr>
          <xdr:cNvPr id="19" name="Oval 65"/>
          <xdr:cNvSpPr>
            <a:spLocks noChangeArrowheads="1"/>
          </xdr:cNvSpPr>
        </xdr:nvSpPr>
        <xdr:spPr bwMode="auto">
          <a:xfrm>
            <a:off x="345" y="130"/>
            <a:ext cx="229" cy="125"/>
          </a:xfrm>
          <a:prstGeom prst="ellipse">
            <a:avLst/>
          </a:prstGeom>
          <a:solidFill>
            <a:srgbClr val="CCFFCC"/>
          </a:solidFill>
          <a:ln w="0">
            <a:solidFill>
              <a:srgbClr val="000000"/>
            </a:solidFill>
            <a:prstDash val="solid"/>
            <a:round/>
            <a:headEnd/>
            <a:tailEnd/>
          </a:ln>
        </xdr:spPr>
      </xdr:sp>
      <xdr:sp macro="" textlink="">
        <xdr:nvSpPr>
          <xdr:cNvPr id="20" name="Rectangle 68"/>
          <xdr:cNvSpPr>
            <a:spLocks noChangeArrowheads="1"/>
          </xdr:cNvSpPr>
        </xdr:nvSpPr>
        <xdr:spPr bwMode="auto">
          <a:xfrm>
            <a:off x="460" y="151"/>
            <a:ext cx="4" cy="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1" i="0" u="none" strike="noStrike" baseline="0">
                <a:solidFill>
                  <a:srgbClr val="000000"/>
                </a:solidFill>
                <a:latin typeface="Arial"/>
                <a:cs typeface="Arial"/>
              </a:rPr>
              <a:t> </a:t>
            </a:r>
          </a:p>
        </xdr:txBody>
      </xdr:sp>
      <xdr:sp macro="" textlink="">
        <xdr:nvSpPr>
          <xdr:cNvPr id="21" name="Rectangle 69"/>
          <xdr:cNvSpPr>
            <a:spLocks noChangeArrowheads="1"/>
          </xdr:cNvSpPr>
        </xdr:nvSpPr>
        <xdr:spPr bwMode="auto">
          <a:xfrm>
            <a:off x="401" y="159"/>
            <a:ext cx="123" cy="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Arial"/>
                <a:cs typeface="Arial"/>
              </a:rPr>
              <a:t>INSTITUTIONAL</a:t>
            </a:r>
          </a:p>
        </xdr:txBody>
      </xdr:sp>
      <xdr:sp macro="" textlink="">
        <xdr:nvSpPr>
          <xdr:cNvPr id="22" name="Rectangle 70"/>
          <xdr:cNvSpPr>
            <a:spLocks noChangeArrowheads="1"/>
          </xdr:cNvSpPr>
        </xdr:nvSpPr>
        <xdr:spPr bwMode="auto">
          <a:xfrm>
            <a:off x="520" y="167"/>
            <a:ext cx="4" cy="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Arial"/>
                <a:cs typeface="Arial"/>
              </a:rPr>
              <a:t> </a:t>
            </a:r>
          </a:p>
        </xdr:txBody>
      </xdr:sp>
      <xdr:sp macro="" textlink="">
        <xdr:nvSpPr>
          <xdr:cNvPr id="23" name="Rectangle 71"/>
          <xdr:cNvSpPr>
            <a:spLocks noChangeArrowheads="1"/>
          </xdr:cNvSpPr>
        </xdr:nvSpPr>
        <xdr:spPr bwMode="auto">
          <a:xfrm>
            <a:off x="409" y="186"/>
            <a:ext cx="129" cy="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Arial"/>
                <a:cs typeface="Arial"/>
              </a:rPr>
              <a:t>FIT: MISSION      </a:t>
            </a:r>
          </a:p>
        </xdr:txBody>
      </xdr:sp>
      <xdr:sp macro="" textlink="">
        <xdr:nvSpPr>
          <xdr:cNvPr id="24" name="Rectangle 72"/>
          <xdr:cNvSpPr>
            <a:spLocks noChangeArrowheads="1"/>
          </xdr:cNvSpPr>
        </xdr:nvSpPr>
        <xdr:spPr bwMode="auto">
          <a:xfrm>
            <a:off x="392" y="215"/>
            <a:ext cx="140" cy="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Arial"/>
                <a:cs typeface="Arial"/>
              </a:rPr>
              <a:t>AND PERSONNEL</a:t>
            </a:r>
          </a:p>
        </xdr:txBody>
      </xdr:sp>
      <xdr:sp macro="" textlink="">
        <xdr:nvSpPr>
          <xdr:cNvPr id="25" name="Rectangle 73"/>
          <xdr:cNvSpPr>
            <a:spLocks noChangeArrowheads="1"/>
          </xdr:cNvSpPr>
        </xdr:nvSpPr>
        <xdr:spPr bwMode="auto">
          <a:xfrm>
            <a:off x="529" y="204"/>
            <a:ext cx="4" cy="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Arial"/>
                <a:cs typeface="Arial"/>
              </a:rPr>
              <a:t> </a:t>
            </a:r>
          </a:p>
        </xdr:txBody>
      </xdr:sp>
      <xdr:sp macro="" textlink="">
        <xdr:nvSpPr>
          <xdr:cNvPr id="26" name="Rectangle 74"/>
          <xdr:cNvSpPr>
            <a:spLocks noChangeArrowheads="1"/>
          </xdr:cNvSpPr>
        </xdr:nvSpPr>
        <xdr:spPr bwMode="auto">
          <a:xfrm>
            <a:off x="460" y="223"/>
            <a:ext cx="4" cy="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Arial"/>
                <a:cs typeface="Arial"/>
              </a:rPr>
              <a:t> </a:t>
            </a:r>
          </a:p>
        </xdr:txBody>
      </xdr:sp>
      <xdr:sp macro="" textlink="">
        <xdr:nvSpPr>
          <xdr:cNvPr id="27" name="Rectangle 75"/>
          <xdr:cNvSpPr>
            <a:spLocks noChangeArrowheads="1"/>
          </xdr:cNvSpPr>
        </xdr:nvSpPr>
        <xdr:spPr bwMode="auto">
          <a:xfrm>
            <a:off x="460" y="241"/>
            <a:ext cx="4" cy="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00"/>
                </a:solidFill>
                <a:latin typeface="Arial"/>
                <a:cs typeface="Arial"/>
              </a:rPr>
              <a:t> </a:t>
            </a:r>
          </a:p>
        </xdr:txBody>
      </xdr:sp>
      <xdr:sp macro="" textlink="">
        <xdr:nvSpPr>
          <xdr:cNvPr id="28" name="Oval 76"/>
          <xdr:cNvSpPr>
            <a:spLocks noChangeArrowheads="1"/>
          </xdr:cNvSpPr>
        </xdr:nvSpPr>
        <xdr:spPr bwMode="auto">
          <a:xfrm>
            <a:off x="639" y="216"/>
            <a:ext cx="167" cy="118"/>
          </a:xfrm>
          <a:prstGeom prst="ellipse">
            <a:avLst/>
          </a:prstGeom>
          <a:solidFill>
            <a:srgbClr val="FFFF99"/>
          </a:solidFill>
          <a:ln w="0">
            <a:solidFill>
              <a:srgbClr val="000000"/>
            </a:solidFill>
            <a:prstDash val="solid"/>
            <a:round/>
            <a:headEnd/>
            <a:tailEnd/>
          </a:ln>
        </xdr:spPr>
      </xdr:sp>
      <xdr:sp macro="" textlink="">
        <xdr:nvSpPr>
          <xdr:cNvPr id="29" name="Rectangle 79"/>
          <xdr:cNvSpPr>
            <a:spLocks noChangeArrowheads="1"/>
          </xdr:cNvSpPr>
        </xdr:nvSpPr>
        <xdr:spPr bwMode="auto">
          <a:xfrm>
            <a:off x="651" y="269"/>
            <a:ext cx="4" cy="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00"/>
                </a:solidFill>
                <a:latin typeface="Arial"/>
                <a:cs typeface="Arial"/>
              </a:rPr>
              <a:t> </a:t>
            </a:r>
          </a:p>
        </xdr:txBody>
      </xdr:sp>
      <xdr:sp macro="" textlink="">
        <xdr:nvSpPr>
          <xdr:cNvPr id="30" name="Rectangle 80"/>
          <xdr:cNvSpPr>
            <a:spLocks noChangeArrowheads="1"/>
          </xdr:cNvSpPr>
        </xdr:nvSpPr>
        <xdr:spPr bwMode="auto">
          <a:xfrm>
            <a:off x="687" y="234"/>
            <a:ext cx="77" cy="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square" lIns="0" tIns="0" rIns="0" bIns="0" anchor="t">
            <a:spAutoFit/>
          </a:bodyPr>
          <a:lstStyle/>
          <a:p>
            <a:pPr algn="l" rtl="0">
              <a:defRPr sz="1000"/>
            </a:pPr>
            <a:r>
              <a:rPr lang="en-US" sz="1200" b="1" i="0" u="none" strike="noStrike" baseline="0">
                <a:solidFill>
                  <a:srgbClr val="000000"/>
                </a:solidFill>
                <a:latin typeface="Arial"/>
                <a:cs typeface="Arial"/>
              </a:rPr>
              <a:t>REVENUE</a:t>
            </a:r>
          </a:p>
        </xdr:txBody>
      </xdr:sp>
      <xdr:sp macro="" textlink="">
        <xdr:nvSpPr>
          <xdr:cNvPr id="31" name="Rectangle 81"/>
          <xdr:cNvSpPr>
            <a:spLocks noChangeArrowheads="1"/>
          </xdr:cNvSpPr>
        </xdr:nvSpPr>
        <xdr:spPr bwMode="auto">
          <a:xfrm>
            <a:off x="695" y="284"/>
            <a:ext cx="4" cy="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Arial"/>
                <a:cs typeface="Arial"/>
              </a:rPr>
              <a:t> </a:t>
            </a:r>
          </a:p>
        </xdr:txBody>
      </xdr:sp>
      <xdr:sp macro="" textlink="">
        <xdr:nvSpPr>
          <xdr:cNvPr id="32" name="Rectangle 82"/>
          <xdr:cNvSpPr>
            <a:spLocks noChangeArrowheads="1"/>
          </xdr:cNvSpPr>
        </xdr:nvSpPr>
        <xdr:spPr bwMode="auto">
          <a:xfrm>
            <a:off x="651" y="302"/>
            <a:ext cx="4" cy="1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000" b="0" i="0" u="none" strike="noStrike" baseline="0">
                <a:solidFill>
                  <a:srgbClr val="000000"/>
                </a:solidFill>
                <a:latin typeface="Arial"/>
                <a:cs typeface="Arial"/>
              </a:rPr>
              <a:t> </a:t>
            </a:r>
          </a:p>
        </xdr:txBody>
      </xdr:sp>
      <xdr:grpSp>
        <xdr:nvGrpSpPr>
          <xdr:cNvPr id="33" name="Group 85"/>
          <xdr:cNvGrpSpPr>
            <a:grpSpLocks/>
          </xdr:cNvGrpSpPr>
        </xdr:nvGrpSpPr>
        <xdr:grpSpPr bwMode="auto">
          <a:xfrm>
            <a:off x="374" y="362"/>
            <a:ext cx="171" cy="48"/>
            <a:chOff x="374" y="362"/>
            <a:chExt cx="171" cy="48"/>
          </a:xfrm>
        </xdr:grpSpPr>
        <xdr:sp macro="" textlink="">
          <xdr:nvSpPr>
            <xdr:cNvPr id="40" name="Rectangle 83"/>
            <xdr:cNvSpPr>
              <a:spLocks noChangeArrowheads="1"/>
            </xdr:cNvSpPr>
          </xdr:nvSpPr>
          <xdr:spPr bwMode="auto">
            <a:xfrm>
              <a:off x="374" y="362"/>
              <a:ext cx="171" cy="48"/>
            </a:xfrm>
            <a:prstGeom prst="rect">
              <a:avLst/>
            </a:prstGeom>
            <a:solidFill>
              <a:srgbClr val="C0C0C0"/>
            </a:solidFill>
            <a:ln>
              <a:noFill/>
            </a:ln>
            <a:extLst>
              <a:ext uri="{91240B29-F687-4f45-9708-019B960494DF}">
                <a14:hiddenLine xmlns:a14="http://schemas.microsoft.com/office/drawing/2010/main" w="9525">
                  <a:solidFill>
                    <a:srgbClr val="000000"/>
                  </a:solidFill>
                  <a:miter lim="800000"/>
                  <a:headEnd/>
                  <a:tailEnd/>
                </a14:hiddenLine>
              </a:ext>
            </a:extLst>
          </xdr:spPr>
        </xdr:sp>
        <xdr:sp macro="" textlink="">
          <xdr:nvSpPr>
            <xdr:cNvPr id="41" name="Rectangle 84"/>
            <xdr:cNvSpPr>
              <a:spLocks noChangeArrowheads="1"/>
            </xdr:cNvSpPr>
          </xdr:nvSpPr>
          <xdr:spPr bwMode="auto">
            <a:xfrm>
              <a:off x="374" y="362"/>
              <a:ext cx="171" cy="48"/>
            </a:xfrm>
            <a:prstGeom prst="rect">
              <a:avLst/>
            </a:prstGeom>
            <a:noFill/>
            <a:ln w="9525" cap="rnd">
              <a:solidFill>
                <a:srgbClr val="000000"/>
              </a:solidFill>
              <a:prstDash val="solid"/>
              <a:miter lim="800000"/>
              <a:headEnd/>
              <a:tailEnd/>
            </a:ln>
            <a:extLst>
              <a:ext uri="{909E8E84-426E-40dd-AFC4-6F175D3DCCD1}">
                <a14:hiddenFill xmlns:a14="http://schemas.microsoft.com/office/drawing/2010/main">
                  <a:solidFill>
                    <a:srgbClr val="FFFFFF"/>
                  </a:solidFill>
                </a14:hiddenFill>
              </a:ext>
            </a:extLst>
          </xdr:spPr>
        </xdr:sp>
      </xdr:grpSp>
      <xdr:sp macro="" textlink="">
        <xdr:nvSpPr>
          <xdr:cNvPr id="34" name="Rectangle 86"/>
          <xdr:cNvSpPr>
            <a:spLocks noChangeArrowheads="1"/>
          </xdr:cNvSpPr>
        </xdr:nvSpPr>
        <xdr:spPr bwMode="auto">
          <a:xfrm>
            <a:off x="392" y="367"/>
            <a:ext cx="142" cy="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Arial"/>
                <a:cs typeface="Arial"/>
              </a:rPr>
              <a:t>IDEAL PROGRAM </a:t>
            </a:r>
          </a:p>
        </xdr:txBody>
      </xdr:sp>
      <xdr:sp macro="" textlink="">
        <xdr:nvSpPr>
          <xdr:cNvPr id="35" name="Rectangle 87"/>
          <xdr:cNvSpPr>
            <a:spLocks noChangeArrowheads="1"/>
          </xdr:cNvSpPr>
        </xdr:nvSpPr>
        <xdr:spPr bwMode="auto">
          <a:xfrm>
            <a:off x="445" y="386"/>
            <a:ext cx="29" cy="2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Arial"/>
                <a:cs typeface="Arial"/>
              </a:rPr>
              <a:t>MIX</a:t>
            </a:r>
          </a:p>
        </xdr:txBody>
      </xdr:sp>
      <xdr:sp macro="" textlink="">
        <xdr:nvSpPr>
          <xdr:cNvPr id="36" name="Rectangle 88"/>
          <xdr:cNvSpPr>
            <a:spLocks noChangeArrowheads="1"/>
          </xdr:cNvSpPr>
        </xdr:nvSpPr>
        <xdr:spPr bwMode="auto">
          <a:xfrm>
            <a:off x="474" y="386"/>
            <a:ext cx="4" cy="1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spAutoFit/>
          </a:bodyPr>
          <a:lstStyle/>
          <a:p>
            <a:pPr algn="l" rtl="0">
              <a:defRPr sz="1000"/>
            </a:pPr>
            <a:r>
              <a:rPr lang="en-US" sz="1200" b="1" i="0" u="none" strike="noStrike" baseline="0">
                <a:solidFill>
                  <a:srgbClr val="000000"/>
                </a:solidFill>
                <a:latin typeface="Arial"/>
                <a:cs typeface="Arial"/>
              </a:rPr>
              <a:t> </a:t>
            </a:r>
          </a:p>
        </xdr:txBody>
      </xdr:sp>
      <xdr:sp macro="" textlink="">
        <xdr:nvSpPr>
          <xdr:cNvPr id="37" name="Freeform 89"/>
          <xdr:cNvSpPr>
            <a:spLocks noEditPoints="1"/>
          </xdr:cNvSpPr>
        </xdr:nvSpPr>
        <xdr:spPr bwMode="auto">
          <a:xfrm>
            <a:off x="306" y="303"/>
            <a:ext cx="58" cy="49"/>
          </a:xfrm>
          <a:custGeom>
            <a:avLst/>
            <a:gdLst>
              <a:gd name="T0" fmla="*/ 59 w 2917"/>
              <a:gd name="T1" fmla="*/ 12 h 2438"/>
              <a:gd name="T2" fmla="*/ 2683 w 2917"/>
              <a:gd name="T3" fmla="*/ 2199 h 2438"/>
              <a:gd name="T4" fmla="*/ 2687 w 2917"/>
              <a:gd name="T5" fmla="*/ 2246 h 2438"/>
              <a:gd name="T6" fmla="*/ 2640 w 2917"/>
              <a:gd name="T7" fmla="*/ 2250 h 2438"/>
              <a:gd name="T8" fmla="*/ 16 w 2917"/>
              <a:gd name="T9" fmla="*/ 63 h 2438"/>
              <a:gd name="T10" fmla="*/ 12 w 2917"/>
              <a:gd name="T11" fmla="*/ 16 h 2438"/>
              <a:gd name="T12" fmla="*/ 59 w 2917"/>
              <a:gd name="T13" fmla="*/ 12 h 2438"/>
              <a:gd name="T14" fmla="*/ 2738 w 2917"/>
              <a:gd name="T15" fmla="*/ 2028 h 2438"/>
              <a:gd name="T16" fmla="*/ 2917 w 2917"/>
              <a:gd name="T17" fmla="*/ 2438 h 2438"/>
              <a:gd name="T18" fmla="*/ 2482 w 2917"/>
              <a:gd name="T19" fmla="*/ 2335 h 2438"/>
              <a:gd name="T20" fmla="*/ 2738 w 2917"/>
              <a:gd name="T21" fmla="*/ 2028 h 2438"/>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Lst>
            <a:rect l="0" t="0" r="r" b="b"/>
            <a:pathLst>
              <a:path w="2917" h="2438">
                <a:moveTo>
                  <a:pt x="59" y="12"/>
                </a:moveTo>
                <a:lnTo>
                  <a:pt x="2683" y="2199"/>
                </a:lnTo>
                <a:cubicBezTo>
                  <a:pt x="2697" y="2211"/>
                  <a:pt x="2699" y="2232"/>
                  <a:pt x="2687" y="2246"/>
                </a:cubicBezTo>
                <a:cubicBezTo>
                  <a:pt x="2675" y="2260"/>
                  <a:pt x="2654" y="2262"/>
                  <a:pt x="2640" y="2250"/>
                </a:cubicBezTo>
                <a:lnTo>
                  <a:pt x="16" y="63"/>
                </a:lnTo>
                <a:cubicBezTo>
                  <a:pt x="2" y="52"/>
                  <a:pt x="0" y="31"/>
                  <a:pt x="12" y="16"/>
                </a:cubicBezTo>
                <a:cubicBezTo>
                  <a:pt x="24" y="2"/>
                  <a:pt x="45" y="0"/>
                  <a:pt x="59" y="12"/>
                </a:cubicBezTo>
                <a:close/>
                <a:moveTo>
                  <a:pt x="2738" y="2028"/>
                </a:moveTo>
                <a:lnTo>
                  <a:pt x="2917" y="2438"/>
                </a:lnTo>
                <a:lnTo>
                  <a:pt x="2482" y="2335"/>
                </a:lnTo>
                <a:lnTo>
                  <a:pt x="2738" y="2028"/>
                </a:lnTo>
                <a:close/>
              </a:path>
            </a:pathLst>
          </a:custGeom>
          <a:solidFill>
            <a:srgbClr val="000000"/>
          </a:solidFill>
          <a:ln w="0" cap="flat">
            <a:solidFill>
              <a:srgbClr val="000000"/>
            </a:solidFill>
            <a:prstDash val="solid"/>
            <a:bevel/>
            <a:headEnd/>
            <a:tailEnd/>
          </a:ln>
        </xdr:spPr>
      </xdr:sp>
      <xdr:sp macro="" textlink="">
        <xdr:nvSpPr>
          <xdr:cNvPr id="38" name="Freeform 90"/>
          <xdr:cNvSpPr>
            <a:spLocks noEditPoints="1"/>
          </xdr:cNvSpPr>
        </xdr:nvSpPr>
        <xdr:spPr bwMode="auto">
          <a:xfrm>
            <a:off x="456" y="255"/>
            <a:ext cx="8" cy="87"/>
          </a:xfrm>
          <a:custGeom>
            <a:avLst/>
            <a:gdLst>
              <a:gd name="T0" fmla="*/ 234 w 400"/>
              <a:gd name="T1" fmla="*/ 34 h 4354"/>
              <a:gd name="T2" fmla="*/ 234 w 400"/>
              <a:gd name="T3" fmla="*/ 4020 h 4354"/>
              <a:gd name="T4" fmla="*/ 200 w 400"/>
              <a:gd name="T5" fmla="*/ 4054 h 4354"/>
              <a:gd name="T6" fmla="*/ 167 w 400"/>
              <a:gd name="T7" fmla="*/ 4020 h 4354"/>
              <a:gd name="T8" fmla="*/ 167 w 400"/>
              <a:gd name="T9" fmla="*/ 34 h 4354"/>
              <a:gd name="T10" fmla="*/ 200 w 400"/>
              <a:gd name="T11" fmla="*/ 0 h 4354"/>
              <a:gd name="T12" fmla="*/ 234 w 400"/>
              <a:gd name="T13" fmla="*/ 34 h 4354"/>
              <a:gd name="T14" fmla="*/ 400 w 400"/>
              <a:gd name="T15" fmla="*/ 3954 h 4354"/>
              <a:gd name="T16" fmla="*/ 200 w 400"/>
              <a:gd name="T17" fmla="*/ 4354 h 4354"/>
              <a:gd name="T18" fmla="*/ 0 w 400"/>
              <a:gd name="T19" fmla="*/ 3954 h 4354"/>
              <a:gd name="T20" fmla="*/ 400 w 400"/>
              <a:gd name="T21" fmla="*/ 3954 h 4354"/>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Lst>
            <a:rect l="0" t="0" r="r" b="b"/>
            <a:pathLst>
              <a:path w="400" h="4354">
                <a:moveTo>
                  <a:pt x="234" y="34"/>
                </a:moveTo>
                <a:lnTo>
                  <a:pt x="234" y="4020"/>
                </a:lnTo>
                <a:cubicBezTo>
                  <a:pt x="234" y="4039"/>
                  <a:pt x="219" y="4054"/>
                  <a:pt x="200" y="4054"/>
                </a:cubicBezTo>
                <a:cubicBezTo>
                  <a:pt x="182" y="4054"/>
                  <a:pt x="167" y="4039"/>
                  <a:pt x="167" y="4020"/>
                </a:cubicBezTo>
                <a:lnTo>
                  <a:pt x="167" y="34"/>
                </a:lnTo>
                <a:cubicBezTo>
                  <a:pt x="167" y="15"/>
                  <a:pt x="182" y="0"/>
                  <a:pt x="200" y="0"/>
                </a:cubicBezTo>
                <a:cubicBezTo>
                  <a:pt x="219" y="0"/>
                  <a:pt x="234" y="15"/>
                  <a:pt x="234" y="34"/>
                </a:cubicBezTo>
                <a:close/>
                <a:moveTo>
                  <a:pt x="400" y="3954"/>
                </a:moveTo>
                <a:lnTo>
                  <a:pt x="200" y="4354"/>
                </a:lnTo>
                <a:lnTo>
                  <a:pt x="0" y="3954"/>
                </a:lnTo>
                <a:lnTo>
                  <a:pt x="400" y="3954"/>
                </a:lnTo>
                <a:close/>
              </a:path>
            </a:pathLst>
          </a:custGeom>
          <a:solidFill>
            <a:srgbClr val="000000"/>
          </a:solidFill>
          <a:ln w="0" cap="flat">
            <a:solidFill>
              <a:srgbClr val="000000"/>
            </a:solidFill>
            <a:prstDash val="solid"/>
            <a:bevel/>
            <a:headEnd/>
            <a:tailEnd/>
          </a:ln>
        </xdr:spPr>
      </xdr:sp>
      <xdr:sp macro="" textlink="">
        <xdr:nvSpPr>
          <xdr:cNvPr id="39" name="Freeform 91"/>
          <xdr:cNvSpPr>
            <a:spLocks noEditPoints="1"/>
          </xdr:cNvSpPr>
        </xdr:nvSpPr>
        <xdr:spPr bwMode="auto">
          <a:xfrm>
            <a:off x="555" y="312"/>
            <a:ext cx="87" cy="32"/>
          </a:xfrm>
          <a:custGeom>
            <a:avLst/>
            <a:gdLst>
              <a:gd name="T0" fmla="*/ 4331 w 4358"/>
              <a:gd name="T1" fmla="*/ 69 h 1541"/>
              <a:gd name="T2" fmla="*/ 327 w 4358"/>
              <a:gd name="T3" fmla="*/ 1404 h 1541"/>
              <a:gd name="T4" fmla="*/ 285 w 4358"/>
              <a:gd name="T5" fmla="*/ 1383 h 1541"/>
              <a:gd name="T6" fmla="*/ 306 w 4358"/>
              <a:gd name="T7" fmla="*/ 1341 h 1541"/>
              <a:gd name="T8" fmla="*/ 4310 w 4358"/>
              <a:gd name="T9" fmla="*/ 6 h 1541"/>
              <a:gd name="T10" fmla="*/ 4352 w 4358"/>
              <a:gd name="T11" fmla="*/ 27 h 1541"/>
              <a:gd name="T12" fmla="*/ 4331 w 4358"/>
              <a:gd name="T13" fmla="*/ 69 h 1541"/>
              <a:gd name="T14" fmla="*/ 443 w 4358"/>
              <a:gd name="T15" fmla="*/ 1541 h 1541"/>
              <a:gd name="T16" fmla="*/ 0 w 4358"/>
              <a:gd name="T17" fmla="*/ 1478 h 1541"/>
              <a:gd name="T18" fmla="*/ 317 w 4358"/>
              <a:gd name="T19" fmla="*/ 1162 h 1541"/>
              <a:gd name="T20" fmla="*/ 443 w 4358"/>
              <a:gd name="T21" fmla="*/ 1541 h 1541"/>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 ang="0">
                <a:pos x="T20" y="T21"/>
              </a:cxn>
            </a:cxnLst>
            <a:rect l="0" t="0" r="r" b="b"/>
            <a:pathLst>
              <a:path w="4358" h="1541">
                <a:moveTo>
                  <a:pt x="4331" y="69"/>
                </a:moveTo>
                <a:lnTo>
                  <a:pt x="327" y="1404"/>
                </a:lnTo>
                <a:cubicBezTo>
                  <a:pt x="310" y="1410"/>
                  <a:pt x="291" y="1400"/>
                  <a:pt x="285" y="1383"/>
                </a:cubicBezTo>
                <a:cubicBezTo>
                  <a:pt x="279" y="1365"/>
                  <a:pt x="289" y="1347"/>
                  <a:pt x="306" y="1341"/>
                </a:cubicBezTo>
                <a:lnTo>
                  <a:pt x="4310" y="6"/>
                </a:lnTo>
                <a:cubicBezTo>
                  <a:pt x="4327" y="0"/>
                  <a:pt x="4346" y="10"/>
                  <a:pt x="4352" y="27"/>
                </a:cubicBezTo>
                <a:cubicBezTo>
                  <a:pt x="4358" y="45"/>
                  <a:pt x="4348" y="64"/>
                  <a:pt x="4331" y="69"/>
                </a:cubicBezTo>
                <a:close/>
                <a:moveTo>
                  <a:pt x="443" y="1541"/>
                </a:moveTo>
                <a:lnTo>
                  <a:pt x="0" y="1478"/>
                </a:lnTo>
                <a:lnTo>
                  <a:pt x="317" y="1162"/>
                </a:lnTo>
                <a:lnTo>
                  <a:pt x="443" y="1541"/>
                </a:lnTo>
                <a:close/>
              </a:path>
            </a:pathLst>
          </a:custGeom>
          <a:solidFill>
            <a:srgbClr val="000000"/>
          </a:solidFill>
          <a:ln w="0" cap="flat">
            <a:solidFill>
              <a:srgbClr val="000000"/>
            </a:solidFill>
            <a:prstDash val="solid"/>
            <a:bevel/>
            <a:headEnd/>
            <a:tailEnd/>
          </a:ln>
        </xdr:spPr>
      </xdr:sp>
    </xdr:grpSp>
    <xdr:clientData/>
  </xdr:twoCellAnchor>
  <xdr:twoCellAnchor>
    <xdr:from>
      <xdr:col>11</xdr:col>
      <xdr:colOff>241935</xdr:colOff>
      <xdr:row>12</xdr:row>
      <xdr:rowOff>106680</xdr:rowOff>
    </xdr:from>
    <xdr:to>
      <xdr:col>12</xdr:col>
      <xdr:colOff>78934</xdr:colOff>
      <xdr:row>13</xdr:row>
      <xdr:rowOff>125491</xdr:rowOff>
    </xdr:to>
    <xdr:sp macro="" textlink="">
      <xdr:nvSpPr>
        <xdr:cNvPr id="42" name="Rectangle 80"/>
        <xdr:cNvSpPr>
          <a:spLocks noChangeArrowheads="1"/>
        </xdr:cNvSpPr>
      </xdr:nvSpPr>
      <xdr:spPr bwMode="auto">
        <a:xfrm>
          <a:off x="6737985" y="2049780"/>
          <a:ext cx="427549" cy="1807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US" sz="1200" b="1" i="0" u="none" strike="noStrike" baseline="0">
              <a:solidFill>
                <a:srgbClr val="000000"/>
              </a:solidFill>
              <a:latin typeface="Arial"/>
              <a:cs typeface="Arial"/>
            </a:rPr>
            <a:t>COST</a:t>
          </a:r>
        </a:p>
      </xdr:txBody>
    </xdr:sp>
    <xdr:clientData/>
  </xdr:twoCellAnchor>
  <xdr:twoCellAnchor>
    <xdr:from>
      <xdr:col>11</xdr:col>
      <xdr:colOff>180975</xdr:colOff>
      <xdr:row>14</xdr:row>
      <xdr:rowOff>38100</xdr:rowOff>
    </xdr:from>
    <xdr:to>
      <xdr:col>12</xdr:col>
      <xdr:colOff>17974</xdr:colOff>
      <xdr:row>15</xdr:row>
      <xdr:rowOff>56911</xdr:rowOff>
    </xdr:to>
    <xdr:sp macro="" textlink="">
      <xdr:nvSpPr>
        <xdr:cNvPr id="43" name="Rectangle 80"/>
        <xdr:cNvSpPr>
          <a:spLocks noChangeArrowheads="1"/>
        </xdr:cNvSpPr>
      </xdr:nvSpPr>
      <xdr:spPr bwMode="auto">
        <a:xfrm>
          <a:off x="6677025" y="2305050"/>
          <a:ext cx="427549" cy="1807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wrap="none" lIns="0" tIns="0" rIns="0" bIns="0" anchor="t">
          <a:noAutofit/>
        </a:bodyPr>
        <a:lstStyle/>
        <a:p>
          <a:pPr algn="l" rtl="0">
            <a:defRPr sz="1000"/>
          </a:pPr>
          <a:r>
            <a:rPr lang="en-US" sz="1200" b="1" i="0" u="none" strike="noStrike" baseline="0">
              <a:solidFill>
                <a:srgbClr val="000000"/>
              </a:solidFill>
              <a:latin typeface="Arial"/>
              <a:cs typeface="Arial"/>
            </a:rPr>
            <a:t>MARGIN</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101600</xdr:colOff>
      <xdr:row>13</xdr:row>
      <xdr:rowOff>76200</xdr:rowOff>
    </xdr:from>
    <xdr:to>
      <xdr:col>4</xdr:col>
      <xdr:colOff>745514</xdr:colOff>
      <xdr:row>15</xdr:row>
      <xdr:rowOff>111129</xdr:rowOff>
    </xdr:to>
    <xdr:sp macro="" textlink="">
      <xdr:nvSpPr>
        <xdr:cNvPr id="2" name="Freeform 1"/>
        <xdr:cNvSpPr/>
      </xdr:nvSpPr>
      <xdr:spPr>
        <a:xfrm>
          <a:off x="1235075" y="3476625"/>
          <a:ext cx="3025164" cy="358779"/>
        </a:xfrm>
        <a:custGeom>
          <a:avLst/>
          <a:gdLst>
            <a:gd name="connsiteX0" fmla="*/ 0 w 5334000"/>
            <a:gd name="connsiteY0" fmla="*/ 3444875 h 3444875"/>
            <a:gd name="connsiteX1" fmla="*/ 3048000 w 5334000"/>
            <a:gd name="connsiteY1" fmla="*/ 1158875 h 3444875"/>
            <a:gd name="connsiteX2" fmla="*/ 5334000 w 5334000"/>
            <a:gd name="connsiteY2" fmla="*/ 0 h 3444875"/>
          </a:gdLst>
          <a:ahLst/>
          <a:cxnLst>
            <a:cxn ang="0">
              <a:pos x="connsiteX0" y="connsiteY0"/>
            </a:cxn>
            <a:cxn ang="0">
              <a:pos x="connsiteX1" y="connsiteY1"/>
            </a:cxn>
            <a:cxn ang="0">
              <a:pos x="connsiteX2" y="connsiteY2"/>
            </a:cxn>
          </a:cxnLst>
          <a:rect l="l" t="t" r="r" b="b"/>
          <a:pathLst>
            <a:path w="5334000" h="3444875">
              <a:moveTo>
                <a:pt x="0" y="3444875"/>
              </a:moveTo>
              <a:cubicBezTo>
                <a:pt x="1079500" y="2588948"/>
                <a:pt x="2159000" y="1733021"/>
                <a:pt x="3048000" y="1158875"/>
              </a:cubicBezTo>
              <a:cubicBezTo>
                <a:pt x="3937000" y="584729"/>
                <a:pt x="4635500" y="292364"/>
                <a:pt x="5334000" y="0"/>
              </a:cubicBezTo>
            </a:path>
          </a:pathLst>
        </a:custGeom>
        <a:ln w="38100"/>
      </xdr:spPr>
      <xdr:style>
        <a:lnRef idx="1">
          <a:schemeClr val="accent1"/>
        </a:lnRef>
        <a:fillRef idx="0">
          <a:schemeClr val="accent1"/>
        </a:fillRef>
        <a:effectRef idx="0">
          <a:schemeClr val="accent1"/>
        </a:effectRef>
        <a:fontRef idx="minor">
          <a:schemeClr val="tx1"/>
        </a:fontRef>
      </xdr:style>
      <xdr:txBody>
        <a:bodyPr rtlCol="0" anchor="ctr"/>
        <a:lstStyle/>
        <a:p>
          <a:endParaRPr lang="en-US"/>
        </a:p>
      </xdr:txBody>
    </xdr:sp>
    <xdr:clientData/>
  </xdr:twoCellAnchor>
  <xdr:twoCellAnchor>
    <xdr:from>
      <xdr:col>7</xdr:col>
      <xdr:colOff>96521</xdr:colOff>
      <xdr:row>10</xdr:row>
      <xdr:rowOff>114300</xdr:rowOff>
    </xdr:from>
    <xdr:to>
      <xdr:col>9</xdr:col>
      <xdr:colOff>745458</xdr:colOff>
      <xdr:row>18</xdr:row>
      <xdr:rowOff>111654</xdr:rowOff>
    </xdr:to>
    <xdr:sp macro="" textlink="">
      <xdr:nvSpPr>
        <xdr:cNvPr id="3" name="Freeform 2"/>
        <xdr:cNvSpPr/>
      </xdr:nvSpPr>
      <xdr:spPr>
        <a:xfrm>
          <a:off x="6297296" y="3028950"/>
          <a:ext cx="3030187" cy="1292754"/>
        </a:xfrm>
        <a:custGeom>
          <a:avLst/>
          <a:gdLst>
            <a:gd name="connsiteX0" fmla="*/ 0 w 5365750"/>
            <a:gd name="connsiteY0" fmla="*/ 1889125 h 4759854"/>
            <a:gd name="connsiteX1" fmla="*/ 2984500 w 5365750"/>
            <a:gd name="connsiteY1" fmla="*/ 4445000 h 4759854"/>
            <a:gd name="connsiteX2" fmla="*/ 5365750 w 5365750"/>
            <a:gd name="connsiteY2" fmla="*/ 0 h 4759854"/>
          </a:gdLst>
          <a:ahLst/>
          <a:cxnLst>
            <a:cxn ang="0">
              <a:pos x="connsiteX0" y="connsiteY0"/>
            </a:cxn>
            <a:cxn ang="0">
              <a:pos x="connsiteX1" y="connsiteY1"/>
            </a:cxn>
            <a:cxn ang="0">
              <a:pos x="connsiteX2" y="connsiteY2"/>
            </a:cxn>
          </a:cxnLst>
          <a:rect l="l" t="t" r="r" b="b"/>
          <a:pathLst>
            <a:path w="5365750" h="4759854">
              <a:moveTo>
                <a:pt x="0" y="1889125"/>
              </a:moveTo>
              <a:cubicBezTo>
                <a:pt x="1045104" y="3324489"/>
                <a:pt x="2090208" y="4759854"/>
                <a:pt x="2984500" y="4445000"/>
              </a:cubicBezTo>
              <a:cubicBezTo>
                <a:pt x="3878792" y="4130146"/>
                <a:pt x="4622271" y="2065073"/>
                <a:pt x="5365750" y="0"/>
              </a:cubicBezTo>
            </a:path>
          </a:pathLst>
        </a:custGeom>
        <a:ln w="38100">
          <a:solidFill>
            <a:schemeClr val="accent2">
              <a:lumMod val="75000"/>
            </a:schemeClr>
          </a:solidFill>
        </a:ln>
      </xdr:spPr>
      <xdr:style>
        <a:lnRef idx="1">
          <a:schemeClr val="accent1"/>
        </a:lnRef>
        <a:fillRef idx="0">
          <a:schemeClr val="accent1"/>
        </a:fillRef>
        <a:effectRef idx="0">
          <a:schemeClr val="accent1"/>
        </a:effectRef>
        <a:fontRef idx="minor">
          <a:schemeClr val="tx1"/>
        </a:fontRef>
      </xdr:style>
      <xdr:txBody>
        <a:bodyPr rtlCol="0" anchor="ctr"/>
        <a:lstStyle/>
        <a:p>
          <a:endParaRPr lang="en-US"/>
        </a:p>
      </xdr:txBody>
    </xdr:sp>
    <xdr:clientData/>
  </xdr:twoCellAnchor>
  <xdr:twoCellAnchor>
    <xdr:from>
      <xdr:col>2</xdr:col>
      <xdr:colOff>101600</xdr:colOff>
      <xdr:row>33</xdr:row>
      <xdr:rowOff>127000</xdr:rowOff>
    </xdr:from>
    <xdr:to>
      <xdr:col>4</xdr:col>
      <xdr:colOff>774111</xdr:colOff>
      <xdr:row>43</xdr:row>
      <xdr:rowOff>38100</xdr:rowOff>
    </xdr:to>
    <xdr:sp macro="" textlink="">
      <xdr:nvSpPr>
        <xdr:cNvPr id="4" name="Freeform 3"/>
        <xdr:cNvSpPr/>
      </xdr:nvSpPr>
      <xdr:spPr>
        <a:xfrm>
          <a:off x="1235075" y="8699500"/>
          <a:ext cx="3053761" cy="1530350"/>
        </a:xfrm>
        <a:custGeom>
          <a:avLst/>
          <a:gdLst>
            <a:gd name="connsiteX0" fmla="*/ 0 w 5413375"/>
            <a:gd name="connsiteY0" fmla="*/ 0 h 5699125"/>
            <a:gd name="connsiteX1" fmla="*/ 2921000 w 5413375"/>
            <a:gd name="connsiteY1" fmla="*/ 3651250 h 5699125"/>
            <a:gd name="connsiteX2" fmla="*/ 5413375 w 5413375"/>
            <a:gd name="connsiteY2" fmla="*/ 5699125 h 5699125"/>
            <a:gd name="connsiteX0" fmla="*/ 0 w 5413375"/>
            <a:gd name="connsiteY0" fmla="*/ 0 h 5699125"/>
            <a:gd name="connsiteX1" fmla="*/ 3157324 w 5413375"/>
            <a:gd name="connsiteY1" fmla="*/ 2137421 h 5699125"/>
            <a:gd name="connsiteX2" fmla="*/ 5413375 w 5413375"/>
            <a:gd name="connsiteY2" fmla="*/ 5699125 h 5699125"/>
            <a:gd name="connsiteX0" fmla="*/ 0 w 5413375"/>
            <a:gd name="connsiteY0" fmla="*/ 0 h 5699125"/>
            <a:gd name="connsiteX1" fmla="*/ 3157324 w 5413375"/>
            <a:gd name="connsiteY1" fmla="*/ 2137421 h 5699125"/>
            <a:gd name="connsiteX2" fmla="*/ 5413375 w 5413375"/>
            <a:gd name="connsiteY2" fmla="*/ 5699125 h 5699125"/>
            <a:gd name="connsiteX0" fmla="*/ 0 w 5413375"/>
            <a:gd name="connsiteY0" fmla="*/ 0 h 5699125"/>
            <a:gd name="connsiteX1" fmla="*/ 3157324 w 5413375"/>
            <a:gd name="connsiteY1" fmla="*/ 2137421 h 5699125"/>
            <a:gd name="connsiteX2" fmla="*/ 5413375 w 5413375"/>
            <a:gd name="connsiteY2" fmla="*/ 5699125 h 5699125"/>
            <a:gd name="connsiteX0" fmla="*/ 0 w 5413375"/>
            <a:gd name="connsiteY0" fmla="*/ 0 h 5699125"/>
            <a:gd name="connsiteX1" fmla="*/ 3216405 w 5413375"/>
            <a:gd name="connsiteY1" fmla="*/ 2177275 h 5699125"/>
            <a:gd name="connsiteX2" fmla="*/ 5413375 w 5413375"/>
            <a:gd name="connsiteY2" fmla="*/ 5699125 h 5699125"/>
            <a:gd name="connsiteX0" fmla="*/ 0 w 5413375"/>
            <a:gd name="connsiteY0" fmla="*/ 0 h 5699125"/>
            <a:gd name="connsiteX1" fmla="*/ 3216405 w 5413375"/>
            <a:gd name="connsiteY1" fmla="*/ 2177275 h 5699125"/>
            <a:gd name="connsiteX2" fmla="*/ 5413375 w 5413375"/>
            <a:gd name="connsiteY2" fmla="*/ 5699125 h 5699125"/>
            <a:gd name="connsiteX0" fmla="*/ 0 w 5413375"/>
            <a:gd name="connsiteY0" fmla="*/ 0 h 5699125"/>
            <a:gd name="connsiteX1" fmla="*/ 3216405 w 5413375"/>
            <a:gd name="connsiteY1" fmla="*/ 2177275 h 5699125"/>
            <a:gd name="connsiteX2" fmla="*/ 5413375 w 5413375"/>
            <a:gd name="connsiteY2" fmla="*/ 5699125 h 5699125"/>
          </a:gdLst>
          <a:ahLst/>
          <a:cxnLst>
            <a:cxn ang="0">
              <a:pos x="connsiteX0" y="connsiteY0"/>
            </a:cxn>
            <a:cxn ang="0">
              <a:pos x="connsiteX1" y="connsiteY1"/>
            </a:cxn>
            <a:cxn ang="0">
              <a:pos x="connsiteX2" y="connsiteY2"/>
            </a:cxn>
          </a:cxnLst>
          <a:rect l="l" t="t" r="r" b="b"/>
          <a:pathLst>
            <a:path w="5413375" h="5699125">
              <a:moveTo>
                <a:pt x="0" y="0"/>
              </a:moveTo>
              <a:cubicBezTo>
                <a:pt x="1072135" y="725758"/>
                <a:pt x="2314176" y="1227421"/>
                <a:pt x="3216405" y="2177275"/>
              </a:cubicBezTo>
              <a:cubicBezTo>
                <a:pt x="4118634" y="3127129"/>
                <a:pt x="4681052" y="4525175"/>
                <a:pt x="5413375" y="5699125"/>
              </a:cubicBezTo>
            </a:path>
          </a:pathLst>
        </a:custGeom>
        <a:ln w="38100">
          <a:solidFill>
            <a:schemeClr val="accent3">
              <a:lumMod val="75000"/>
            </a:schemeClr>
          </a:solidFill>
        </a:ln>
      </xdr:spPr>
      <xdr:style>
        <a:lnRef idx="1">
          <a:schemeClr val="accent1"/>
        </a:lnRef>
        <a:fillRef idx="0">
          <a:schemeClr val="accent1"/>
        </a:fillRef>
        <a:effectRef idx="0">
          <a:schemeClr val="accent1"/>
        </a:effectRef>
        <a:fontRef idx="minor">
          <a:schemeClr val="tx1"/>
        </a:fontRef>
      </xdr:style>
      <xdr:txBody>
        <a:bodyPr rtlCol="0" anchor="ctr"/>
        <a:lstStyle/>
        <a:p>
          <a:endParaRPr lang="en-US"/>
        </a:p>
      </xdr:txBody>
    </xdr:sp>
    <xdr:clientData/>
  </xdr:twoCellAnchor>
  <xdr:twoCellAnchor>
    <xdr:from>
      <xdr:col>7</xdr:col>
      <xdr:colOff>185420</xdr:colOff>
      <xdr:row>35</xdr:row>
      <xdr:rowOff>25400</xdr:rowOff>
    </xdr:from>
    <xdr:to>
      <xdr:col>9</xdr:col>
      <xdr:colOff>724612</xdr:colOff>
      <xdr:row>42</xdr:row>
      <xdr:rowOff>122577</xdr:rowOff>
    </xdr:to>
    <xdr:sp macro="" textlink="">
      <xdr:nvSpPr>
        <xdr:cNvPr id="5" name="Freeform 4"/>
        <xdr:cNvSpPr/>
      </xdr:nvSpPr>
      <xdr:spPr>
        <a:xfrm>
          <a:off x="6386195" y="8921750"/>
          <a:ext cx="2920442" cy="1230652"/>
        </a:xfrm>
        <a:custGeom>
          <a:avLst/>
          <a:gdLst>
            <a:gd name="connsiteX0" fmla="*/ 0 w 5349875"/>
            <a:gd name="connsiteY0" fmla="*/ 4048125 h 4048125"/>
            <a:gd name="connsiteX1" fmla="*/ 2778125 w 5349875"/>
            <a:gd name="connsiteY1" fmla="*/ 3222625 h 4048125"/>
            <a:gd name="connsiteX2" fmla="*/ 5349875 w 5349875"/>
            <a:gd name="connsiteY2" fmla="*/ 0 h 4048125"/>
            <a:gd name="connsiteX3" fmla="*/ 5349875 w 5349875"/>
            <a:gd name="connsiteY3" fmla="*/ 0 h 4048125"/>
          </a:gdLst>
          <a:ahLst/>
          <a:cxnLst>
            <a:cxn ang="0">
              <a:pos x="connsiteX0" y="connsiteY0"/>
            </a:cxn>
            <a:cxn ang="0">
              <a:pos x="connsiteX1" y="connsiteY1"/>
            </a:cxn>
            <a:cxn ang="0">
              <a:pos x="connsiteX2" y="connsiteY2"/>
            </a:cxn>
            <a:cxn ang="0">
              <a:pos x="connsiteX3" y="connsiteY3"/>
            </a:cxn>
          </a:cxnLst>
          <a:rect l="l" t="t" r="r" b="b"/>
          <a:pathLst>
            <a:path w="5349875" h="4048125">
              <a:moveTo>
                <a:pt x="0" y="4048125"/>
              </a:moveTo>
              <a:cubicBezTo>
                <a:pt x="943239" y="3972719"/>
                <a:pt x="1886479" y="3897313"/>
                <a:pt x="2778125" y="3222625"/>
              </a:cubicBezTo>
              <a:cubicBezTo>
                <a:pt x="3669771" y="2547938"/>
                <a:pt x="5349875" y="0"/>
                <a:pt x="5349875" y="0"/>
              </a:cubicBezTo>
              <a:lnTo>
                <a:pt x="5349875" y="0"/>
              </a:lnTo>
            </a:path>
          </a:pathLst>
        </a:custGeom>
        <a:ln w="38100">
          <a:solidFill>
            <a:schemeClr val="accent6">
              <a:lumMod val="75000"/>
            </a:schemeClr>
          </a:solidFill>
        </a:ln>
      </xdr:spPr>
      <xdr:style>
        <a:lnRef idx="1">
          <a:schemeClr val="accent1"/>
        </a:lnRef>
        <a:fillRef idx="0">
          <a:schemeClr val="accent1"/>
        </a:fillRef>
        <a:effectRef idx="0">
          <a:schemeClr val="accent1"/>
        </a:effectRef>
        <a:fontRef idx="minor">
          <a:schemeClr val="tx1"/>
        </a:fontRef>
      </xdr:style>
      <xdr:txBody>
        <a:bodyPr rtlCol="0" anchor="ctr"/>
        <a:lstStyle/>
        <a:p>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fitToPage="1"/>
  </sheetPr>
  <dimension ref="B2:I48"/>
  <sheetViews>
    <sheetView showGridLines="0" showRowColHeaders="0" topLeftCell="A6" workbookViewId="0"/>
  </sheetViews>
  <sheetFormatPr baseColWidth="10" defaultColWidth="8.83203125" defaultRowHeight="12" x14ac:dyDescent="0"/>
  <cols>
    <col min="1" max="1" width="6.6640625" customWidth="1"/>
    <col min="2" max="2" width="3.83203125" customWidth="1"/>
    <col min="3" max="3" width="49.33203125" customWidth="1"/>
    <col min="4" max="4" width="6.33203125" style="6" customWidth="1"/>
    <col min="5" max="5" width="17.33203125" style="6" customWidth="1"/>
  </cols>
  <sheetData>
    <row r="2" spans="2:9" ht="150" customHeight="1">
      <c r="D2"/>
      <c r="E2"/>
    </row>
    <row r="4" spans="2:9">
      <c r="I4" s="13"/>
    </row>
    <row r="5" spans="2:9" ht="30.75" customHeight="1">
      <c r="C5" s="24" t="s">
        <v>134</v>
      </c>
    </row>
    <row r="6" spans="2:9" ht="15.75" customHeight="1">
      <c r="C6" s="25" t="s">
        <v>348</v>
      </c>
    </row>
    <row r="7" spans="2:9" ht="23.25" customHeight="1">
      <c r="B7" s="14"/>
      <c r="C7" s="14"/>
      <c r="D7" s="14"/>
      <c r="E7" s="14"/>
    </row>
    <row r="8" spans="2:9" ht="26" customHeight="1">
      <c r="C8" s="1"/>
      <c r="D8" s="7"/>
      <c r="E8" s="7"/>
    </row>
    <row r="9" spans="2:9">
      <c r="B9" s="11"/>
      <c r="C9" s="11"/>
      <c r="D9" s="11" t="s">
        <v>17</v>
      </c>
      <c r="E9" s="11" t="s">
        <v>13</v>
      </c>
    </row>
    <row r="10" spans="2:9" ht="6" customHeight="1">
      <c r="B10" s="9"/>
      <c r="C10" s="9"/>
      <c r="D10" s="19"/>
      <c r="E10" s="19"/>
    </row>
    <row r="11" spans="2:9" ht="15" customHeight="1">
      <c r="B11" s="16" t="s">
        <v>11</v>
      </c>
      <c r="C11" s="17"/>
      <c r="D11" s="18">
        <v>1</v>
      </c>
      <c r="E11" s="20" t="s">
        <v>14</v>
      </c>
    </row>
    <row r="12" spans="2:9" ht="15" customHeight="1">
      <c r="B12" s="9"/>
      <c r="C12" s="9"/>
      <c r="D12" s="11">
        <v>2</v>
      </c>
      <c r="E12" s="10" t="s">
        <v>15</v>
      </c>
    </row>
    <row r="13" spans="2:9" ht="15" customHeight="1">
      <c r="B13" s="9"/>
      <c r="C13" s="9"/>
      <c r="D13" s="11">
        <v>3</v>
      </c>
      <c r="E13" s="10" t="s">
        <v>52</v>
      </c>
    </row>
    <row r="14" spans="2:9" ht="15" customHeight="1">
      <c r="B14" s="9"/>
      <c r="C14" s="9"/>
      <c r="D14" s="11"/>
      <c r="E14" s="10"/>
    </row>
    <row r="15" spans="2:9" ht="15" customHeight="1">
      <c r="B15" s="16" t="s">
        <v>12</v>
      </c>
      <c r="C15" s="17"/>
      <c r="D15" s="18">
        <v>4</v>
      </c>
      <c r="E15" s="20" t="s">
        <v>84</v>
      </c>
    </row>
    <row r="16" spans="2:9" ht="15" customHeight="1">
      <c r="B16" s="12"/>
      <c r="C16" s="9"/>
      <c r="D16" s="11">
        <v>5</v>
      </c>
      <c r="E16" s="10" t="s">
        <v>16</v>
      </c>
    </row>
    <row r="17" spans="2:5" ht="15" customHeight="1">
      <c r="B17" s="9"/>
      <c r="C17" s="9"/>
      <c r="D17" s="19"/>
      <c r="E17" s="19"/>
    </row>
    <row r="18" spans="2:5" ht="15" customHeight="1">
      <c r="B18" s="16" t="s">
        <v>65</v>
      </c>
      <c r="C18" s="17"/>
      <c r="D18" s="18">
        <v>6</v>
      </c>
      <c r="E18" s="20" t="s">
        <v>56</v>
      </c>
    </row>
    <row r="19" spans="2:5" ht="15" customHeight="1">
      <c r="B19" s="9"/>
      <c r="C19" s="2"/>
      <c r="D19" s="11">
        <v>7</v>
      </c>
      <c r="E19" s="10" t="s">
        <v>62</v>
      </c>
    </row>
    <row r="20" spans="2:5" ht="15" customHeight="1">
      <c r="B20" s="9"/>
      <c r="C20" s="2"/>
      <c r="D20" s="11">
        <v>8</v>
      </c>
      <c r="E20" s="10" t="s">
        <v>63</v>
      </c>
    </row>
    <row r="21" spans="2:5" ht="15" customHeight="1">
      <c r="B21" s="9"/>
      <c r="C21" s="2"/>
      <c r="D21" s="11">
        <v>9</v>
      </c>
      <c r="E21" s="10" t="s">
        <v>135</v>
      </c>
    </row>
    <row r="22" spans="2:5" ht="15" customHeight="1">
      <c r="B22" s="9"/>
      <c r="C22" s="2"/>
      <c r="D22" s="11">
        <v>10</v>
      </c>
      <c r="E22" s="10" t="s">
        <v>64</v>
      </c>
    </row>
    <row r="23" spans="2:5" ht="15" customHeight="1">
      <c r="B23" s="9"/>
      <c r="C23" s="2"/>
      <c r="D23" s="11">
        <v>11</v>
      </c>
      <c r="E23" s="10" t="s">
        <v>22</v>
      </c>
    </row>
    <row r="24" spans="2:5" ht="15" customHeight="1">
      <c r="B24" s="32"/>
      <c r="C24" s="150"/>
      <c r="D24" s="151"/>
      <c r="E24" s="152"/>
    </row>
    <row r="25" spans="2:5" ht="15" customHeight="1">
      <c r="B25" s="12" t="s">
        <v>32</v>
      </c>
      <c r="C25" s="9"/>
      <c r="D25" s="11"/>
      <c r="E25" s="31"/>
    </row>
    <row r="26" spans="2:5" ht="15" customHeight="1">
      <c r="B26" s="9"/>
      <c r="C26" s="2" t="s">
        <v>33</v>
      </c>
      <c r="D26" s="11">
        <v>12</v>
      </c>
      <c r="E26" s="10" t="s">
        <v>32</v>
      </c>
    </row>
    <row r="27" spans="2:5" ht="15" customHeight="1">
      <c r="B27" s="9"/>
      <c r="C27" s="2" t="s">
        <v>34</v>
      </c>
      <c r="D27" s="11">
        <v>13</v>
      </c>
      <c r="E27" s="10" t="s">
        <v>35</v>
      </c>
    </row>
    <row r="28" spans="2:5" ht="15" customHeight="1">
      <c r="B28" s="9"/>
      <c r="C28" s="2" t="s">
        <v>36</v>
      </c>
      <c r="D28" s="11">
        <v>14</v>
      </c>
      <c r="E28" s="10" t="s">
        <v>28</v>
      </c>
    </row>
    <row r="29" spans="2:5" ht="15" customHeight="1">
      <c r="B29" s="9"/>
      <c r="C29" s="2" t="s">
        <v>37</v>
      </c>
      <c r="D29" s="11">
        <v>15</v>
      </c>
      <c r="E29" s="10" t="s">
        <v>66</v>
      </c>
    </row>
    <row r="30" spans="2:5" ht="15" customHeight="1">
      <c r="B30" s="9"/>
      <c r="C30" s="2" t="s">
        <v>38</v>
      </c>
      <c r="D30" s="11">
        <v>16</v>
      </c>
      <c r="E30" s="10" t="s">
        <v>29</v>
      </c>
    </row>
    <row r="31" spans="2:5" ht="15" customHeight="1">
      <c r="B31" s="12"/>
      <c r="C31" s="2" t="s">
        <v>39</v>
      </c>
      <c r="D31" s="11">
        <v>17</v>
      </c>
      <c r="E31" s="10" t="s">
        <v>39</v>
      </c>
    </row>
    <row r="32" spans="2:5" ht="15" customHeight="1">
      <c r="B32" s="12"/>
      <c r="C32" s="2" t="s">
        <v>60</v>
      </c>
      <c r="D32" s="11">
        <v>18</v>
      </c>
      <c r="E32" s="10" t="s">
        <v>61</v>
      </c>
    </row>
    <row r="33" spans="2:5" ht="15" customHeight="1">
      <c r="B33" s="9"/>
      <c r="C33" s="2" t="s">
        <v>53</v>
      </c>
      <c r="D33" s="11">
        <v>19</v>
      </c>
      <c r="E33" s="10" t="s">
        <v>58</v>
      </c>
    </row>
    <row r="34" spans="2:5" ht="15" customHeight="1">
      <c r="C34" s="23"/>
      <c r="D34" s="22"/>
      <c r="E34" s="21"/>
    </row>
    <row r="35" spans="2:5" ht="15" customHeight="1">
      <c r="E35" s="8"/>
    </row>
    <row r="36" spans="2:5" ht="15" customHeight="1">
      <c r="E36" s="8"/>
    </row>
    <row r="37" spans="2:5">
      <c r="E37" s="8"/>
    </row>
    <row r="38" spans="2:5">
      <c r="E38" s="8"/>
    </row>
    <row r="39" spans="2:5">
      <c r="E39" s="8"/>
    </row>
    <row r="40" spans="2:5">
      <c r="E40" s="8"/>
    </row>
    <row r="41" spans="2:5">
      <c r="E41" s="8"/>
    </row>
    <row r="42" spans="2:5">
      <c r="E42" s="8"/>
    </row>
    <row r="43" spans="2:5">
      <c r="E43" s="8"/>
    </row>
    <row r="44" spans="2:5">
      <c r="E44" s="8"/>
    </row>
    <row r="45" spans="2:5">
      <c r="E45" s="8"/>
    </row>
    <row r="46" spans="2:5">
      <c r="E46" s="8"/>
    </row>
    <row r="47" spans="2:5">
      <c r="E47" s="8"/>
    </row>
    <row r="48" spans="2:5">
      <c r="E48" s="8"/>
    </row>
  </sheetData>
  <pageMargins left="0.75" right="0.75" top="1" bottom="1" header="0.5" footer="0.5"/>
  <pageSetup scale="98" orientation="portrait" horizontalDpi="4294967293"/>
  <headerFooter alignWithMargins="0"/>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fitToPage="1"/>
  </sheetPr>
  <dimension ref="B2:K72"/>
  <sheetViews>
    <sheetView showGridLines="0" showRowColHeaders="0" zoomScale="90" zoomScaleNormal="90" zoomScalePageLayoutView="90" workbookViewId="0"/>
  </sheetViews>
  <sheetFormatPr baseColWidth="10" defaultColWidth="9.1640625" defaultRowHeight="11" x14ac:dyDescent="0"/>
  <cols>
    <col min="1" max="2" width="8.5" style="5" customWidth="1"/>
    <col min="3" max="3" width="30.5" style="5" customWidth="1"/>
    <col min="4" max="5" width="12.6640625" style="5" customWidth="1"/>
    <col min="6" max="6" width="10.6640625" style="5" customWidth="1"/>
    <col min="7" max="8" width="9.6640625" style="5" customWidth="1"/>
    <col min="9" max="9" width="9.1640625" style="5"/>
    <col min="10" max="10" width="2.6640625" style="5" customWidth="1"/>
    <col min="11" max="16384" width="9.1640625" style="5"/>
  </cols>
  <sheetData>
    <row r="2" spans="2:11" ht="18.75" customHeight="1">
      <c r="B2" s="15" t="s">
        <v>343</v>
      </c>
      <c r="C2" s="15"/>
    </row>
    <row r="3" spans="2:11" ht="15.75" customHeight="1"/>
    <row r="4" spans="2:11" s="4" customFormat="1" ht="45" customHeight="1">
      <c r="B4" s="236" t="s">
        <v>92</v>
      </c>
      <c r="C4" s="234" t="s">
        <v>85</v>
      </c>
      <c r="D4" s="234" t="s">
        <v>138</v>
      </c>
      <c r="E4" s="234" t="s">
        <v>112</v>
      </c>
      <c r="F4" s="234" t="s">
        <v>145</v>
      </c>
      <c r="G4" s="234" t="s">
        <v>113</v>
      </c>
      <c r="H4" s="234" t="s">
        <v>146</v>
      </c>
      <c r="I4" s="235" t="s">
        <v>147</v>
      </c>
    </row>
    <row r="5" spans="2:11" ht="14" customHeight="1">
      <c r="B5" s="183" t="s">
        <v>291</v>
      </c>
      <c r="C5" s="183" t="s">
        <v>317</v>
      </c>
      <c r="D5" s="180">
        <v>15462.880105959801</v>
      </c>
      <c r="E5" s="186">
        <v>339.00576639154798</v>
      </c>
      <c r="F5" s="93">
        <v>15123.874339568252</v>
      </c>
      <c r="G5" s="187">
        <v>21</v>
      </c>
      <c r="H5" s="187"/>
      <c r="I5" s="140">
        <v>0.97807615631315103</v>
      </c>
      <c r="K5" s="274"/>
    </row>
    <row r="6" spans="2:11" ht="14" customHeight="1">
      <c r="B6" s="347" t="s">
        <v>292</v>
      </c>
      <c r="C6" s="347" t="s">
        <v>318</v>
      </c>
      <c r="D6" s="350">
        <v>79859.495479313395</v>
      </c>
      <c r="E6" s="348">
        <v>6361.0141613693304</v>
      </c>
      <c r="F6" s="207">
        <v>73498.481317944068</v>
      </c>
      <c r="G6" s="349">
        <v>123</v>
      </c>
      <c r="H6" s="349">
        <v>13.6666666666667</v>
      </c>
      <c r="I6" s="208">
        <v>0.92034742865340202</v>
      </c>
      <c r="K6" s="386" t="s">
        <v>345</v>
      </c>
    </row>
    <row r="7" spans="2:11" ht="14" customHeight="1">
      <c r="B7" s="347" t="s">
        <v>274</v>
      </c>
      <c r="C7" s="347" t="s">
        <v>267</v>
      </c>
      <c r="D7" s="350">
        <v>325986.32517077902</v>
      </c>
      <c r="E7" s="348">
        <v>32727.158734268902</v>
      </c>
      <c r="F7" s="207">
        <v>293259.1664365101</v>
      </c>
      <c r="G7" s="349">
        <v>739</v>
      </c>
      <c r="H7" s="349">
        <v>16.6086956521739</v>
      </c>
      <c r="I7" s="208">
        <v>0.89960573126150711</v>
      </c>
      <c r="K7" s="274" t="s">
        <v>347</v>
      </c>
    </row>
    <row r="8" spans="2:11" ht="14" customHeight="1">
      <c r="B8" s="347" t="s">
        <v>284</v>
      </c>
      <c r="C8" s="347" t="s">
        <v>310</v>
      </c>
      <c r="D8" s="350">
        <v>247294.43825196399</v>
      </c>
      <c r="E8" s="348">
        <v>35410.653749999998</v>
      </c>
      <c r="F8" s="207">
        <v>211883.78450196399</v>
      </c>
      <c r="G8" s="349">
        <v>486</v>
      </c>
      <c r="H8" s="349">
        <v>15.5</v>
      </c>
      <c r="I8" s="208">
        <v>0.85680772280887008</v>
      </c>
      <c r="K8" s="274" t="s">
        <v>346</v>
      </c>
    </row>
    <row r="9" spans="2:11" ht="14" customHeight="1">
      <c r="B9" s="347" t="s">
        <v>271</v>
      </c>
      <c r="C9" s="347" t="s">
        <v>298</v>
      </c>
      <c r="D9" s="350">
        <v>304547.30419667001</v>
      </c>
      <c r="E9" s="348">
        <v>58535.182660529797</v>
      </c>
      <c r="F9" s="207">
        <v>246012.12153614021</v>
      </c>
      <c r="G9" s="349">
        <v>594</v>
      </c>
      <c r="H9" s="349">
        <v>15.2307692307692</v>
      </c>
      <c r="I9" s="208">
        <v>0.80779608995412733</v>
      </c>
      <c r="K9" s="275">
        <f>SUM(F5:F45)/SUM(D5:D45)</f>
        <v>0.44588219495367187</v>
      </c>
    </row>
    <row r="10" spans="2:11" ht="14" customHeight="1">
      <c r="B10" s="347" t="s">
        <v>294</v>
      </c>
      <c r="C10" s="347" t="s">
        <v>320</v>
      </c>
      <c r="D10" s="350">
        <v>117396.379398137</v>
      </c>
      <c r="E10" s="348">
        <v>26626.5944828959</v>
      </c>
      <c r="F10" s="207">
        <v>90769.784915241093</v>
      </c>
      <c r="G10" s="349">
        <v>189</v>
      </c>
      <c r="H10" s="349">
        <v>9.1666666666666696</v>
      </c>
      <c r="I10" s="208">
        <v>0.77319066721304308</v>
      </c>
      <c r="K10" s="417" t="s">
        <v>349</v>
      </c>
    </row>
    <row r="11" spans="2:11" ht="14" customHeight="1">
      <c r="B11" s="347" t="s">
        <v>287</v>
      </c>
      <c r="C11" s="347" t="s">
        <v>313</v>
      </c>
      <c r="D11" s="350">
        <v>223423.57250216001</v>
      </c>
      <c r="E11" s="348">
        <v>59453.068177633999</v>
      </c>
      <c r="F11" s="207">
        <v>163970.504324526</v>
      </c>
      <c r="G11" s="349">
        <v>405</v>
      </c>
      <c r="H11" s="349">
        <v>11.1666666666667</v>
      </c>
      <c r="I11" s="208">
        <v>0.73389975143710839</v>
      </c>
      <c r="K11" s="274"/>
    </row>
    <row r="12" spans="2:11" ht="14" customHeight="1">
      <c r="B12" s="347" t="s">
        <v>272</v>
      </c>
      <c r="C12" s="347" t="s">
        <v>299</v>
      </c>
      <c r="D12" s="350">
        <v>59646.661658135999</v>
      </c>
      <c r="E12" s="348">
        <v>16038.3166722229</v>
      </c>
      <c r="F12" s="207">
        <v>43608.3449859131</v>
      </c>
      <c r="G12" s="349">
        <v>114</v>
      </c>
      <c r="H12" s="349">
        <v>9.25</v>
      </c>
      <c r="I12" s="208">
        <v>0.73111124367451974</v>
      </c>
      <c r="K12" s="274"/>
    </row>
    <row r="13" spans="2:11" ht="14" customHeight="1">
      <c r="B13" s="347" t="s">
        <v>277</v>
      </c>
      <c r="C13" s="347" t="s">
        <v>303</v>
      </c>
      <c r="D13" s="350">
        <v>153657.58974155399</v>
      </c>
      <c r="E13" s="348">
        <v>46995.460586497</v>
      </c>
      <c r="F13" s="207">
        <v>106662.12915505699</v>
      </c>
      <c r="G13" s="349">
        <v>256.5</v>
      </c>
      <c r="H13" s="349">
        <v>19</v>
      </c>
      <c r="I13" s="208">
        <v>0.69415464172292751</v>
      </c>
      <c r="K13" s="274"/>
    </row>
    <row r="14" spans="2:11" ht="14" customHeight="1">
      <c r="B14" s="347" t="s">
        <v>282</v>
      </c>
      <c r="C14" s="347" t="s">
        <v>167</v>
      </c>
      <c r="D14" s="350">
        <v>34722.256443291997</v>
      </c>
      <c r="E14" s="348">
        <v>10670.9974603806</v>
      </c>
      <c r="F14" s="207">
        <v>24051.258982911397</v>
      </c>
      <c r="G14" s="349">
        <v>87</v>
      </c>
      <c r="H14" s="349">
        <v>9</v>
      </c>
      <c r="I14" s="208">
        <v>0.69267557602979068</v>
      </c>
      <c r="K14" s="274"/>
    </row>
    <row r="15" spans="2:11" ht="14" customHeight="1">
      <c r="B15" s="347" t="s">
        <v>275</v>
      </c>
      <c r="C15" s="347" t="s">
        <v>301</v>
      </c>
      <c r="D15" s="350">
        <v>891107.78400324495</v>
      </c>
      <c r="E15" s="348">
        <v>274740.34945239202</v>
      </c>
      <c r="F15" s="207">
        <v>616367.43455085298</v>
      </c>
      <c r="G15" s="349">
        <v>1636.5</v>
      </c>
      <c r="H15" s="349">
        <v>24.244444444444401</v>
      </c>
      <c r="I15" s="208">
        <v>0.69168673601061093</v>
      </c>
      <c r="K15" s="274"/>
    </row>
    <row r="16" spans="2:11" ht="14" customHeight="1">
      <c r="B16" s="347" t="s">
        <v>279</v>
      </c>
      <c r="C16" s="347" t="s">
        <v>305</v>
      </c>
      <c r="D16" s="350">
        <v>179152.51330853</v>
      </c>
      <c r="E16" s="348">
        <v>71927.076852155515</v>
      </c>
      <c r="F16" s="207">
        <v>107225.43645637449</v>
      </c>
      <c r="G16" s="349">
        <v>341.36538461538498</v>
      </c>
      <c r="H16" s="349">
        <v>15.1428571428571</v>
      </c>
      <c r="I16" s="208">
        <v>0.59851483228546565</v>
      </c>
      <c r="K16" s="274"/>
    </row>
    <row r="17" spans="2:11" ht="14" customHeight="1">
      <c r="B17" s="347" t="s">
        <v>293</v>
      </c>
      <c r="C17" s="347" t="s">
        <v>319</v>
      </c>
      <c r="D17" s="350">
        <v>2374331.3013428198</v>
      </c>
      <c r="E17" s="348">
        <v>964133.76247355796</v>
      </c>
      <c r="F17" s="207">
        <v>1410197.5388692617</v>
      </c>
      <c r="G17" s="349">
        <v>4815</v>
      </c>
      <c r="H17" s="349">
        <v>23.076923076923102</v>
      </c>
      <c r="I17" s="208">
        <v>0.59393461143005388</v>
      </c>
      <c r="K17" s="274"/>
    </row>
    <row r="18" spans="2:11" ht="14" customHeight="1">
      <c r="B18" s="347" t="s">
        <v>160</v>
      </c>
      <c r="C18" s="347" t="s">
        <v>151</v>
      </c>
      <c r="D18" s="350">
        <v>5367451.6997354301</v>
      </c>
      <c r="E18" s="348">
        <v>2350955.8537151902</v>
      </c>
      <c r="F18" s="207">
        <v>3016495.8460202399</v>
      </c>
      <c r="G18" s="349">
        <v>9464</v>
      </c>
      <c r="H18" s="349">
        <v>21.428571428571399</v>
      </c>
      <c r="I18" s="208">
        <v>0.561997762582368</v>
      </c>
      <c r="K18" s="274"/>
    </row>
    <row r="19" spans="2:11" ht="14" customHeight="1">
      <c r="B19" s="347" t="s">
        <v>276</v>
      </c>
      <c r="C19" s="347" t="s">
        <v>266</v>
      </c>
      <c r="D19" s="350">
        <v>1694455.93228732</v>
      </c>
      <c r="E19" s="348">
        <v>743955.14726465999</v>
      </c>
      <c r="F19" s="207">
        <v>950500.78502266004</v>
      </c>
      <c r="G19" s="349">
        <v>2797</v>
      </c>
      <c r="H19" s="349">
        <v>19.088888888888899</v>
      </c>
      <c r="I19" s="208">
        <v>0.5609474799026456</v>
      </c>
      <c r="K19" s="274"/>
    </row>
    <row r="20" spans="2:11" ht="14" customHeight="1">
      <c r="B20" s="347" t="s">
        <v>248</v>
      </c>
      <c r="C20" s="347" t="s">
        <v>154</v>
      </c>
      <c r="D20" s="350">
        <v>3579776.1931524202</v>
      </c>
      <c r="E20" s="348">
        <v>1820182.81649046</v>
      </c>
      <c r="F20" s="207">
        <v>1759593.3766619603</v>
      </c>
      <c r="G20" s="349">
        <v>6078</v>
      </c>
      <c r="H20" s="349">
        <v>23.195402298850599</v>
      </c>
      <c r="I20" s="208">
        <v>0.49153725867773546</v>
      </c>
      <c r="K20" s="274"/>
    </row>
    <row r="21" spans="2:11" ht="14" customHeight="1">
      <c r="B21" s="347" t="s">
        <v>91</v>
      </c>
      <c r="C21" s="347" t="s">
        <v>4</v>
      </c>
      <c r="D21" s="350">
        <v>4427096.2723900899</v>
      </c>
      <c r="E21" s="348">
        <v>2265558.09606109</v>
      </c>
      <c r="F21" s="207">
        <v>2161538.1763289999</v>
      </c>
      <c r="G21" s="349">
        <v>8478.5</v>
      </c>
      <c r="H21" s="349">
        <v>19.9433333333333</v>
      </c>
      <c r="I21" s="208">
        <v>0.48825190222530085</v>
      </c>
      <c r="K21" s="274"/>
    </row>
    <row r="22" spans="2:11" ht="14" customHeight="1">
      <c r="B22" s="184" t="s">
        <v>297</v>
      </c>
      <c r="C22" s="184" t="s">
        <v>322</v>
      </c>
      <c r="D22" s="181">
        <v>86226.799958119605</v>
      </c>
      <c r="E22" s="188">
        <v>44696.894295147998</v>
      </c>
      <c r="F22" s="298">
        <v>41529.905662971607</v>
      </c>
      <c r="G22" s="189">
        <v>163</v>
      </c>
      <c r="H22" s="189">
        <v>10.8</v>
      </c>
      <c r="I22" s="299">
        <v>0.48163570587268345</v>
      </c>
      <c r="K22" s="275"/>
    </row>
    <row r="23" spans="2:11" ht="14" customHeight="1">
      <c r="B23" s="184" t="s">
        <v>163</v>
      </c>
      <c r="C23" s="184" t="s">
        <v>153</v>
      </c>
      <c r="D23" s="181">
        <v>4886691.5105490498</v>
      </c>
      <c r="E23" s="188">
        <v>2589953.7156159398</v>
      </c>
      <c r="F23" s="298">
        <v>2296737.79493311</v>
      </c>
      <c r="G23" s="189">
        <v>8401.5</v>
      </c>
      <c r="H23" s="189">
        <v>21.4166666666667</v>
      </c>
      <c r="I23" s="299">
        <v>0.46999852353582627</v>
      </c>
    </row>
    <row r="24" spans="2:11" ht="14" customHeight="1">
      <c r="B24" s="184" t="s">
        <v>296</v>
      </c>
      <c r="C24" s="184" t="s">
        <v>321</v>
      </c>
      <c r="D24" s="181">
        <v>1040403.96010342</v>
      </c>
      <c r="E24" s="188">
        <v>560111.28340883204</v>
      </c>
      <c r="F24" s="298">
        <v>480292.67669458792</v>
      </c>
      <c r="G24" s="189">
        <v>1991</v>
      </c>
      <c r="H24" s="189">
        <v>14.681818181818199</v>
      </c>
      <c r="I24" s="299">
        <v>0.46164056954074367</v>
      </c>
    </row>
    <row r="25" spans="2:11" ht="14" customHeight="1">
      <c r="B25" s="184" t="s">
        <v>242</v>
      </c>
      <c r="C25" s="184" t="s">
        <v>152</v>
      </c>
      <c r="D25" s="181">
        <v>3505264.1633791402</v>
      </c>
      <c r="E25" s="188">
        <v>1908590.8902016201</v>
      </c>
      <c r="F25" s="298">
        <v>1596673.2731775201</v>
      </c>
      <c r="G25" s="189">
        <v>5781</v>
      </c>
      <c r="H25" s="189">
        <v>21.584269662921301</v>
      </c>
      <c r="I25" s="299">
        <v>0.45550725958362498</v>
      </c>
    </row>
    <row r="26" spans="2:11" ht="14" customHeight="1">
      <c r="B26" s="184" t="s">
        <v>125</v>
      </c>
      <c r="C26" s="184" t="s">
        <v>120</v>
      </c>
      <c r="D26" s="181">
        <v>1479112.0939687099</v>
      </c>
      <c r="E26" s="188">
        <v>890029.74092810298</v>
      </c>
      <c r="F26" s="298">
        <v>589082.35304060695</v>
      </c>
      <c r="G26" s="189">
        <v>2571</v>
      </c>
      <c r="H26" s="189">
        <v>17.224489795918402</v>
      </c>
      <c r="I26" s="299">
        <v>0.39826755216367582</v>
      </c>
    </row>
    <row r="27" spans="2:11" ht="14" customHeight="1">
      <c r="B27" s="184" t="s">
        <v>162</v>
      </c>
      <c r="C27" s="184" t="s">
        <v>97</v>
      </c>
      <c r="D27" s="181">
        <v>2556461.0038921898</v>
      </c>
      <c r="E27" s="188">
        <v>1587939.1506544501</v>
      </c>
      <c r="F27" s="298">
        <v>968521.85323773976</v>
      </c>
      <c r="G27" s="189">
        <v>4671</v>
      </c>
      <c r="H27" s="189">
        <v>18.141176470588199</v>
      </c>
      <c r="I27" s="299">
        <v>0.37885258244235825</v>
      </c>
    </row>
    <row r="28" spans="2:11" ht="14" customHeight="1">
      <c r="B28" s="184" t="s">
        <v>164</v>
      </c>
      <c r="C28" s="184" t="s">
        <v>101</v>
      </c>
      <c r="D28" s="181">
        <v>1262672.0705416</v>
      </c>
      <c r="E28" s="188">
        <v>812990.949156499</v>
      </c>
      <c r="F28" s="298">
        <v>449681.121385101</v>
      </c>
      <c r="G28" s="189">
        <v>2356.5</v>
      </c>
      <c r="H28" s="189">
        <v>16.569892473118301</v>
      </c>
      <c r="I28" s="299">
        <v>0.35613452762301023</v>
      </c>
    </row>
    <row r="29" spans="2:11" ht="14" customHeight="1">
      <c r="B29" s="184" t="s">
        <v>127</v>
      </c>
      <c r="C29" s="184" t="s">
        <v>98</v>
      </c>
      <c r="D29" s="181">
        <v>1956387.67500491</v>
      </c>
      <c r="E29" s="188">
        <v>1363576.9180628899</v>
      </c>
      <c r="F29" s="298">
        <v>592810.75694202003</v>
      </c>
      <c r="G29" s="189">
        <v>3271.5</v>
      </c>
      <c r="H29" s="189">
        <v>17.298387096774199</v>
      </c>
      <c r="I29" s="299">
        <v>0.30301292760931559</v>
      </c>
    </row>
    <row r="30" spans="2:11" ht="14" customHeight="1">
      <c r="B30" s="184" t="s">
        <v>286</v>
      </c>
      <c r="C30" s="184" t="s">
        <v>312</v>
      </c>
      <c r="D30" s="181">
        <v>25051.0842681209</v>
      </c>
      <c r="E30" s="188">
        <v>18158.326639999999</v>
      </c>
      <c r="F30" s="298">
        <v>6892.7576281209003</v>
      </c>
      <c r="G30" s="189">
        <v>53.5833333333333</v>
      </c>
      <c r="H30" s="189">
        <v>6.25</v>
      </c>
      <c r="I30" s="299">
        <v>0.2751480756021556</v>
      </c>
    </row>
    <row r="31" spans="2:11" ht="14" customHeight="1">
      <c r="B31" s="184" t="s">
        <v>253</v>
      </c>
      <c r="C31" s="184" t="s">
        <v>155</v>
      </c>
      <c r="D31" s="181">
        <v>1689470.2400565399</v>
      </c>
      <c r="E31" s="188">
        <v>1251903.12465741</v>
      </c>
      <c r="F31" s="298">
        <v>437567.11539912992</v>
      </c>
      <c r="G31" s="189">
        <v>2877.5</v>
      </c>
      <c r="H31" s="189">
        <v>15.2446043165468</v>
      </c>
      <c r="I31" s="299">
        <v>0.25899663990795496</v>
      </c>
    </row>
    <row r="32" spans="2:11" ht="14" customHeight="1">
      <c r="B32" s="184" t="s">
        <v>132</v>
      </c>
      <c r="C32" s="184" t="s">
        <v>157</v>
      </c>
      <c r="D32" s="181">
        <v>1077082.7937491499</v>
      </c>
      <c r="E32" s="188">
        <v>801005.155340962</v>
      </c>
      <c r="F32" s="298">
        <v>276077.63840818789</v>
      </c>
      <c r="G32" s="189">
        <v>2204</v>
      </c>
      <c r="H32" s="189">
        <v>12.216666666666701</v>
      </c>
      <c r="I32" s="299">
        <v>0.25631979269412203</v>
      </c>
    </row>
    <row r="33" spans="2:11" ht="14" customHeight="1">
      <c r="B33" s="184" t="s">
        <v>260</v>
      </c>
      <c r="C33" s="184" t="s">
        <v>156</v>
      </c>
      <c r="D33" s="181">
        <v>1289178.0318909199</v>
      </c>
      <c r="E33" s="188">
        <v>967470.61795941298</v>
      </c>
      <c r="F33" s="298">
        <v>321707.41393150692</v>
      </c>
      <c r="G33" s="189">
        <v>2269</v>
      </c>
      <c r="H33" s="189">
        <v>14.387755102040799</v>
      </c>
      <c r="I33" s="299">
        <v>0.24954459816510996</v>
      </c>
    </row>
    <row r="34" spans="2:11" ht="14" customHeight="1">
      <c r="B34" s="184" t="s">
        <v>93</v>
      </c>
      <c r="C34" s="184" t="s">
        <v>80</v>
      </c>
      <c r="D34" s="181">
        <v>1233398.7679333801</v>
      </c>
      <c r="E34" s="188">
        <v>960552.53187404398</v>
      </c>
      <c r="F34" s="298">
        <v>272846.23605933611</v>
      </c>
      <c r="G34" s="189">
        <v>2432</v>
      </c>
      <c r="H34" s="189">
        <v>13.0810810810811</v>
      </c>
      <c r="I34" s="299">
        <v>0.22121494130929228</v>
      </c>
    </row>
    <row r="35" spans="2:11" ht="14" customHeight="1">
      <c r="B35" s="184" t="s">
        <v>128</v>
      </c>
      <c r="C35" s="184" t="s">
        <v>99</v>
      </c>
      <c r="D35" s="181">
        <v>1797148.4017206701</v>
      </c>
      <c r="E35" s="188">
        <v>1406733.4908932501</v>
      </c>
      <c r="F35" s="298">
        <v>390414.91082741995</v>
      </c>
      <c r="G35" s="189">
        <v>4586</v>
      </c>
      <c r="H35" s="189">
        <v>17.836134453781501</v>
      </c>
      <c r="I35" s="299">
        <v>0.21724133101841744</v>
      </c>
    </row>
    <row r="36" spans="2:11" ht="14" customHeight="1">
      <c r="B36" s="184" t="s">
        <v>129</v>
      </c>
      <c r="C36" s="184" t="s">
        <v>100</v>
      </c>
      <c r="D36" s="181">
        <v>311343.89212586702</v>
      </c>
      <c r="E36" s="188">
        <v>245339.376973921</v>
      </c>
      <c r="F36" s="298">
        <v>66004.51515194602</v>
      </c>
      <c r="G36" s="189">
        <v>577.5</v>
      </c>
      <c r="H36" s="189">
        <v>17.045454545454501</v>
      </c>
      <c r="I36" s="299">
        <v>0.21199874743411498</v>
      </c>
    </row>
    <row r="37" spans="2:11" ht="14" customHeight="1">
      <c r="B37" s="184" t="s">
        <v>227</v>
      </c>
      <c r="C37" s="184" t="s">
        <v>171</v>
      </c>
      <c r="D37" s="181">
        <v>58070.9770634827</v>
      </c>
      <c r="E37" s="188">
        <v>47164.9282010854</v>
      </c>
      <c r="F37" s="298">
        <v>10906.0488623973</v>
      </c>
      <c r="G37" s="189">
        <v>97.5</v>
      </c>
      <c r="H37" s="189">
        <v>13.6666666666667</v>
      </c>
      <c r="I37" s="299">
        <v>0.18780549964700782</v>
      </c>
    </row>
    <row r="38" spans="2:11" ht="14" customHeight="1">
      <c r="B38" s="184" t="s">
        <v>278</v>
      </c>
      <c r="C38" s="184" t="s">
        <v>304</v>
      </c>
      <c r="D38" s="181">
        <v>20427.233492314801</v>
      </c>
      <c r="E38" s="188">
        <v>17345.056793509098</v>
      </c>
      <c r="F38" s="298">
        <v>3082.1766988057025</v>
      </c>
      <c r="G38" s="189">
        <v>34.5</v>
      </c>
      <c r="H38" s="189">
        <v>11.5</v>
      </c>
      <c r="I38" s="299">
        <v>0.15088566447166177</v>
      </c>
    </row>
    <row r="39" spans="2:11" ht="14" customHeight="1">
      <c r="B39" s="184" t="s">
        <v>288</v>
      </c>
      <c r="C39" s="184" t="s">
        <v>314</v>
      </c>
      <c r="D39" s="181">
        <v>75909.754772782195</v>
      </c>
      <c r="E39" s="188">
        <v>69663.030740317394</v>
      </c>
      <c r="F39" s="298">
        <v>6246.724032464801</v>
      </c>
      <c r="G39" s="189">
        <v>156</v>
      </c>
      <c r="H39" s="189">
        <v>9</v>
      </c>
      <c r="I39" s="299">
        <v>8.2291453202067169E-2</v>
      </c>
    </row>
    <row r="40" spans="2:11" ht="14" customHeight="1">
      <c r="B40" s="184" t="s">
        <v>126</v>
      </c>
      <c r="C40" s="184" t="s">
        <v>188</v>
      </c>
      <c r="D40" s="181">
        <v>317880.51304789598</v>
      </c>
      <c r="E40" s="188">
        <v>308305.42717074201</v>
      </c>
      <c r="F40" s="298">
        <v>9575.0858771539642</v>
      </c>
      <c r="G40" s="189">
        <v>719</v>
      </c>
      <c r="H40" s="189">
        <v>9.7083333333333304</v>
      </c>
      <c r="I40" s="299">
        <v>3.0121651010772271E-2</v>
      </c>
    </row>
    <row r="41" spans="2:11" ht="14" customHeight="1">
      <c r="B41" s="184" t="s">
        <v>256</v>
      </c>
      <c r="C41" s="184" t="s">
        <v>199</v>
      </c>
      <c r="D41" s="181">
        <v>165743.667948658</v>
      </c>
      <c r="E41" s="188">
        <v>162824.51264156299</v>
      </c>
      <c r="F41" s="298">
        <v>2919.1553070950031</v>
      </c>
      <c r="G41" s="189">
        <v>289.5</v>
      </c>
      <c r="H41" s="189">
        <v>11.4</v>
      </c>
      <c r="I41" s="299">
        <v>1.7612469563538697E-2</v>
      </c>
    </row>
    <row r="42" spans="2:11" ht="14" customHeight="1">
      <c r="B42" s="184" t="s">
        <v>285</v>
      </c>
      <c r="C42" s="184" t="s">
        <v>311</v>
      </c>
      <c r="D42" s="181">
        <v>40651.144890644697</v>
      </c>
      <c r="E42" s="188">
        <v>45855.641666666699</v>
      </c>
      <c r="F42" s="298">
        <v>-5204.4967760220025</v>
      </c>
      <c r="G42" s="189">
        <v>73.5</v>
      </c>
      <c r="H42" s="189">
        <v>12.25</v>
      </c>
      <c r="I42" s="299">
        <v>-0.12802829514451747</v>
      </c>
      <c r="K42" s="275"/>
    </row>
    <row r="43" spans="2:11" ht="14" customHeight="1">
      <c r="B43" s="184" t="s">
        <v>165</v>
      </c>
      <c r="C43" s="184" t="s">
        <v>166</v>
      </c>
      <c r="D43" s="181">
        <v>42251.624533377202</v>
      </c>
      <c r="E43" s="188">
        <v>52528.557372807598</v>
      </c>
      <c r="F43" s="298">
        <v>-10276.932839430396</v>
      </c>
      <c r="G43" s="189">
        <v>90</v>
      </c>
      <c r="H43" s="189">
        <v>11.5</v>
      </c>
      <c r="I43" s="299">
        <v>-0.24323166157343851</v>
      </c>
    </row>
    <row r="44" spans="2:11" ht="14" customHeight="1">
      <c r="B44" s="184" t="s">
        <v>283</v>
      </c>
      <c r="C44" s="184" t="s">
        <v>309</v>
      </c>
      <c r="D44" s="181">
        <v>14624.579155589199</v>
      </c>
      <c r="E44" s="188">
        <v>30610.0661702338</v>
      </c>
      <c r="F44" s="298">
        <v>-15985.487014644601</v>
      </c>
      <c r="G44" s="189">
        <v>21</v>
      </c>
      <c r="H44" s="189">
        <v>7</v>
      </c>
      <c r="I44" s="299">
        <v>-1.0930562065805014</v>
      </c>
    </row>
    <row r="45" spans="2:11" ht="14" customHeight="1">
      <c r="B45" s="185" t="s">
        <v>290</v>
      </c>
      <c r="C45" s="185" t="s">
        <v>316</v>
      </c>
      <c r="D45" s="182">
        <v>4354.9136377943096</v>
      </c>
      <c r="E45" s="253">
        <v>13533.826689679699</v>
      </c>
      <c r="F45" s="94">
        <v>-9178.913051885389</v>
      </c>
      <c r="G45" s="254">
        <v>14</v>
      </c>
      <c r="H45" s="254">
        <v>14</v>
      </c>
      <c r="I45" s="264">
        <v>-2.1077141397766854</v>
      </c>
    </row>
    <row r="46" spans="2:11" ht="14" customHeight="1">
      <c r="B46" s="385"/>
      <c r="C46" s="385"/>
      <c r="D46" s="271"/>
      <c r="E46" s="266"/>
      <c r="F46" s="272"/>
      <c r="G46" s="268"/>
      <c r="H46" s="268"/>
      <c r="I46" s="273"/>
    </row>
    <row r="47" spans="2:11" ht="14" customHeight="1">
      <c r="B47" s="183" t="s">
        <v>237</v>
      </c>
      <c r="C47" s="183" t="s">
        <v>121</v>
      </c>
      <c r="D47" s="180">
        <v>3255045.9727338799</v>
      </c>
      <c r="E47" s="186">
        <v>2183569.609224</v>
      </c>
      <c r="F47" s="93">
        <v>1071476.3635098799</v>
      </c>
      <c r="G47" s="187">
        <v>6022</v>
      </c>
      <c r="H47" s="187">
        <v>18.1822916666667</v>
      </c>
      <c r="I47" s="140">
        <v>0.32917395713767994</v>
      </c>
    </row>
    <row r="48" spans="2:11" ht="14" customHeight="1">
      <c r="B48" s="184" t="s">
        <v>236</v>
      </c>
      <c r="C48" s="184" t="s">
        <v>179</v>
      </c>
      <c r="D48" s="181">
        <v>1491149.3006059499</v>
      </c>
      <c r="E48" s="188">
        <v>1071233.1833035899</v>
      </c>
      <c r="F48" s="298">
        <v>419916.11730236001</v>
      </c>
      <c r="G48" s="189">
        <v>3333.8128919040701</v>
      </c>
      <c r="H48" s="189">
        <v>13.886363636363599</v>
      </c>
      <c r="I48" s="299">
        <v>0.28160568303369826</v>
      </c>
      <c r="K48" s="386" t="s">
        <v>333</v>
      </c>
    </row>
    <row r="49" spans="2:11" ht="14" customHeight="1">
      <c r="B49" s="184" t="s">
        <v>241</v>
      </c>
      <c r="C49" s="184" t="s">
        <v>306</v>
      </c>
      <c r="D49" s="181">
        <v>813679.98181958206</v>
      </c>
      <c r="E49" s="188">
        <v>620909.94112576102</v>
      </c>
      <c r="F49" s="298">
        <v>192770.04069382104</v>
      </c>
      <c r="G49" s="189">
        <v>1543.25</v>
      </c>
      <c r="H49" s="189">
        <v>12.631067961165</v>
      </c>
      <c r="I49" s="299">
        <v>0.23691137179354144</v>
      </c>
      <c r="K49" s="274" t="s">
        <v>334</v>
      </c>
    </row>
    <row r="50" spans="2:11" ht="14" customHeight="1">
      <c r="B50" s="184" t="s">
        <v>295</v>
      </c>
      <c r="C50" s="184" t="s">
        <v>268</v>
      </c>
      <c r="D50" s="181">
        <v>548486.875839054</v>
      </c>
      <c r="E50" s="188">
        <v>558839.33422825497</v>
      </c>
      <c r="F50" s="298">
        <v>-10352.458389200969</v>
      </c>
      <c r="G50" s="189">
        <v>1108.2179487179501</v>
      </c>
      <c r="H50" s="189">
        <v>14.6976744186047</v>
      </c>
      <c r="I50" s="299">
        <v>-1.887457812616606E-2</v>
      </c>
      <c r="K50" s="274" t="s">
        <v>346</v>
      </c>
    </row>
    <row r="51" spans="2:11" ht="14" customHeight="1">
      <c r="B51" s="184" t="s">
        <v>161</v>
      </c>
      <c r="C51" s="184" t="s">
        <v>3</v>
      </c>
      <c r="D51" s="181">
        <v>3415756.6986873099</v>
      </c>
      <c r="E51" s="188">
        <v>3511009.5650951602</v>
      </c>
      <c r="F51" s="298">
        <v>-95252.866407850292</v>
      </c>
      <c r="G51" s="189">
        <v>7794.00555555556</v>
      </c>
      <c r="H51" s="189">
        <v>18.1683168316832</v>
      </c>
      <c r="I51" s="299">
        <v>-2.7886314749658952E-2</v>
      </c>
      <c r="K51" s="387">
        <f>SUM(F47:F54)/SUM(D47:D54)</f>
        <v>9.8898719639771773E-2</v>
      </c>
    </row>
    <row r="52" spans="2:11" ht="14" customHeight="1">
      <c r="B52" s="184" t="s">
        <v>124</v>
      </c>
      <c r="C52" s="184" t="s">
        <v>302</v>
      </c>
      <c r="D52" s="181">
        <v>1650406.4075877001</v>
      </c>
      <c r="E52" s="188">
        <v>1857873.3909795999</v>
      </c>
      <c r="F52" s="298">
        <v>-207466.98339189985</v>
      </c>
      <c r="G52" s="189">
        <v>4219.5</v>
      </c>
      <c r="H52" s="189">
        <v>16.545454545454501</v>
      </c>
      <c r="I52" s="299">
        <v>-0.12570660319668892</v>
      </c>
      <c r="K52" s="5" t="s">
        <v>349</v>
      </c>
    </row>
    <row r="53" spans="2:11" ht="14" customHeight="1">
      <c r="B53" s="184" t="s">
        <v>131</v>
      </c>
      <c r="C53" s="184" t="s">
        <v>194</v>
      </c>
      <c r="D53" s="181">
        <v>580359.42554383294</v>
      </c>
      <c r="E53" s="188">
        <v>776682.420524135</v>
      </c>
      <c r="F53" s="298">
        <v>-196322.99498030206</v>
      </c>
      <c r="G53" s="189">
        <v>1368</v>
      </c>
      <c r="H53" s="189">
        <v>13.65</v>
      </c>
      <c r="I53" s="299">
        <v>-0.33827829158858785</v>
      </c>
    </row>
    <row r="54" spans="2:11" ht="14" customHeight="1">
      <c r="B54" s="185" t="s">
        <v>273</v>
      </c>
      <c r="C54" s="185" t="s">
        <v>300</v>
      </c>
      <c r="D54" s="182">
        <v>12807.066323537099</v>
      </c>
      <c r="E54" s="253">
        <v>23764.639532783101</v>
      </c>
      <c r="F54" s="94">
        <v>-10957.573209246002</v>
      </c>
      <c r="G54" s="254">
        <v>42</v>
      </c>
      <c r="H54" s="254">
        <v>12</v>
      </c>
      <c r="I54" s="264">
        <v>-0.85558807399224135</v>
      </c>
    </row>
    <row r="55" spans="2:11" ht="14" customHeight="1">
      <c r="B55" s="385"/>
      <c r="C55" s="385"/>
      <c r="D55" s="271"/>
      <c r="E55" s="266"/>
      <c r="F55" s="272"/>
      <c r="G55" s="268"/>
      <c r="H55" s="268"/>
      <c r="I55" s="273"/>
    </row>
    <row r="56" spans="2:11" ht="14" customHeight="1">
      <c r="B56" s="385"/>
      <c r="C56" s="385"/>
      <c r="D56" s="271"/>
      <c r="E56" s="266"/>
      <c r="F56" s="272"/>
      <c r="G56" s="268"/>
      <c r="H56" s="268"/>
      <c r="I56" s="273"/>
    </row>
    <row r="57" spans="2:11" ht="12">
      <c r="B57" s="15" t="s">
        <v>344</v>
      </c>
      <c r="D57" s="92"/>
    </row>
    <row r="58" spans="2:11" ht="12">
      <c r="B58" s="274"/>
      <c r="D58" s="92"/>
    </row>
    <row r="59" spans="2:11" ht="14" customHeight="1">
      <c r="B59" s="183" t="s">
        <v>289</v>
      </c>
      <c r="C59" s="183" t="s">
        <v>315</v>
      </c>
      <c r="D59" s="180">
        <v>1551248.5358116601</v>
      </c>
      <c r="E59" s="186">
        <v>661677.92222860502</v>
      </c>
      <c r="F59" s="93">
        <v>889570.61358305509</v>
      </c>
      <c r="G59" s="187">
        <v>1992</v>
      </c>
      <c r="H59" s="187">
        <v>18.821428571428601</v>
      </c>
      <c r="I59" s="140">
        <v>0.57345460320941088</v>
      </c>
    </row>
    <row r="60" spans="2:11" ht="14" customHeight="1">
      <c r="B60" s="373" t="s">
        <v>281</v>
      </c>
      <c r="C60" s="373" t="s">
        <v>308</v>
      </c>
      <c r="D60" s="374">
        <v>728678.63670003298</v>
      </c>
      <c r="E60" s="375">
        <v>343926.562597982</v>
      </c>
      <c r="F60" s="369">
        <v>384752.07410205097</v>
      </c>
      <c r="G60" s="376">
        <v>924</v>
      </c>
      <c r="H60" s="376">
        <v>23.615384615384599</v>
      </c>
      <c r="I60" s="370">
        <v>0.5280133857697239</v>
      </c>
    </row>
    <row r="61" spans="2:11" ht="12">
      <c r="D61" s="92"/>
    </row>
    <row r="62" spans="2:11" ht="12">
      <c r="D62" s="92"/>
    </row>
    <row r="63" spans="2:11" ht="12">
      <c r="D63" s="92"/>
    </row>
    <row r="64" spans="2:11" ht="12">
      <c r="D64" s="92"/>
    </row>
    <row r="65" spans="4:4" ht="12">
      <c r="D65" s="92"/>
    </row>
    <row r="66" spans="4:4" ht="12">
      <c r="D66" s="92"/>
    </row>
    <row r="67" spans="4:4" ht="12">
      <c r="D67" s="92"/>
    </row>
    <row r="68" spans="4:4" ht="12">
      <c r="D68" s="92"/>
    </row>
    <row r="69" spans="4:4" ht="12">
      <c r="D69" s="92"/>
    </row>
    <row r="70" spans="4:4" ht="12">
      <c r="D70" s="92"/>
    </row>
    <row r="71" spans="4:4" ht="12">
      <c r="D71" s="92"/>
    </row>
    <row r="72" spans="4:4" ht="12">
      <c r="D72" s="92"/>
    </row>
  </sheetData>
  <sortState ref="B5:I36">
    <sortCondition descending="1" ref="I39:I45"/>
  </sortState>
  <pageMargins left="0.75" right="0.75" top="1" bottom="1" header="0.5" footer="0.5"/>
  <pageSetup orientation="portrait" horizontalDpi="4294967293"/>
  <headerFooter alignWithMargins="0">
    <oddFooter>&amp;LAusten Group&amp;C&amp;P&amp;R02-19-16</oddFooter>
  </headerFooter>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fitToPage="1"/>
  </sheetPr>
  <dimension ref="A2:L63"/>
  <sheetViews>
    <sheetView showGridLines="0" showRowColHeaders="0" topLeftCell="A23" workbookViewId="0"/>
  </sheetViews>
  <sheetFormatPr baseColWidth="10" defaultColWidth="9.1640625" defaultRowHeight="12" x14ac:dyDescent="0"/>
  <cols>
    <col min="1" max="1" width="30.6640625" style="41" customWidth="1"/>
    <col min="2" max="3" width="12" style="41" customWidth="1"/>
    <col min="4" max="5" width="13.83203125" style="41" customWidth="1"/>
    <col min="6" max="6" width="12.5" style="41" customWidth="1"/>
    <col min="7" max="16384" width="9.1640625" style="41"/>
  </cols>
  <sheetData>
    <row r="2" spans="1:10" ht="14">
      <c r="B2" s="42" t="s">
        <v>20</v>
      </c>
    </row>
    <row r="3" spans="1:10" s="42" customFormat="1" ht="14">
      <c r="B3" s="43" t="s">
        <v>67</v>
      </c>
      <c r="C3" s="44"/>
      <c r="D3" s="45"/>
      <c r="E3" s="45"/>
    </row>
    <row r="4" spans="1:10" ht="14">
      <c r="F4" s="46"/>
      <c r="G4" s="46"/>
      <c r="H4" s="46"/>
      <c r="I4" s="46"/>
      <c r="J4" s="46"/>
    </row>
    <row r="5" spans="1:10" ht="38" customHeight="1">
      <c r="A5" s="46"/>
      <c r="B5" s="47" t="s">
        <v>69</v>
      </c>
      <c r="C5" s="47" t="s">
        <v>70</v>
      </c>
      <c r="D5" s="47" t="s">
        <v>21</v>
      </c>
      <c r="E5" s="47" t="s">
        <v>71</v>
      </c>
      <c r="F5" s="46"/>
      <c r="G5" s="46"/>
      <c r="H5" s="46"/>
      <c r="I5" s="46"/>
      <c r="J5" s="46"/>
    </row>
    <row r="6" spans="1:10" ht="13.5" customHeight="1">
      <c r="A6" s="190" t="s">
        <v>151</v>
      </c>
      <c r="B6" s="181">
        <v>5367451.6997354301</v>
      </c>
      <c r="C6" s="48">
        <f>(B6/$B$56)</f>
        <v>6.0310653329070624E-2</v>
      </c>
      <c r="D6" s="186">
        <v>2350955.8537151902</v>
      </c>
      <c r="E6" s="48">
        <f>(D6/$D$56)</f>
        <v>4.4847037637735239E-2</v>
      </c>
      <c r="F6" s="46"/>
      <c r="G6" s="46"/>
      <c r="H6" s="46"/>
      <c r="I6" s="190"/>
      <c r="J6" s="46"/>
    </row>
    <row r="7" spans="1:10" ht="13.5" customHeight="1">
      <c r="A7" s="190" t="s">
        <v>298</v>
      </c>
      <c r="B7" s="181">
        <v>304547.30419667001</v>
      </c>
      <c r="C7" s="258">
        <f t="shared" ref="C7:C54" si="0">B7/B$56</f>
        <v>3.4220050618459668E-3</v>
      </c>
      <c r="D7" s="188">
        <v>58535.182660529797</v>
      </c>
      <c r="E7" s="258">
        <f t="shared" ref="E7:E54" si="1">D7/D$56</f>
        <v>1.1166222180480432E-3</v>
      </c>
      <c r="F7" s="46"/>
      <c r="G7" s="46"/>
      <c r="H7" s="46"/>
      <c r="I7" s="190"/>
      <c r="J7" s="46"/>
    </row>
    <row r="8" spans="1:10" ht="13.5" customHeight="1">
      <c r="A8" s="190" t="s">
        <v>171</v>
      </c>
      <c r="B8" s="181">
        <v>85817.175600088405</v>
      </c>
      <c r="C8" s="258">
        <f t="shared" si="0"/>
        <v>9.6427321880735838E-4</v>
      </c>
      <c r="D8" s="188">
        <v>62957.204721569702</v>
      </c>
      <c r="E8" s="258">
        <f t="shared" si="1"/>
        <v>1.2009770941691571E-3</v>
      </c>
      <c r="F8" s="46"/>
      <c r="G8" s="46"/>
      <c r="H8" s="46"/>
      <c r="I8" s="190"/>
      <c r="J8" s="46"/>
    </row>
    <row r="9" spans="1:10" ht="13.5" customHeight="1">
      <c r="A9" s="190" t="s">
        <v>299</v>
      </c>
      <c r="B9" s="181">
        <v>59646.661658135999</v>
      </c>
      <c r="C9" s="258">
        <f t="shared" si="0"/>
        <v>6.7021173822160839E-4</v>
      </c>
      <c r="D9" s="188">
        <v>16038.3166722229</v>
      </c>
      <c r="E9" s="258">
        <f t="shared" si="1"/>
        <v>3.0594831898201778E-4</v>
      </c>
      <c r="F9" s="46"/>
      <c r="G9" s="46"/>
      <c r="H9" s="46"/>
      <c r="I9" s="190"/>
      <c r="J9" s="46"/>
    </row>
    <row r="10" spans="1:10" ht="13.5" customHeight="1">
      <c r="A10" s="190" t="s">
        <v>300</v>
      </c>
      <c r="B10" s="181">
        <v>422221.05795027199</v>
      </c>
      <c r="C10" s="258">
        <f t="shared" si="0"/>
        <v>4.7442304614548226E-3</v>
      </c>
      <c r="D10" s="188">
        <v>123182.548074406</v>
      </c>
      <c r="E10" s="258">
        <f t="shared" si="1"/>
        <v>2.3498409640805929E-3</v>
      </c>
      <c r="F10" s="46"/>
      <c r="G10" s="46"/>
      <c r="H10" s="46"/>
      <c r="I10" s="190"/>
      <c r="J10" s="46"/>
    </row>
    <row r="11" spans="1:10" ht="13.5" customHeight="1">
      <c r="A11" s="190" t="s">
        <v>3</v>
      </c>
      <c r="B11" s="181">
        <v>4242220.0156029202</v>
      </c>
      <c r="C11" s="258">
        <f t="shared" si="0"/>
        <v>4.7667137967777815E-2</v>
      </c>
      <c r="D11" s="188">
        <v>3809450.3531042398</v>
      </c>
      <c r="E11" s="258">
        <f t="shared" si="1"/>
        <v>7.2669405125055403E-2</v>
      </c>
      <c r="F11" s="46"/>
      <c r="G11" s="46"/>
      <c r="H11" s="46"/>
      <c r="I11" s="190"/>
      <c r="J11" s="46"/>
    </row>
    <row r="12" spans="1:10" ht="13.5" customHeight="1">
      <c r="A12" s="190" t="s">
        <v>301</v>
      </c>
      <c r="B12" s="181">
        <v>1445660.82192936</v>
      </c>
      <c r="C12" s="258">
        <f t="shared" si="0"/>
        <v>1.6243974522788644E-2</v>
      </c>
      <c r="D12" s="188">
        <v>412870.97335273202</v>
      </c>
      <c r="E12" s="258">
        <f t="shared" si="1"/>
        <v>7.8759624738242769E-3</v>
      </c>
      <c r="F12" s="46"/>
      <c r="G12" s="46"/>
      <c r="H12" s="46"/>
      <c r="I12" s="190"/>
      <c r="J12" s="46"/>
    </row>
    <row r="13" spans="1:10" ht="13.5" customHeight="1">
      <c r="A13" s="190" t="s">
        <v>302</v>
      </c>
      <c r="B13" s="181">
        <v>2877538.9755171998</v>
      </c>
      <c r="C13" s="258">
        <f t="shared" si="0"/>
        <v>3.2333081935671866E-2</v>
      </c>
      <c r="D13" s="188">
        <v>2478176.6111628599</v>
      </c>
      <c r="E13" s="258">
        <f t="shared" si="1"/>
        <v>4.7273911833837445E-2</v>
      </c>
      <c r="F13" s="46"/>
      <c r="G13" s="46"/>
      <c r="H13" s="46"/>
      <c r="I13" s="190"/>
      <c r="J13" s="46"/>
    </row>
    <row r="14" spans="1:10" ht="13.5" customHeight="1">
      <c r="A14" s="190" t="s">
        <v>303</v>
      </c>
      <c r="B14" s="181">
        <v>1055915.8962961801</v>
      </c>
      <c r="C14" s="258">
        <f t="shared" si="0"/>
        <v>1.1864657779652277E-2</v>
      </c>
      <c r="D14" s="188">
        <v>337095.48440814298</v>
      </c>
      <c r="E14" s="258">
        <f t="shared" si="1"/>
        <v>6.4304626787747574E-3</v>
      </c>
      <c r="F14" s="46"/>
      <c r="G14" s="46"/>
      <c r="H14" s="46"/>
      <c r="I14" s="190"/>
      <c r="J14" s="46"/>
    </row>
    <row r="15" spans="1:10" ht="13.5" customHeight="1">
      <c r="A15" s="190" t="s">
        <v>304</v>
      </c>
      <c r="B15" s="181">
        <v>40854.466984629602</v>
      </c>
      <c r="C15" s="258">
        <f t="shared" si="0"/>
        <v>4.5905575552275757E-4</v>
      </c>
      <c r="D15" s="188">
        <v>34690.113587018197</v>
      </c>
      <c r="E15" s="258">
        <f t="shared" si="1"/>
        <v>6.6175161359826576E-4</v>
      </c>
      <c r="F15" s="46"/>
      <c r="G15" s="46"/>
      <c r="H15" s="46"/>
      <c r="I15" s="190"/>
      <c r="J15" s="46"/>
    </row>
    <row r="16" spans="1:10" ht="13.5" customHeight="1">
      <c r="A16" s="190" t="s">
        <v>305</v>
      </c>
      <c r="B16" s="181">
        <v>218278.93995863799</v>
      </c>
      <c r="C16" s="258">
        <f t="shared" si="0"/>
        <v>2.4526621222378839E-3</v>
      </c>
      <c r="D16" s="188">
        <v>85352.232958934124</v>
      </c>
      <c r="E16" s="258">
        <f t="shared" si="1"/>
        <v>1.628186593944349E-3</v>
      </c>
      <c r="F16" s="46"/>
      <c r="G16" s="46"/>
      <c r="H16" s="46"/>
      <c r="I16" s="190"/>
      <c r="J16" s="46"/>
    </row>
    <row r="17" spans="1:10" ht="13.5" customHeight="1">
      <c r="A17" s="190" t="s">
        <v>121</v>
      </c>
      <c r="B17" s="181">
        <v>4420093.3772146599</v>
      </c>
      <c r="C17" s="258">
        <f t="shared" si="0"/>
        <v>4.9665788211648819E-2</v>
      </c>
      <c r="D17" s="188">
        <v>2736749.7389192502</v>
      </c>
      <c r="E17" s="258">
        <f t="shared" si="1"/>
        <v>5.220647523109237E-2</v>
      </c>
      <c r="F17" s="46"/>
      <c r="G17" s="46"/>
      <c r="H17" s="46"/>
      <c r="I17" s="190"/>
      <c r="J17" s="46"/>
    </row>
    <row r="18" spans="1:10" ht="13.5" customHeight="1">
      <c r="A18" s="190" t="s">
        <v>179</v>
      </c>
      <c r="B18" s="181">
        <v>4140524.3796152798</v>
      </c>
      <c r="C18" s="258">
        <f t="shared" si="0"/>
        <v>4.6524448551973248E-2</v>
      </c>
      <c r="D18" s="188">
        <v>2197724.3109180299</v>
      </c>
      <c r="E18" s="258">
        <f t="shared" si="1"/>
        <v>4.1923979445786304E-2</v>
      </c>
      <c r="F18" s="46"/>
      <c r="G18" s="46"/>
      <c r="H18" s="46"/>
      <c r="I18" s="190"/>
      <c r="J18" s="46"/>
    </row>
    <row r="19" spans="1:10" ht="13.5" customHeight="1">
      <c r="A19" s="190" t="s">
        <v>120</v>
      </c>
      <c r="B19" s="181">
        <v>3592803.3758152798</v>
      </c>
      <c r="C19" s="258">
        <f t="shared" si="0"/>
        <v>4.0370054729880603E-2</v>
      </c>
      <c r="D19" s="188">
        <v>1867330.42186128</v>
      </c>
      <c r="E19" s="258">
        <f t="shared" si="1"/>
        <v>3.5621356980804521E-2</v>
      </c>
      <c r="F19" s="46"/>
      <c r="G19" s="46"/>
      <c r="H19" s="46"/>
      <c r="I19" s="190"/>
      <c r="J19" s="46"/>
    </row>
    <row r="20" spans="1:10" ht="13.5" customHeight="1">
      <c r="A20" s="190" t="s">
        <v>80</v>
      </c>
      <c r="B20" s="181">
        <v>1399617.2803871401</v>
      </c>
      <c r="C20" s="258">
        <f t="shared" si="0"/>
        <v>1.572661242484329E-2</v>
      </c>
      <c r="D20" s="188">
        <v>1109560.6895145799</v>
      </c>
      <c r="E20" s="258">
        <f t="shared" si="1"/>
        <v>2.1166075885846954E-2</v>
      </c>
      <c r="F20" s="46"/>
      <c r="G20" s="46"/>
      <c r="H20" s="46"/>
      <c r="I20" s="190"/>
      <c r="J20" s="46"/>
    </row>
    <row r="21" spans="1:10" ht="13.5" customHeight="1">
      <c r="A21" s="190" t="s">
        <v>97</v>
      </c>
      <c r="B21" s="181">
        <v>4821978.6282870397</v>
      </c>
      <c r="C21" s="258">
        <f t="shared" si="0"/>
        <v>5.4181518098270348E-2</v>
      </c>
      <c r="D21" s="188">
        <v>2740533.3237766302</v>
      </c>
      <c r="E21" s="258">
        <f t="shared" si="1"/>
        <v>5.2278651223779067E-2</v>
      </c>
      <c r="F21" s="46"/>
      <c r="G21" s="46"/>
      <c r="H21" s="46"/>
      <c r="I21" s="190"/>
      <c r="J21" s="46"/>
    </row>
    <row r="22" spans="1:10" ht="13.5" customHeight="1">
      <c r="A22" s="190" t="s">
        <v>306</v>
      </c>
      <c r="B22" s="181">
        <v>1188390.9450853199</v>
      </c>
      <c r="C22" s="258">
        <f t="shared" si="0"/>
        <v>1.3353195951810837E-2</v>
      </c>
      <c r="D22" s="188">
        <v>825598.24228508503</v>
      </c>
      <c r="E22" s="258">
        <f t="shared" si="1"/>
        <v>1.5749183629669629E-2</v>
      </c>
      <c r="F22" s="46"/>
      <c r="G22" s="46"/>
      <c r="H22" s="46"/>
      <c r="I22" s="190"/>
      <c r="J22" s="46"/>
    </row>
    <row r="23" spans="1:10" ht="13.5" customHeight="1">
      <c r="A23" s="190" t="s">
        <v>152</v>
      </c>
      <c r="B23" s="181">
        <v>4058209.2295565899</v>
      </c>
      <c r="C23" s="258">
        <f t="shared" si="0"/>
        <v>4.5599525374897469E-2</v>
      </c>
      <c r="D23" s="188">
        <v>2105119.7652592198</v>
      </c>
      <c r="E23" s="258">
        <f t="shared" si="1"/>
        <v>4.0157447106175151E-2</v>
      </c>
      <c r="F23" s="46"/>
      <c r="G23" s="46"/>
      <c r="H23" s="46"/>
      <c r="I23" s="190"/>
      <c r="J23" s="46"/>
    </row>
    <row r="24" spans="1:10" ht="13.5" customHeight="1">
      <c r="A24" s="190" t="s">
        <v>307</v>
      </c>
      <c r="B24" s="181">
        <v>3148126.8812847901</v>
      </c>
      <c r="C24" s="258">
        <f t="shared" si="0"/>
        <v>3.5373506757863146E-2</v>
      </c>
      <c r="D24" s="188">
        <v>2413153.4722195398</v>
      </c>
      <c r="E24" s="258">
        <f t="shared" si="1"/>
        <v>4.6033524799386542E-2</v>
      </c>
      <c r="F24" s="46"/>
      <c r="G24" s="46"/>
      <c r="H24" s="46"/>
      <c r="I24" s="190"/>
      <c r="J24" s="46"/>
    </row>
    <row r="25" spans="1:10" ht="13.5" customHeight="1">
      <c r="A25" s="190" t="s">
        <v>312</v>
      </c>
      <c r="B25" s="181">
        <v>25051.0842681209</v>
      </c>
      <c r="C25" s="258">
        <f t="shared" si="0"/>
        <v>2.8148315873740355E-4</v>
      </c>
      <c r="D25" s="188">
        <v>18158.326639999999</v>
      </c>
      <c r="E25" s="258">
        <f t="shared" si="1"/>
        <v>3.4638981288205237E-4</v>
      </c>
      <c r="F25" s="46"/>
      <c r="G25" s="46"/>
      <c r="H25" s="46"/>
      <c r="I25" s="190"/>
      <c r="J25" s="46"/>
    </row>
    <row r="26" spans="1:10" ht="13.5" customHeight="1">
      <c r="A26" s="190" t="s">
        <v>188</v>
      </c>
      <c r="B26" s="181">
        <v>448789.415535754</v>
      </c>
      <c r="C26" s="258">
        <f t="shared" si="0"/>
        <v>5.0427622589444528E-3</v>
      </c>
      <c r="D26" s="188">
        <v>418270.51838095102</v>
      </c>
      <c r="E26" s="258">
        <f t="shared" si="1"/>
        <v>7.9789646627954191E-3</v>
      </c>
      <c r="F26" s="46"/>
      <c r="G26" s="46"/>
      <c r="H26" s="46"/>
      <c r="I26" s="190"/>
      <c r="J26" s="46"/>
    </row>
    <row r="27" spans="1:10" ht="13.5" customHeight="1">
      <c r="A27" s="190" t="s">
        <v>167</v>
      </c>
      <c r="B27" s="181">
        <v>322656.63825438102</v>
      </c>
      <c r="C27" s="258">
        <f t="shared" si="0"/>
        <v>3.6254881725423845E-3</v>
      </c>
      <c r="D27" s="188">
        <v>137127.018194303</v>
      </c>
      <c r="E27" s="258">
        <f t="shared" si="1"/>
        <v>2.6158468847434727E-3</v>
      </c>
      <c r="F27" s="46"/>
      <c r="G27" s="46"/>
      <c r="H27" s="46"/>
      <c r="I27" s="190"/>
      <c r="J27" s="46"/>
    </row>
    <row r="28" spans="1:10" ht="13.5" customHeight="1">
      <c r="A28" s="190" t="s">
        <v>309</v>
      </c>
      <c r="B28" s="181">
        <v>68162.780182525603</v>
      </c>
      <c r="C28" s="258">
        <f t="shared" si="0"/>
        <v>7.6590196531001512E-4</v>
      </c>
      <c r="D28" s="188">
        <v>63398.218624802903</v>
      </c>
      <c r="E28" s="258">
        <f t="shared" si="1"/>
        <v>1.2093899136127076E-3</v>
      </c>
      <c r="F28" s="46"/>
      <c r="G28" s="46"/>
      <c r="H28" s="46"/>
      <c r="I28" s="190"/>
      <c r="J28" s="46"/>
    </row>
    <row r="29" spans="1:10" ht="13.5" customHeight="1">
      <c r="A29" s="190" t="s">
        <v>166</v>
      </c>
      <c r="B29" s="181">
        <v>42251.624533377202</v>
      </c>
      <c r="C29" s="258">
        <f t="shared" si="0"/>
        <v>4.7475472950192987E-4</v>
      </c>
      <c r="D29" s="188">
        <v>52528.557372807598</v>
      </c>
      <c r="E29" s="258">
        <f t="shared" si="1"/>
        <v>1.0020393134271197E-3</v>
      </c>
      <c r="F29" s="46"/>
      <c r="G29" s="46"/>
      <c r="H29" s="46"/>
      <c r="I29" s="190"/>
      <c r="J29" s="46"/>
    </row>
    <row r="30" spans="1:10" ht="13.5" customHeight="1">
      <c r="A30" s="190" t="s">
        <v>98</v>
      </c>
      <c r="B30" s="181">
        <v>4459476.8160010697</v>
      </c>
      <c r="C30" s="258">
        <f t="shared" si="0"/>
        <v>5.0108314955517035E-2</v>
      </c>
      <c r="D30" s="188">
        <v>2629587.6514587598</v>
      </c>
      <c r="E30" s="258">
        <f t="shared" si="1"/>
        <v>5.016224196227783E-2</v>
      </c>
      <c r="F30" s="46"/>
      <c r="G30" s="46"/>
      <c r="H30" s="46"/>
      <c r="I30" s="190"/>
      <c r="J30" s="46"/>
    </row>
    <row r="31" spans="1:10" ht="13.5" customHeight="1">
      <c r="A31" s="190" t="s">
        <v>310</v>
      </c>
      <c r="B31" s="181">
        <v>247294.43825196399</v>
      </c>
      <c r="C31" s="258">
        <f t="shared" si="0"/>
        <v>2.7786908890780741E-3</v>
      </c>
      <c r="D31" s="188">
        <v>35410.653749999998</v>
      </c>
      <c r="E31" s="258">
        <f t="shared" si="1"/>
        <v>6.7549670020109549E-4</v>
      </c>
      <c r="F31" s="46"/>
      <c r="G31" s="46"/>
      <c r="H31" s="46"/>
      <c r="I31" s="190"/>
      <c r="J31" s="46"/>
    </row>
    <row r="32" spans="1:10" ht="13.5" customHeight="1">
      <c r="A32" s="190" t="s">
        <v>311</v>
      </c>
      <c r="B32" s="181">
        <v>66746.218966384899</v>
      </c>
      <c r="C32" s="258">
        <f t="shared" si="0"/>
        <v>7.4998496461669173E-4</v>
      </c>
      <c r="D32" s="188">
        <v>74650.028333333306</v>
      </c>
      <c r="E32" s="258">
        <f t="shared" si="1"/>
        <v>1.4240304108783909E-3</v>
      </c>
      <c r="F32" s="46"/>
      <c r="G32" s="46"/>
      <c r="H32" s="46"/>
      <c r="I32" s="190"/>
      <c r="J32" s="46"/>
    </row>
    <row r="33" spans="1:10" ht="13.5" customHeight="1">
      <c r="A33" s="190" t="s">
        <v>313</v>
      </c>
      <c r="B33" s="181">
        <v>223423.57250216001</v>
      </c>
      <c r="C33" s="258">
        <f t="shared" si="0"/>
        <v>2.5104690979118531E-3</v>
      </c>
      <c r="D33" s="188">
        <v>59453.068177633999</v>
      </c>
      <c r="E33" s="258">
        <f t="shared" si="1"/>
        <v>1.1341318817312861E-3</v>
      </c>
      <c r="F33" s="46"/>
      <c r="G33" s="46"/>
      <c r="H33" s="46"/>
      <c r="I33" s="190"/>
      <c r="J33" s="46"/>
    </row>
    <row r="34" spans="1:10" ht="13.5" customHeight="1">
      <c r="A34" s="190" t="s">
        <v>314</v>
      </c>
      <c r="B34" s="181">
        <v>75909.754772782195</v>
      </c>
      <c r="C34" s="258">
        <f t="shared" si="0"/>
        <v>8.5294980942664028E-4</v>
      </c>
      <c r="D34" s="188">
        <v>69663.030740317394</v>
      </c>
      <c r="E34" s="258">
        <f t="shared" si="1"/>
        <v>1.3288980125392878E-3</v>
      </c>
      <c r="F34" s="46"/>
      <c r="G34" s="46"/>
      <c r="H34" s="46"/>
      <c r="I34" s="190"/>
      <c r="J34" s="46"/>
    </row>
    <row r="35" spans="1:10" ht="13.5" customHeight="1">
      <c r="A35" s="190" t="s">
        <v>153</v>
      </c>
      <c r="B35" s="181">
        <v>5563451.6591893602</v>
      </c>
      <c r="C35" s="258">
        <f t="shared" si="0"/>
        <v>6.2512980665843973E-2</v>
      </c>
      <c r="D35" s="188">
        <v>2841209.7996466099</v>
      </c>
      <c r="E35" s="258">
        <f t="shared" si="1"/>
        <v>5.4199164403743907E-2</v>
      </c>
      <c r="F35" s="46"/>
      <c r="G35" s="46"/>
      <c r="H35" s="46"/>
      <c r="I35" s="190"/>
      <c r="J35" s="46"/>
    </row>
    <row r="36" spans="1:10" ht="13.5" customHeight="1">
      <c r="A36" s="190" t="s">
        <v>154</v>
      </c>
      <c r="B36" s="181">
        <v>3579776.1931524202</v>
      </c>
      <c r="C36" s="258">
        <f t="shared" si="0"/>
        <v>4.0223676533785627E-2</v>
      </c>
      <c r="D36" s="188">
        <v>1820182.81649046</v>
      </c>
      <c r="E36" s="258">
        <f t="shared" si="1"/>
        <v>3.4721965174168576E-2</v>
      </c>
      <c r="F36" s="46"/>
      <c r="G36" s="46"/>
      <c r="H36" s="46"/>
      <c r="I36" s="190"/>
      <c r="J36" s="46"/>
    </row>
    <row r="37" spans="1:10" ht="13.5" customHeight="1">
      <c r="A37" s="190" t="s">
        <v>99</v>
      </c>
      <c r="B37" s="181">
        <v>2718580.2088224399</v>
      </c>
      <c r="C37" s="258">
        <f t="shared" si="0"/>
        <v>3.0546963008469066E-2</v>
      </c>
      <c r="D37" s="188">
        <v>1978208.3782059399</v>
      </c>
      <c r="E37" s="258">
        <f t="shared" si="1"/>
        <v>3.7736474486531418E-2</v>
      </c>
      <c r="F37" s="46"/>
      <c r="G37" s="46"/>
      <c r="H37" s="46"/>
      <c r="I37" s="190"/>
      <c r="J37" s="46"/>
    </row>
    <row r="38" spans="1:10" ht="13.5" customHeight="1">
      <c r="A38" s="190" t="s">
        <v>316</v>
      </c>
      <c r="B38" s="181">
        <v>4354.9136377943096</v>
      </c>
      <c r="C38" s="258">
        <f t="shared" si="0"/>
        <v>4.893340478499336E-5</v>
      </c>
      <c r="D38" s="188">
        <v>13533.826689679699</v>
      </c>
      <c r="E38" s="258">
        <f t="shared" si="1"/>
        <v>2.5817245099498206E-4</v>
      </c>
      <c r="F38" s="46"/>
      <c r="G38" s="46"/>
      <c r="H38" s="46"/>
      <c r="I38" s="190"/>
      <c r="J38" s="46"/>
    </row>
    <row r="39" spans="1:10" ht="13.5" customHeight="1">
      <c r="A39" s="190" t="s">
        <v>317</v>
      </c>
      <c r="B39" s="181">
        <v>15462.880105959801</v>
      </c>
      <c r="C39" s="258">
        <f t="shared" si="0"/>
        <v>1.737465847313526E-4</v>
      </c>
      <c r="D39" s="188">
        <v>339.00576639154798</v>
      </c>
      <c r="E39" s="258">
        <f t="shared" si="1"/>
        <v>6.4669033834664551E-6</v>
      </c>
      <c r="F39" s="46"/>
      <c r="G39" s="46"/>
      <c r="H39" s="46"/>
      <c r="I39" s="190"/>
      <c r="J39" s="46"/>
    </row>
    <row r="40" spans="1:10" ht="13.5" customHeight="1">
      <c r="A40" s="190" t="s">
        <v>318</v>
      </c>
      <c r="B40" s="181">
        <v>79859.495479313395</v>
      </c>
      <c r="C40" s="258">
        <f t="shared" si="0"/>
        <v>8.973305427461526E-4</v>
      </c>
      <c r="D40" s="188">
        <v>6361.0141613693304</v>
      </c>
      <c r="E40" s="258">
        <f t="shared" si="1"/>
        <v>1.2134325749174912E-4</v>
      </c>
      <c r="F40" s="46"/>
      <c r="G40" s="46"/>
      <c r="H40" s="46"/>
      <c r="I40" s="190"/>
      <c r="J40" s="46"/>
    </row>
    <row r="41" spans="1:10" ht="13.5" customHeight="1">
      <c r="A41" s="190" t="s">
        <v>100</v>
      </c>
      <c r="B41" s="181">
        <v>2959681.11609826</v>
      </c>
      <c r="C41" s="258">
        <f t="shared" si="0"/>
        <v>3.3256061114885771E-2</v>
      </c>
      <c r="D41" s="188">
        <v>1657488.3879398799</v>
      </c>
      <c r="E41" s="258">
        <f t="shared" si="1"/>
        <v>3.1618392153379041E-2</v>
      </c>
      <c r="F41" s="46"/>
      <c r="G41" s="46"/>
      <c r="H41" s="46"/>
      <c r="I41" s="190"/>
      <c r="J41" s="46"/>
    </row>
    <row r="42" spans="1:10" ht="13.5" customHeight="1">
      <c r="A42" s="190" t="s">
        <v>194</v>
      </c>
      <c r="B42" s="181">
        <v>2317307.1456715702</v>
      </c>
      <c r="C42" s="258">
        <f t="shared" si="0"/>
        <v>2.6038111889570451E-2</v>
      </c>
      <c r="D42" s="188">
        <v>1890727.3626113201</v>
      </c>
      <c r="E42" s="258">
        <f t="shared" si="1"/>
        <v>3.6067679050513626E-2</v>
      </c>
      <c r="F42" s="46"/>
      <c r="G42" s="46"/>
      <c r="H42" s="46"/>
      <c r="I42" s="190"/>
      <c r="J42" s="46"/>
    </row>
    <row r="43" spans="1:10" ht="13.5" customHeight="1">
      <c r="A43" s="190" t="s">
        <v>155</v>
      </c>
      <c r="B43" s="181">
        <v>2222150.0859441198</v>
      </c>
      <c r="C43" s="258">
        <f t="shared" si="0"/>
        <v>2.4968892311624587E-2</v>
      </c>
      <c r="D43" s="188">
        <v>1613171.5678557099</v>
      </c>
      <c r="E43" s="258">
        <f t="shared" si="1"/>
        <v>3.0773000652233359E-2</v>
      </c>
      <c r="F43" s="46"/>
      <c r="G43" s="46"/>
      <c r="H43" s="46"/>
      <c r="I43" s="190"/>
      <c r="J43" s="46"/>
    </row>
    <row r="44" spans="1:10" ht="13.5" customHeight="1">
      <c r="A44" s="190" t="s">
        <v>4</v>
      </c>
      <c r="B44" s="181">
        <v>4993128.5216447301</v>
      </c>
      <c r="C44" s="258">
        <f t="shared" si="0"/>
        <v>5.6104620990116004E-2</v>
      </c>
      <c r="D44" s="188">
        <v>2535530.7643911</v>
      </c>
      <c r="E44" s="258">
        <f t="shared" si="1"/>
        <v>4.8368004632067814E-2</v>
      </c>
      <c r="F44" s="46"/>
      <c r="G44" s="46"/>
      <c r="H44" s="46"/>
      <c r="I44" s="190"/>
      <c r="J44" s="46"/>
    </row>
    <row r="45" spans="1:10" ht="13.5" customHeight="1">
      <c r="A45" s="190" t="s">
        <v>319</v>
      </c>
      <c r="B45" s="181">
        <v>3699181.7947671399</v>
      </c>
      <c r="C45" s="258">
        <f t="shared" si="0"/>
        <v>4.1565361610316348E-2</v>
      </c>
      <c r="D45" s="188">
        <v>1512151.7237249201</v>
      </c>
      <c r="E45" s="258">
        <f t="shared" si="1"/>
        <v>2.8845937349563398E-2</v>
      </c>
      <c r="F45" s="46"/>
      <c r="G45" s="46"/>
      <c r="H45" s="46"/>
      <c r="I45" s="190"/>
      <c r="J45" s="46"/>
    </row>
    <row r="46" spans="1:10" ht="13.5" customHeight="1">
      <c r="A46" s="190" t="s">
        <v>199</v>
      </c>
      <c r="B46" s="181">
        <v>3041675.2196043199</v>
      </c>
      <c r="C46" s="258">
        <f t="shared" si="0"/>
        <v>3.4177376895300836E-2</v>
      </c>
      <c r="D46" s="188">
        <v>1939049.7093812299</v>
      </c>
      <c r="E46" s="258">
        <f t="shared" si="1"/>
        <v>3.6989480325900902E-2</v>
      </c>
      <c r="F46" s="46"/>
      <c r="G46" s="46"/>
      <c r="H46" s="46"/>
      <c r="I46" s="190"/>
      <c r="J46" s="46"/>
    </row>
    <row r="47" spans="1:10" ht="13.5" customHeight="1">
      <c r="A47" s="190" t="s">
        <v>320</v>
      </c>
      <c r="B47" s="181">
        <v>117396.379398137</v>
      </c>
      <c r="C47" s="258">
        <f t="shared" si="0"/>
        <v>1.3191087197520727E-3</v>
      </c>
      <c r="D47" s="188">
        <v>26626.5944828959</v>
      </c>
      <c r="E47" s="258">
        <f t="shared" si="1"/>
        <v>5.0793122425165271E-4</v>
      </c>
      <c r="F47" s="46"/>
      <c r="G47" s="46"/>
      <c r="H47" s="46"/>
      <c r="I47" s="190"/>
      <c r="J47" s="46"/>
    </row>
    <row r="48" spans="1:10" ht="13.5" customHeight="1">
      <c r="A48" s="190" t="s">
        <v>266</v>
      </c>
      <c r="B48" s="181">
        <v>1694455.93228732</v>
      </c>
      <c r="C48" s="258">
        <f t="shared" si="0"/>
        <v>1.9039527513327232E-2</v>
      </c>
      <c r="D48" s="188">
        <v>743955.14726465999</v>
      </c>
      <c r="E48" s="258">
        <f t="shared" si="1"/>
        <v>1.4191752872534805E-2</v>
      </c>
      <c r="F48" s="46"/>
      <c r="G48" s="46"/>
      <c r="H48" s="46"/>
      <c r="I48" s="190"/>
      <c r="J48" s="46"/>
    </row>
    <row r="49" spans="1:12" ht="13.5" customHeight="1">
      <c r="A49" s="190" t="s">
        <v>267</v>
      </c>
      <c r="B49" s="181">
        <v>943377.60914826603</v>
      </c>
      <c r="C49" s="258">
        <f t="shared" si="0"/>
        <v>1.0600136363882517E-2</v>
      </c>
      <c r="D49" s="188">
        <v>277188.68379366997</v>
      </c>
      <c r="E49" s="258">
        <f t="shared" si="1"/>
        <v>5.2876753577504607E-3</v>
      </c>
      <c r="F49" s="46"/>
      <c r="G49" s="46"/>
      <c r="H49" s="46"/>
      <c r="I49" s="190"/>
      <c r="J49" s="46"/>
    </row>
    <row r="50" spans="1:12" ht="13.5" customHeight="1">
      <c r="A50" s="190" t="s">
        <v>268</v>
      </c>
      <c r="B50" s="181">
        <v>548486.875839054</v>
      </c>
      <c r="C50" s="258">
        <f t="shared" si="0"/>
        <v>6.16299944085286E-3</v>
      </c>
      <c r="D50" s="188">
        <v>558839.33422825497</v>
      </c>
      <c r="E50" s="258">
        <f t="shared" si="1"/>
        <v>1.0660467577889984E-2</v>
      </c>
      <c r="F50" s="46"/>
      <c r="G50" s="46"/>
      <c r="H50" s="46"/>
      <c r="I50" s="190"/>
      <c r="J50" s="46"/>
    </row>
    <row r="51" spans="1:12" ht="13.5" customHeight="1">
      <c r="A51" s="190" t="s">
        <v>156</v>
      </c>
      <c r="B51" s="181">
        <v>1422718.8842662801</v>
      </c>
      <c r="C51" s="258">
        <f t="shared" si="0"/>
        <v>1.5986190507859668E-2</v>
      </c>
      <c r="D51" s="188">
        <v>1070267.32641183</v>
      </c>
      <c r="E51" s="258">
        <f t="shared" si="1"/>
        <v>2.0416512285493741E-2</v>
      </c>
      <c r="F51" s="46"/>
      <c r="G51" s="46"/>
      <c r="H51" s="46"/>
      <c r="I51" s="190"/>
      <c r="J51" s="46"/>
    </row>
    <row r="52" spans="1:12" ht="13.5" customHeight="1">
      <c r="A52" s="190" t="s">
        <v>101</v>
      </c>
      <c r="B52" s="181">
        <v>1986179.9445708101</v>
      </c>
      <c r="C52" s="258">
        <f t="shared" si="0"/>
        <v>2.2317445370224266E-2</v>
      </c>
      <c r="D52" s="188">
        <v>1187673.5544444199</v>
      </c>
      <c r="E52" s="258">
        <f t="shared" si="1"/>
        <v>2.265616366778633E-2</v>
      </c>
      <c r="F52" s="46"/>
      <c r="G52" s="46"/>
      <c r="H52" s="46"/>
      <c r="I52" s="190"/>
      <c r="J52" s="46"/>
    </row>
    <row r="53" spans="1:12" ht="13.5" customHeight="1">
      <c r="A53" s="190" t="s">
        <v>157</v>
      </c>
      <c r="B53" s="181">
        <v>1093227.67973423</v>
      </c>
      <c r="C53" s="258">
        <f t="shared" si="0"/>
        <v>1.2283906645204717E-2</v>
      </c>
      <c r="D53" s="188">
        <v>821018.10554351006</v>
      </c>
      <c r="E53" s="258">
        <f t="shared" si="1"/>
        <v>1.5661812544197826E-2</v>
      </c>
      <c r="F53" s="46"/>
      <c r="G53" s="46"/>
      <c r="H53" s="46"/>
      <c r="I53" s="190"/>
      <c r="J53" s="46"/>
    </row>
    <row r="54" spans="1:12" ht="13.5" customHeight="1">
      <c r="A54" s="190" t="s">
        <v>322</v>
      </c>
      <c r="B54" s="181">
        <v>86226.799958119605</v>
      </c>
      <c r="C54" s="258">
        <f t="shared" si="0"/>
        <v>9.6887590813450792E-4</v>
      </c>
      <c r="D54" s="188">
        <v>44696.894295147998</v>
      </c>
      <c r="E54" s="258">
        <f t="shared" si="1"/>
        <v>8.5264182973774228E-4</v>
      </c>
      <c r="F54" s="46"/>
      <c r="G54" s="46"/>
      <c r="H54" s="46"/>
      <c r="I54" s="190"/>
      <c r="J54" s="46"/>
    </row>
    <row r="55" spans="1:12" ht="13.5" customHeight="1">
      <c r="A55" s="190" t="s">
        <v>321</v>
      </c>
      <c r="B55" s="182">
        <v>1040403.96010342</v>
      </c>
      <c r="C55" s="49">
        <f>(B55/$B$56)</f>
        <v>1.1690359982761E-2</v>
      </c>
      <c r="D55" s="253">
        <v>560111.28340883204</v>
      </c>
      <c r="E55" s="49">
        <f>(D55/$D$56)</f>
        <v>1.0684731390706579E-2</v>
      </c>
      <c r="F55" s="46"/>
      <c r="G55" s="46"/>
      <c r="H55" s="46"/>
      <c r="I55" s="190"/>
      <c r="J55" s="46"/>
    </row>
    <row r="56" spans="1:12" ht="13.5" customHeight="1">
      <c r="B56" s="51">
        <f>SUM(B6:B55)</f>
        <v>88996742.755367219</v>
      </c>
      <c r="C56" s="50">
        <f>(B56/$B$56)</f>
        <v>1</v>
      </c>
      <c r="D56" s="51">
        <f>SUM(D6:D55)</f>
        <v>52421653.191582195</v>
      </c>
      <c r="E56" s="50">
        <f>D56/$D$56</f>
        <v>1</v>
      </c>
      <c r="F56" s="46"/>
      <c r="G56" s="46"/>
      <c r="H56" s="46"/>
      <c r="I56" s="46"/>
      <c r="J56" s="46"/>
    </row>
    <row r="57" spans="1:12" ht="13.5" customHeight="1">
      <c r="F57" s="46"/>
      <c r="G57" s="46"/>
      <c r="H57" s="46"/>
      <c r="I57" s="46"/>
      <c r="J57" s="46"/>
    </row>
    <row r="58" spans="1:12" ht="13.5" customHeight="1">
      <c r="G58" s="46"/>
      <c r="H58" s="46"/>
      <c r="I58" s="46"/>
      <c r="J58" s="46"/>
      <c r="K58" s="46"/>
      <c r="L58" s="46"/>
    </row>
    <row r="59" spans="1:12" ht="13.5" customHeight="1">
      <c r="G59" s="46"/>
      <c r="H59" s="46"/>
      <c r="I59" s="46"/>
      <c r="J59" s="46"/>
      <c r="K59" s="46"/>
      <c r="L59" s="46"/>
    </row>
    <row r="60" spans="1:12" ht="13.5" customHeight="1">
      <c r="G60" s="46"/>
      <c r="H60" s="46"/>
      <c r="I60" s="46"/>
      <c r="J60" s="46"/>
      <c r="K60" s="46"/>
      <c r="L60" s="46"/>
    </row>
    <row r="61" spans="1:12" ht="13.5" customHeight="1">
      <c r="G61" s="46"/>
      <c r="H61" s="46"/>
      <c r="I61" s="46"/>
      <c r="J61" s="46"/>
      <c r="K61" s="46"/>
      <c r="L61" s="46"/>
    </row>
    <row r="62" spans="1:12" ht="13.5" customHeight="1">
      <c r="G62" s="46"/>
      <c r="H62" s="46"/>
      <c r="I62" s="46"/>
      <c r="J62" s="46"/>
      <c r="K62" s="46"/>
      <c r="L62" s="46"/>
    </row>
    <row r="63" spans="1:12" ht="13.5" customHeight="1"/>
  </sheetData>
  <pageMargins left="0.75" right="0.75" top="1" bottom="1" header="0.5" footer="0.5"/>
  <pageSetup orientation="portrait" horizontalDpi="4294967293"/>
  <headerFooter alignWithMargins="0">
    <oddFooter>&amp;LAusten Group&amp;C&amp;P&amp;R02-19-16</oddFooter>
  </headerFooter>
  <ignoredErrors>
    <ignoredError sqref="C56" formula="1"/>
  </ignoredErrors>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fitToPage="1"/>
  </sheetPr>
  <dimension ref="O2"/>
  <sheetViews>
    <sheetView showGridLines="0" showRowColHeaders="0" zoomScale="130" zoomScaleNormal="130" zoomScalePageLayoutView="130" workbookViewId="0"/>
  </sheetViews>
  <sheetFormatPr baseColWidth="10" defaultColWidth="8.83203125" defaultRowHeight="12" x14ac:dyDescent="0"/>
  <cols>
    <col min="1" max="16384" width="8.83203125" style="139"/>
  </cols>
  <sheetData>
    <row r="2" spans="15:15">
      <c r="O2" s="138"/>
    </row>
  </sheetData>
  <pageMargins left="0.75" right="0.75" top="1" bottom="1" header="0.5" footer="0.5"/>
  <pageSetup orientation="landscape" horizontalDpi="4294967293"/>
  <headerFooter alignWithMargins="0">
    <oddFooter>&amp;LAusten Group&amp;C&amp;P&amp;R02-19-16</oddFooter>
  </headerFooter>
  <drawing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autoPageBreaks="0" fitToPage="1"/>
  </sheetPr>
  <dimension ref="B2:J156"/>
  <sheetViews>
    <sheetView showGridLines="0" showRowColHeaders="0" workbookViewId="0">
      <selection activeCell="B8" sqref="B8"/>
    </sheetView>
  </sheetViews>
  <sheetFormatPr baseColWidth="10" defaultColWidth="9.1640625" defaultRowHeight="13.5" customHeight="1" x14ac:dyDescent="0"/>
  <cols>
    <col min="1" max="1" width="12.6640625" style="315" customWidth="1"/>
    <col min="2" max="2" width="31.5" style="316" customWidth="1"/>
    <col min="3" max="8" width="12.6640625" style="315" customWidth="1"/>
    <col min="9" max="9" width="22.6640625" style="315" customWidth="1"/>
    <col min="10" max="16384" width="9.1640625" style="315"/>
  </cols>
  <sheetData>
    <row r="2" spans="2:10" ht="13.5" customHeight="1">
      <c r="B2" s="419" t="s">
        <v>35</v>
      </c>
      <c r="C2" s="419"/>
      <c r="D2" s="419"/>
      <c r="E2" s="419"/>
      <c r="F2" s="419"/>
      <c r="G2" s="419"/>
      <c r="H2" s="419"/>
      <c r="I2" s="419"/>
    </row>
    <row r="3" spans="2:10" ht="13.5" customHeight="1">
      <c r="J3" s="92"/>
    </row>
    <row r="4" spans="2:10" s="339" customFormat="1" ht="39.75" customHeight="1">
      <c r="B4" s="130" t="s">
        <v>81</v>
      </c>
      <c r="C4" s="130" t="s">
        <v>104</v>
      </c>
      <c r="D4" s="130" t="s">
        <v>105</v>
      </c>
      <c r="E4" s="130" t="s">
        <v>23</v>
      </c>
      <c r="F4" s="130" t="s">
        <v>106</v>
      </c>
      <c r="G4" s="130" t="s">
        <v>24</v>
      </c>
      <c r="H4" s="130" t="s">
        <v>324</v>
      </c>
      <c r="I4" s="340" t="s">
        <v>86</v>
      </c>
      <c r="J4" s="92"/>
    </row>
    <row r="5" spans="2:10" ht="13.5" customHeight="1">
      <c r="B5" s="338" t="s">
        <v>151</v>
      </c>
      <c r="C5" s="337">
        <v>2255</v>
      </c>
      <c r="D5" s="406">
        <v>199</v>
      </c>
      <c r="E5" s="336">
        <f t="shared" ref="E5:E31" si="0">D5/C5</f>
        <v>8.8248337028824828E-2</v>
      </c>
      <c r="F5" s="204">
        <v>318</v>
      </c>
      <c r="G5" s="335">
        <f t="shared" ref="G5:G31" si="1">((F5/$F$32)+(C5/$C$32))*50</f>
        <v>8.7858421131121389</v>
      </c>
      <c r="H5" s="334">
        <v>248</v>
      </c>
      <c r="I5" s="333" t="s">
        <v>160</v>
      </c>
      <c r="J5" s="92"/>
    </row>
    <row r="6" spans="2:10" ht="13.5" customHeight="1">
      <c r="B6" s="332" t="s">
        <v>170</v>
      </c>
      <c r="C6" s="331">
        <v>128</v>
      </c>
      <c r="D6" s="407">
        <v>20</v>
      </c>
      <c r="E6" s="330">
        <f t="shared" si="0"/>
        <v>0.15625</v>
      </c>
      <c r="F6" s="205">
        <v>24</v>
      </c>
      <c r="G6" s="329">
        <f t="shared" si="1"/>
        <v>0.62385465626650205</v>
      </c>
      <c r="H6" s="328">
        <v>326</v>
      </c>
      <c r="I6" s="327" t="s">
        <v>325</v>
      </c>
      <c r="J6" s="92"/>
    </row>
    <row r="7" spans="2:10" ht="13.5" customHeight="1">
      <c r="B7" s="332" t="s">
        <v>171</v>
      </c>
      <c r="C7" s="331">
        <v>22</v>
      </c>
      <c r="D7" s="407">
        <v>10</v>
      </c>
      <c r="E7" s="330">
        <f t="shared" si="0"/>
        <v>0.45454545454545453</v>
      </c>
      <c r="F7" s="205">
        <v>18</v>
      </c>
      <c r="G7" s="329">
        <f t="shared" si="1"/>
        <v>0.39908450579380672</v>
      </c>
      <c r="H7" s="328">
        <v>334</v>
      </c>
      <c r="I7" s="327" t="s">
        <v>265</v>
      </c>
      <c r="J7" s="92"/>
    </row>
    <row r="8" spans="2:10" ht="13.5" customHeight="1">
      <c r="B8" s="332" t="s">
        <v>133</v>
      </c>
      <c r="C8" s="331">
        <v>765</v>
      </c>
      <c r="D8" s="407">
        <v>39</v>
      </c>
      <c r="E8" s="330">
        <f t="shared" si="0"/>
        <v>5.0980392156862744E-2</v>
      </c>
      <c r="F8" s="205">
        <v>40</v>
      </c>
      <c r="G8" s="329">
        <f t="shared" si="1"/>
        <v>1.5527070172101414</v>
      </c>
      <c r="H8" s="328">
        <v>445</v>
      </c>
      <c r="I8" s="327" t="s">
        <v>262</v>
      </c>
      <c r="J8" s="92"/>
    </row>
    <row r="9" spans="2:10" ht="13.5" customHeight="1">
      <c r="B9" s="332" t="s">
        <v>3</v>
      </c>
      <c r="C9" s="331">
        <v>15309</v>
      </c>
      <c r="D9" s="407">
        <v>298</v>
      </c>
      <c r="E9" s="330">
        <f t="shared" si="0"/>
        <v>1.946567378666144E-2</v>
      </c>
      <c r="F9" s="205">
        <v>213</v>
      </c>
      <c r="G9" s="329">
        <f t="shared" si="1"/>
        <v>18.715011855895312</v>
      </c>
      <c r="H9" s="328">
        <v>450</v>
      </c>
      <c r="I9" s="327" t="s">
        <v>161</v>
      </c>
      <c r="J9" s="92"/>
    </row>
    <row r="10" spans="2:10" ht="13.5" customHeight="1">
      <c r="B10" s="332" t="s">
        <v>96</v>
      </c>
      <c r="C10" s="331">
        <v>767</v>
      </c>
      <c r="D10" s="407">
        <v>31</v>
      </c>
      <c r="E10" s="330">
        <f t="shared" si="0"/>
        <v>4.0417209908735333E-2</v>
      </c>
      <c r="F10" s="205">
        <v>19</v>
      </c>
      <c r="G10" s="329">
        <f t="shared" si="1"/>
        <v>1.1128333747376542</v>
      </c>
      <c r="H10" s="328">
        <v>440</v>
      </c>
      <c r="I10" s="327" t="s">
        <v>263</v>
      </c>
      <c r="J10" s="92"/>
    </row>
    <row r="11" spans="2:10" ht="13.5" customHeight="1">
      <c r="B11" s="332" t="s">
        <v>177</v>
      </c>
      <c r="C11" s="331">
        <v>15</v>
      </c>
      <c r="D11" s="407">
        <v>1</v>
      </c>
      <c r="E11" s="330">
        <f t="shared" si="0"/>
        <v>6.6666666666666666E-2</v>
      </c>
      <c r="F11" s="205">
        <v>6</v>
      </c>
      <c r="G11" s="329">
        <f t="shared" si="1"/>
        <v>0.14015676854090678</v>
      </c>
      <c r="H11" s="328">
        <v>349</v>
      </c>
      <c r="I11" s="327" t="s">
        <v>264</v>
      </c>
      <c r="J11" s="92"/>
    </row>
    <row r="12" spans="2:10" ht="13.5" customHeight="1">
      <c r="B12" s="332" t="s">
        <v>121</v>
      </c>
      <c r="C12" s="331">
        <v>2260</v>
      </c>
      <c r="D12" s="407">
        <v>72</v>
      </c>
      <c r="E12" s="330">
        <f t="shared" si="0"/>
        <v>3.1858407079646017E-2</v>
      </c>
      <c r="F12" s="205">
        <v>77</v>
      </c>
      <c r="G12" s="329">
        <f t="shared" si="1"/>
        <v>3.7210759707508632</v>
      </c>
      <c r="H12" s="328">
        <v>363</v>
      </c>
      <c r="I12" s="327" t="s">
        <v>237</v>
      </c>
      <c r="J12" s="92"/>
    </row>
    <row r="13" spans="2:10" ht="13.5" customHeight="1">
      <c r="B13" s="332" t="s">
        <v>179</v>
      </c>
      <c r="C13" s="331">
        <v>2444</v>
      </c>
      <c r="D13" s="407">
        <v>25</v>
      </c>
      <c r="E13" s="330">
        <f t="shared" si="0"/>
        <v>1.0229132569558102E-2</v>
      </c>
      <c r="F13" s="205">
        <v>61</v>
      </c>
      <c r="G13" s="329">
        <f t="shared" si="1"/>
        <v>3.555603681961053</v>
      </c>
      <c r="H13" s="328">
        <v>321</v>
      </c>
      <c r="I13" s="327" t="s">
        <v>236</v>
      </c>
      <c r="J13" s="92"/>
    </row>
    <row r="14" spans="2:10" ht="13.5" customHeight="1">
      <c r="B14" s="332" t="s">
        <v>120</v>
      </c>
      <c r="C14" s="331">
        <v>364</v>
      </c>
      <c r="D14" s="407">
        <v>24</v>
      </c>
      <c r="E14" s="330">
        <f t="shared" si="0"/>
        <v>6.5934065934065936E-2</v>
      </c>
      <c r="F14" s="205">
        <v>104</v>
      </c>
      <c r="G14" s="329">
        <f t="shared" si="1"/>
        <v>2.5260849959644283</v>
      </c>
      <c r="H14" s="328">
        <v>346</v>
      </c>
      <c r="I14" s="327" t="s">
        <v>125</v>
      </c>
      <c r="J14" s="92"/>
    </row>
    <row r="15" spans="2:10" ht="13.5" customHeight="1">
      <c r="B15" s="332" t="s">
        <v>97</v>
      </c>
      <c r="C15" s="331">
        <v>2292</v>
      </c>
      <c r="D15" s="407">
        <v>66</v>
      </c>
      <c r="E15" s="330">
        <f t="shared" si="0"/>
        <v>2.8795811518324606E-2</v>
      </c>
      <c r="F15" s="205">
        <v>144</v>
      </c>
      <c r="G15" s="329">
        <f t="shared" si="1"/>
        <v>5.1601696306105049</v>
      </c>
      <c r="H15" s="328">
        <v>340</v>
      </c>
      <c r="I15" s="327" t="s">
        <v>162</v>
      </c>
      <c r="J15" s="92"/>
    </row>
    <row r="16" spans="2:10" ht="13.5" customHeight="1">
      <c r="B16" s="332" t="s">
        <v>103</v>
      </c>
      <c r="C16" s="331">
        <v>75</v>
      </c>
      <c r="D16" s="407">
        <v>10</v>
      </c>
      <c r="E16" s="330">
        <f t="shared" si="0"/>
        <v>0.13333333333333333</v>
      </c>
      <c r="F16" s="205">
        <v>16</v>
      </c>
      <c r="G16" s="329">
        <f t="shared" si="1"/>
        <v>0.40629499121105472</v>
      </c>
      <c r="H16" s="328">
        <v>402</v>
      </c>
      <c r="I16" s="327" t="s">
        <v>241</v>
      </c>
      <c r="J16" s="92"/>
    </row>
    <row r="17" spans="2:10" ht="13.5" customHeight="1">
      <c r="B17" s="332" t="s">
        <v>102</v>
      </c>
      <c r="C17" s="331">
        <v>519</v>
      </c>
      <c r="D17" s="407">
        <v>13</v>
      </c>
      <c r="E17" s="330">
        <f t="shared" si="0"/>
        <v>2.5048169556840076E-2</v>
      </c>
      <c r="F17" s="205">
        <v>28</v>
      </c>
      <c r="G17" s="329">
        <f t="shared" si="1"/>
        <v>1.0715529252133131</v>
      </c>
      <c r="H17" s="328">
        <v>402</v>
      </c>
      <c r="I17" s="327" t="s">
        <v>241</v>
      </c>
      <c r="J17" s="92"/>
    </row>
    <row r="18" spans="2:10" ht="13.5" customHeight="1">
      <c r="B18" s="332" t="s">
        <v>152</v>
      </c>
      <c r="C18" s="331">
        <v>1058</v>
      </c>
      <c r="D18" s="407">
        <v>105</v>
      </c>
      <c r="E18" s="330">
        <f t="shared" si="0"/>
        <v>9.9243856332703217E-2</v>
      </c>
      <c r="F18" s="205">
        <v>176</v>
      </c>
      <c r="G18" s="329">
        <f t="shared" si="1"/>
        <v>4.6858923537623358</v>
      </c>
      <c r="H18" s="328">
        <v>330</v>
      </c>
      <c r="I18" s="327" t="s">
        <v>242</v>
      </c>
      <c r="J18" s="92"/>
    </row>
    <row r="19" spans="2:10" ht="13.5" customHeight="1">
      <c r="B19" s="332" t="s">
        <v>188</v>
      </c>
      <c r="C19" s="331">
        <v>85</v>
      </c>
      <c r="D19" s="407">
        <v>5</v>
      </c>
      <c r="E19" s="330">
        <f t="shared" si="0"/>
        <v>5.8823529411764705E-2</v>
      </c>
      <c r="F19" s="205">
        <v>11</v>
      </c>
      <c r="G19" s="329">
        <f t="shared" si="1"/>
        <v>0.31041857523061311</v>
      </c>
      <c r="H19" s="328">
        <v>429</v>
      </c>
      <c r="I19" s="327" t="s">
        <v>126</v>
      </c>
      <c r="J19" s="92"/>
    </row>
    <row r="20" spans="2:10" ht="13.5" customHeight="1">
      <c r="B20" s="332" t="s">
        <v>98</v>
      </c>
      <c r="C20" s="331">
        <v>1559</v>
      </c>
      <c r="D20" s="407">
        <v>54</v>
      </c>
      <c r="E20" s="330">
        <f t="shared" si="0"/>
        <v>3.463758819756254E-2</v>
      </c>
      <c r="F20" s="205">
        <v>116</v>
      </c>
      <c r="G20" s="329">
        <f t="shared" si="1"/>
        <v>3.8896357852499093</v>
      </c>
      <c r="H20" s="328">
        <v>417</v>
      </c>
      <c r="I20" s="327" t="s">
        <v>127</v>
      </c>
      <c r="J20" s="92"/>
    </row>
    <row r="21" spans="2:10" ht="13.5" customHeight="1">
      <c r="B21" s="332" t="s">
        <v>153</v>
      </c>
      <c r="C21" s="331">
        <v>5603</v>
      </c>
      <c r="D21" s="407">
        <v>136</v>
      </c>
      <c r="E21" s="330">
        <f t="shared" si="0"/>
        <v>2.4272711047653044E-2</v>
      </c>
      <c r="F21" s="205">
        <v>189</v>
      </c>
      <c r="G21" s="329">
        <f t="shared" si="1"/>
        <v>9.1853662969620959</v>
      </c>
      <c r="H21" s="328">
        <v>308</v>
      </c>
      <c r="I21" s="327" t="s">
        <v>163</v>
      </c>
      <c r="J21" s="92"/>
    </row>
    <row r="22" spans="2:10" ht="13.5" customHeight="1">
      <c r="B22" s="332" t="s">
        <v>154</v>
      </c>
      <c r="C22" s="331">
        <v>1694</v>
      </c>
      <c r="D22" s="407">
        <v>101</v>
      </c>
      <c r="E22" s="330">
        <f t="shared" si="0"/>
        <v>5.9622195985832349E-2</v>
      </c>
      <c r="F22" s="205">
        <v>234</v>
      </c>
      <c r="G22" s="329">
        <f t="shared" si="1"/>
        <v>6.4972814518025475</v>
      </c>
      <c r="H22" s="328">
        <v>299</v>
      </c>
      <c r="I22" s="327" t="s">
        <v>248</v>
      </c>
      <c r="J22" s="92"/>
    </row>
    <row r="23" spans="2:10" ht="13.5" customHeight="1">
      <c r="B23" s="332" t="s">
        <v>99</v>
      </c>
      <c r="C23" s="331">
        <v>1599</v>
      </c>
      <c r="D23" s="407">
        <v>39</v>
      </c>
      <c r="E23" s="330">
        <f t="shared" si="0"/>
        <v>2.4390243902439025E-2</v>
      </c>
      <c r="F23" s="205">
        <v>41</v>
      </c>
      <c r="G23" s="329">
        <f t="shared" si="1"/>
        <v>2.3492096333180461</v>
      </c>
      <c r="H23" s="328">
        <v>307</v>
      </c>
      <c r="I23" s="327" t="s">
        <v>128</v>
      </c>
      <c r="J23" s="92"/>
    </row>
    <row r="24" spans="2:10" ht="13.5" customHeight="1">
      <c r="B24" s="332" t="s">
        <v>100</v>
      </c>
      <c r="C24" s="331">
        <v>154</v>
      </c>
      <c r="D24" s="407">
        <v>4</v>
      </c>
      <c r="E24" s="330">
        <f t="shared" si="0"/>
        <v>2.5974025974025976E-2</v>
      </c>
      <c r="F24" s="205">
        <v>6</v>
      </c>
      <c r="G24" s="329">
        <f t="shared" si="1"/>
        <v>0.26940138489825416</v>
      </c>
      <c r="H24" s="328">
        <v>425</v>
      </c>
      <c r="I24" s="327" t="s">
        <v>129</v>
      </c>
      <c r="J24" s="92"/>
    </row>
    <row r="25" spans="2:10" ht="13.5" customHeight="1">
      <c r="B25" s="332" t="s">
        <v>194</v>
      </c>
      <c r="C25" s="331">
        <v>5738</v>
      </c>
      <c r="D25" s="407">
        <v>68</v>
      </c>
      <c r="E25" s="330">
        <f t="shared" si="0"/>
        <v>1.1850819100731963E-2</v>
      </c>
      <c r="F25" s="205">
        <v>31</v>
      </c>
      <c r="G25" s="329">
        <f t="shared" si="1"/>
        <v>5.9873746055004284</v>
      </c>
      <c r="H25" s="328">
        <v>568</v>
      </c>
      <c r="I25" s="327" t="s">
        <v>131</v>
      </c>
      <c r="J25" s="92"/>
    </row>
    <row r="26" spans="2:10" ht="13.5" customHeight="1">
      <c r="B26" s="332" t="s">
        <v>155</v>
      </c>
      <c r="C26" s="331">
        <v>2568</v>
      </c>
      <c r="D26" s="407">
        <v>71</v>
      </c>
      <c r="E26" s="330">
        <f t="shared" si="0"/>
        <v>2.764797507788162E-2</v>
      </c>
      <c r="F26" s="205">
        <v>89</v>
      </c>
      <c r="G26" s="329">
        <f t="shared" si="1"/>
        <v>4.2598787405473715</v>
      </c>
      <c r="H26" s="328">
        <v>435</v>
      </c>
      <c r="I26" s="327" t="s">
        <v>253</v>
      </c>
      <c r="J26" s="92"/>
    </row>
    <row r="27" spans="2:10" ht="13.5" customHeight="1">
      <c r="B27" s="332" t="s">
        <v>4</v>
      </c>
      <c r="C27" s="331">
        <v>5146</v>
      </c>
      <c r="D27" s="407">
        <v>170</v>
      </c>
      <c r="E27" s="330">
        <f t="shared" si="0"/>
        <v>3.3035367275553826E-2</v>
      </c>
      <c r="F27" s="205">
        <v>268</v>
      </c>
      <c r="G27" s="329">
        <f t="shared" si="1"/>
        <v>10.422198271677196</v>
      </c>
      <c r="H27" s="328">
        <v>267</v>
      </c>
      <c r="I27" s="327" t="s">
        <v>91</v>
      </c>
      <c r="J27" s="92"/>
    </row>
    <row r="28" spans="2:10" ht="13.5" customHeight="1">
      <c r="B28" s="332" t="s">
        <v>199</v>
      </c>
      <c r="C28" s="331">
        <v>121</v>
      </c>
      <c r="D28" s="407">
        <v>5</v>
      </c>
      <c r="E28" s="330">
        <f t="shared" si="0"/>
        <v>4.1322314049586778E-2</v>
      </c>
      <c r="F28" s="205">
        <v>12</v>
      </c>
      <c r="G28" s="329">
        <f t="shared" si="1"/>
        <v>0.36492691901360219</v>
      </c>
      <c r="H28" s="328">
        <v>562</v>
      </c>
      <c r="I28" s="327" t="s">
        <v>256</v>
      </c>
      <c r="J28" s="92"/>
    </row>
    <row r="29" spans="2:10" ht="13.5" customHeight="1">
      <c r="B29" s="332" t="s">
        <v>156</v>
      </c>
      <c r="C29" s="331">
        <v>592</v>
      </c>
      <c r="D29" s="407">
        <v>42</v>
      </c>
      <c r="E29" s="330">
        <f t="shared" si="0"/>
        <v>7.0945945945945943E-2</v>
      </c>
      <c r="F29" s="205">
        <v>55</v>
      </c>
      <c r="G29" s="329">
        <f t="shared" si="1"/>
        <v>1.7073723792586555</v>
      </c>
      <c r="H29" s="328">
        <v>426</v>
      </c>
      <c r="I29" s="327" t="s">
        <v>260</v>
      </c>
      <c r="J29" s="92"/>
    </row>
    <row r="30" spans="2:10" ht="13.5" customHeight="1">
      <c r="B30" s="332" t="s">
        <v>101</v>
      </c>
      <c r="C30" s="331">
        <v>505</v>
      </c>
      <c r="D30" s="407">
        <v>17</v>
      </c>
      <c r="E30" s="330">
        <f t="shared" si="0"/>
        <v>3.3663366336633666E-2</v>
      </c>
      <c r="F30" s="205">
        <v>45</v>
      </c>
      <c r="G30" s="329">
        <f t="shared" si="1"/>
        <v>1.4161290872241308</v>
      </c>
      <c r="H30" s="328">
        <v>345</v>
      </c>
      <c r="I30" s="327" t="s">
        <v>164</v>
      </c>
      <c r="J30" s="92"/>
    </row>
    <row r="31" spans="2:10" ht="13.5" customHeight="1">
      <c r="B31" s="326" t="s">
        <v>157</v>
      </c>
      <c r="C31" s="325">
        <v>137</v>
      </c>
      <c r="D31" s="408">
        <v>4</v>
      </c>
      <c r="E31" s="324">
        <f t="shared" si="0"/>
        <v>2.9197080291970802E-2</v>
      </c>
      <c r="F31" s="206">
        <v>36</v>
      </c>
      <c r="G31" s="323">
        <f t="shared" si="1"/>
        <v>0.88464202828713367</v>
      </c>
      <c r="H31" s="322">
        <v>363</v>
      </c>
      <c r="I31" s="321" t="s">
        <v>132</v>
      </c>
      <c r="J31" s="92"/>
    </row>
    <row r="32" spans="2:10" ht="13.5" customHeight="1">
      <c r="C32" s="409">
        <f>SUM(C5:C31)</f>
        <v>53774</v>
      </c>
      <c r="D32" s="320">
        <f>SUM(D5:D31)</f>
        <v>1629</v>
      </c>
      <c r="E32" s="319">
        <f>(D32/C32)</f>
        <v>3.0293450366348049E-2</v>
      </c>
      <c r="F32" s="409">
        <f>SUM(F5:F31)</f>
        <v>2377</v>
      </c>
      <c r="G32" s="410">
        <f>AVERAGE(G5:G31)</f>
        <v>3.7037037037037037</v>
      </c>
      <c r="H32" s="318">
        <f>AVERAGE(H5:H31)</f>
        <v>379.51851851851853</v>
      </c>
      <c r="I32" s="316"/>
      <c r="J32" s="92"/>
    </row>
    <row r="33" spans="2:10" ht="13.5" customHeight="1">
      <c r="I33" s="316"/>
      <c r="J33" s="92"/>
    </row>
    <row r="34" spans="2:10" ht="13.5" customHeight="1">
      <c r="B34" s="377" t="s">
        <v>328</v>
      </c>
      <c r="C34" s="317"/>
      <c r="I34" s="316"/>
      <c r="J34" s="92"/>
    </row>
    <row r="35" spans="2:10" ht="13.5" customHeight="1">
      <c r="B35" s="378" t="s">
        <v>331</v>
      </c>
      <c r="C35" s="379">
        <v>181</v>
      </c>
      <c r="D35" s="380">
        <v>87</v>
      </c>
      <c r="E35" s="381">
        <f t="shared" ref="E35" si="2">D35/C35</f>
        <v>0.48066298342541436</v>
      </c>
      <c r="F35" s="365">
        <v>146</v>
      </c>
      <c r="G35" s="382" t="s">
        <v>330</v>
      </c>
      <c r="H35" s="383">
        <v>346</v>
      </c>
      <c r="I35" s="384" t="s">
        <v>332</v>
      </c>
      <c r="J35" s="92"/>
    </row>
    <row r="36" spans="2:10" ht="13.5" customHeight="1">
      <c r="C36" s="92"/>
      <c r="D36" s="92"/>
      <c r="E36" s="92"/>
      <c r="F36" s="92"/>
      <c r="G36" s="92"/>
      <c r="H36" s="92"/>
      <c r="I36" s="92"/>
      <c r="J36" s="92"/>
    </row>
    <row r="37" spans="2:10" ht="13.5" customHeight="1">
      <c r="C37" s="92"/>
      <c r="D37" s="92"/>
      <c r="E37" s="92"/>
      <c r="F37" s="92"/>
      <c r="G37" s="92"/>
      <c r="H37" s="92"/>
      <c r="J37" s="92"/>
    </row>
    <row r="38" spans="2:10" ht="13.5" customHeight="1">
      <c r="C38" s="92"/>
      <c r="D38" s="92"/>
      <c r="E38" s="92"/>
      <c r="F38" s="92"/>
      <c r="G38" s="92"/>
      <c r="H38" s="92"/>
      <c r="J38" s="92"/>
    </row>
    <row r="39" spans="2:10" ht="13.5" customHeight="1">
      <c r="C39" s="92"/>
      <c r="D39" s="92"/>
      <c r="E39" s="92"/>
      <c r="F39" s="92"/>
      <c r="G39" s="92"/>
      <c r="H39" s="92"/>
      <c r="J39" s="92"/>
    </row>
    <row r="40" spans="2:10" ht="13.5" customHeight="1">
      <c r="C40" s="92"/>
      <c r="D40" s="92"/>
      <c r="E40" s="92"/>
      <c r="F40" s="92"/>
      <c r="G40" s="92"/>
      <c r="H40" s="92"/>
      <c r="J40" s="92"/>
    </row>
    <row r="41" spans="2:10" ht="13.5" customHeight="1">
      <c r="C41" s="92"/>
      <c r="D41" s="92"/>
      <c r="E41" s="92"/>
      <c r="F41" s="92"/>
      <c r="G41" s="92"/>
      <c r="H41" s="92"/>
      <c r="J41" s="92"/>
    </row>
    <row r="42" spans="2:10" ht="13.5" customHeight="1">
      <c r="C42" s="92"/>
      <c r="D42" s="92"/>
      <c r="E42" s="92"/>
      <c r="F42" s="92"/>
      <c r="G42" s="92"/>
      <c r="H42" s="92"/>
      <c r="J42" s="92"/>
    </row>
    <row r="43" spans="2:10" ht="13.5" customHeight="1">
      <c r="C43" s="92"/>
      <c r="D43" s="92"/>
      <c r="E43" s="92"/>
      <c r="F43" s="92"/>
      <c r="G43" s="92"/>
      <c r="H43" s="92"/>
      <c r="J43" s="92"/>
    </row>
    <row r="44" spans="2:10" ht="13.5" customHeight="1">
      <c r="C44" s="92"/>
      <c r="D44" s="92"/>
      <c r="E44" s="92"/>
      <c r="F44" s="92"/>
      <c r="G44" s="92"/>
      <c r="H44" s="92"/>
      <c r="J44" s="92"/>
    </row>
    <row r="45" spans="2:10" ht="13.5" customHeight="1">
      <c r="C45" s="92"/>
      <c r="D45" s="92"/>
      <c r="E45" s="92"/>
      <c r="F45" s="92"/>
      <c r="G45" s="92"/>
      <c r="H45" s="92"/>
      <c r="J45" s="92"/>
    </row>
    <row r="46" spans="2:10" ht="13.5" customHeight="1">
      <c r="C46" s="92"/>
      <c r="D46" s="92"/>
      <c r="E46" s="92"/>
      <c r="F46" s="92"/>
      <c r="G46" s="92"/>
      <c r="H46" s="92"/>
      <c r="J46" s="92"/>
    </row>
    <row r="47" spans="2:10" ht="13.5" customHeight="1">
      <c r="C47" s="92"/>
      <c r="D47" s="92"/>
      <c r="E47" s="92"/>
      <c r="F47" s="92"/>
      <c r="G47" s="92"/>
      <c r="H47" s="92"/>
      <c r="J47" s="92"/>
    </row>
    <row r="48" spans="2:10" ht="13.5" customHeight="1">
      <c r="C48" s="92"/>
      <c r="D48" s="92"/>
      <c r="E48" s="92"/>
      <c r="F48" s="92"/>
      <c r="G48" s="92"/>
      <c r="H48" s="92"/>
      <c r="J48" s="92"/>
    </row>
    <row r="49" spans="3:10" ht="13.5" customHeight="1">
      <c r="C49" s="92"/>
      <c r="D49" s="92"/>
      <c r="E49" s="92"/>
      <c r="F49" s="92"/>
      <c r="G49" s="92"/>
      <c r="H49" s="92"/>
      <c r="J49" s="92"/>
    </row>
    <row r="50" spans="3:10" ht="13.5" customHeight="1">
      <c r="C50" s="92"/>
      <c r="D50" s="92"/>
      <c r="E50" s="92"/>
      <c r="F50" s="92"/>
      <c r="G50" s="92"/>
      <c r="H50" s="92"/>
      <c r="J50" s="92"/>
    </row>
    <row r="51" spans="3:10" ht="13.5" customHeight="1">
      <c r="C51" s="92"/>
      <c r="D51" s="92"/>
      <c r="E51" s="92"/>
      <c r="F51" s="92"/>
      <c r="G51" s="92"/>
      <c r="H51" s="92"/>
      <c r="J51" s="92"/>
    </row>
    <row r="52" spans="3:10" ht="13.5" customHeight="1">
      <c r="C52" s="92"/>
      <c r="D52" s="92"/>
      <c r="E52" s="92"/>
      <c r="F52" s="92"/>
      <c r="G52" s="92"/>
      <c r="H52" s="92"/>
      <c r="J52" s="92"/>
    </row>
    <row r="53" spans="3:10" ht="13.5" customHeight="1">
      <c r="C53" s="92"/>
      <c r="D53" s="92"/>
      <c r="E53" s="92"/>
      <c r="F53" s="92"/>
      <c r="G53" s="92"/>
      <c r="H53" s="92"/>
      <c r="J53" s="92"/>
    </row>
    <row r="54" spans="3:10" ht="13.5" customHeight="1">
      <c r="C54" s="92"/>
      <c r="D54" s="92"/>
      <c r="E54" s="92"/>
      <c r="F54" s="92"/>
      <c r="G54" s="92"/>
      <c r="H54" s="92"/>
      <c r="J54" s="92"/>
    </row>
    <row r="55" spans="3:10" ht="13.5" customHeight="1">
      <c r="C55" s="92"/>
      <c r="D55" s="92"/>
      <c r="E55" s="92"/>
      <c r="F55" s="92"/>
      <c r="G55" s="92"/>
      <c r="H55" s="92"/>
      <c r="J55" s="92"/>
    </row>
    <row r="56" spans="3:10" ht="13.5" customHeight="1">
      <c r="C56" s="92"/>
      <c r="D56" s="92"/>
      <c r="E56" s="92"/>
      <c r="F56" s="92"/>
      <c r="G56" s="92"/>
      <c r="H56" s="92"/>
      <c r="J56" s="92"/>
    </row>
    <row r="57" spans="3:10" ht="13.5" customHeight="1">
      <c r="C57" s="92"/>
      <c r="D57" s="92"/>
      <c r="E57" s="92"/>
      <c r="F57" s="92"/>
      <c r="G57" s="92"/>
      <c r="H57" s="92"/>
      <c r="J57" s="92"/>
    </row>
    <row r="58" spans="3:10" ht="13.5" customHeight="1">
      <c r="C58" s="92"/>
      <c r="D58" s="92"/>
      <c r="E58" s="92"/>
      <c r="F58" s="92"/>
      <c r="G58" s="92"/>
      <c r="H58" s="92"/>
      <c r="J58" s="92"/>
    </row>
    <row r="59" spans="3:10" ht="13.5" customHeight="1">
      <c r="C59" s="92"/>
      <c r="D59" s="92"/>
      <c r="E59" s="92"/>
      <c r="F59" s="92"/>
      <c r="G59" s="92"/>
      <c r="H59" s="92"/>
      <c r="J59" s="92"/>
    </row>
    <row r="60" spans="3:10" ht="13.5" customHeight="1">
      <c r="C60" s="92"/>
      <c r="D60" s="92"/>
      <c r="E60" s="92"/>
      <c r="F60" s="92"/>
      <c r="G60" s="92"/>
      <c r="H60" s="92"/>
      <c r="J60" s="92"/>
    </row>
    <row r="61" spans="3:10" ht="13.5" customHeight="1">
      <c r="C61" s="92"/>
      <c r="D61" s="92"/>
      <c r="E61" s="92"/>
      <c r="F61" s="92"/>
      <c r="G61" s="92"/>
      <c r="H61" s="92"/>
      <c r="J61" s="92"/>
    </row>
    <row r="62" spans="3:10" ht="13.5" customHeight="1">
      <c r="C62" s="92"/>
      <c r="D62" s="92"/>
      <c r="E62" s="92"/>
      <c r="F62" s="92"/>
      <c r="G62" s="92"/>
      <c r="H62" s="92"/>
      <c r="J62" s="92"/>
    </row>
    <row r="63" spans="3:10" ht="13.5" customHeight="1">
      <c r="C63" s="92"/>
      <c r="D63" s="92"/>
      <c r="E63" s="92"/>
      <c r="F63" s="92"/>
      <c r="G63" s="92"/>
      <c r="H63" s="92"/>
      <c r="J63" s="92"/>
    </row>
    <row r="64" spans="3:10" ht="13.5" customHeight="1">
      <c r="C64" s="92"/>
      <c r="D64" s="92"/>
      <c r="E64" s="92"/>
      <c r="F64" s="92"/>
      <c r="G64" s="92"/>
      <c r="H64" s="92"/>
      <c r="J64" s="92"/>
    </row>
    <row r="65" spans="3:10" ht="13.5" customHeight="1">
      <c r="C65" s="92"/>
      <c r="D65" s="92"/>
      <c r="E65" s="92"/>
      <c r="F65" s="92"/>
      <c r="G65" s="92"/>
      <c r="H65" s="92"/>
      <c r="J65" s="92"/>
    </row>
    <row r="66" spans="3:10" ht="13.5" customHeight="1">
      <c r="C66" s="92"/>
      <c r="D66" s="92"/>
      <c r="E66" s="92"/>
      <c r="F66" s="92"/>
      <c r="G66" s="92"/>
      <c r="H66" s="92"/>
      <c r="J66" s="92"/>
    </row>
    <row r="67" spans="3:10" ht="13.5" customHeight="1">
      <c r="C67" s="92"/>
      <c r="D67" s="92"/>
      <c r="E67" s="92"/>
      <c r="F67" s="92"/>
      <c r="G67" s="92"/>
      <c r="H67" s="92"/>
      <c r="J67" s="92"/>
    </row>
    <row r="68" spans="3:10" ht="13.5" customHeight="1">
      <c r="C68" s="92"/>
      <c r="D68" s="92"/>
      <c r="E68" s="92"/>
      <c r="F68" s="92"/>
      <c r="G68" s="92"/>
      <c r="H68" s="92"/>
      <c r="J68" s="92"/>
    </row>
    <row r="69" spans="3:10" ht="13.5" customHeight="1">
      <c r="C69" s="92"/>
      <c r="D69" s="92"/>
      <c r="E69" s="92"/>
      <c r="F69" s="92"/>
      <c r="G69" s="92"/>
      <c r="H69" s="92"/>
      <c r="J69" s="92"/>
    </row>
    <row r="70" spans="3:10" ht="13.5" customHeight="1">
      <c r="C70" s="92"/>
      <c r="D70" s="92"/>
      <c r="E70" s="92"/>
      <c r="F70" s="92"/>
      <c r="G70" s="92"/>
      <c r="H70" s="92"/>
      <c r="J70" s="92"/>
    </row>
    <row r="71" spans="3:10" ht="13.5" customHeight="1">
      <c r="C71" s="92"/>
      <c r="D71" s="92"/>
      <c r="E71" s="92"/>
      <c r="F71" s="92"/>
      <c r="G71" s="92"/>
      <c r="H71" s="92"/>
      <c r="J71" s="92"/>
    </row>
    <row r="72" spans="3:10" ht="13.5" customHeight="1">
      <c r="C72" s="92"/>
      <c r="D72" s="92"/>
      <c r="E72" s="92"/>
      <c r="F72" s="92"/>
      <c r="G72" s="92"/>
      <c r="H72" s="92"/>
      <c r="J72" s="92"/>
    </row>
    <row r="73" spans="3:10" ht="13.5" customHeight="1">
      <c r="C73" s="92"/>
      <c r="D73" s="92"/>
      <c r="E73" s="92"/>
      <c r="F73" s="92"/>
      <c r="G73" s="92"/>
      <c r="H73" s="92"/>
      <c r="J73" s="92"/>
    </row>
    <row r="74" spans="3:10" ht="13.5" customHeight="1">
      <c r="C74" s="92"/>
      <c r="D74" s="92"/>
      <c r="E74" s="92"/>
      <c r="F74" s="92"/>
      <c r="G74" s="92"/>
      <c r="H74" s="92"/>
      <c r="J74" s="92"/>
    </row>
    <row r="75" spans="3:10" ht="13.5" customHeight="1">
      <c r="C75" s="92"/>
      <c r="D75" s="92"/>
      <c r="E75" s="92"/>
      <c r="F75" s="92"/>
      <c r="G75" s="92"/>
      <c r="H75" s="92"/>
      <c r="J75" s="92"/>
    </row>
    <row r="76" spans="3:10" ht="13.5" customHeight="1">
      <c r="C76" s="92"/>
      <c r="D76" s="92"/>
      <c r="E76" s="92"/>
      <c r="F76" s="92"/>
      <c r="G76" s="92"/>
      <c r="H76" s="92"/>
      <c r="J76" s="92"/>
    </row>
    <row r="77" spans="3:10" ht="13.5" customHeight="1">
      <c r="C77" s="92"/>
      <c r="D77" s="92"/>
      <c r="E77" s="92"/>
      <c r="F77" s="92"/>
      <c r="G77" s="92"/>
      <c r="H77" s="92"/>
      <c r="J77" s="92"/>
    </row>
    <row r="78" spans="3:10" ht="13.5" customHeight="1">
      <c r="C78" s="92"/>
      <c r="D78" s="92"/>
      <c r="E78" s="92"/>
      <c r="F78" s="92"/>
      <c r="G78" s="92"/>
      <c r="H78" s="92"/>
      <c r="J78" s="92"/>
    </row>
    <row r="79" spans="3:10" ht="13.5" customHeight="1">
      <c r="C79" s="92"/>
      <c r="D79" s="92"/>
      <c r="E79" s="92"/>
      <c r="F79" s="92"/>
      <c r="G79" s="92"/>
      <c r="H79" s="92"/>
      <c r="J79" s="92"/>
    </row>
    <row r="80" spans="3:10" ht="13.5" customHeight="1">
      <c r="C80" s="92"/>
      <c r="D80" s="92"/>
      <c r="E80" s="92"/>
      <c r="F80" s="92"/>
      <c r="G80" s="92"/>
      <c r="H80" s="92"/>
      <c r="J80" s="92"/>
    </row>
    <row r="81" spans="3:10" ht="13.5" customHeight="1">
      <c r="C81" s="92"/>
      <c r="D81" s="92"/>
      <c r="E81" s="92"/>
      <c r="F81" s="92"/>
      <c r="G81" s="92"/>
      <c r="H81" s="92"/>
      <c r="J81" s="92"/>
    </row>
    <row r="82" spans="3:10" ht="13.5" customHeight="1">
      <c r="C82" s="92"/>
      <c r="D82" s="92"/>
      <c r="E82" s="92"/>
      <c r="F82" s="92"/>
      <c r="G82" s="92"/>
      <c r="H82" s="92"/>
      <c r="J82" s="92"/>
    </row>
    <row r="83" spans="3:10" ht="13.5" customHeight="1">
      <c r="C83" s="92"/>
      <c r="D83" s="92"/>
      <c r="E83" s="92"/>
      <c r="F83" s="92"/>
      <c r="G83" s="92"/>
      <c r="H83" s="92"/>
      <c r="J83" s="92"/>
    </row>
    <row r="84" spans="3:10" ht="13.5" customHeight="1">
      <c r="C84" s="92"/>
      <c r="D84" s="92"/>
      <c r="E84" s="92"/>
      <c r="F84" s="92"/>
      <c r="G84" s="92"/>
      <c r="H84" s="92"/>
      <c r="J84" s="92"/>
    </row>
    <row r="85" spans="3:10" ht="13.5" customHeight="1">
      <c r="C85" s="92"/>
      <c r="D85" s="92"/>
      <c r="E85" s="92"/>
      <c r="F85" s="92"/>
      <c r="G85" s="92"/>
      <c r="H85" s="92"/>
      <c r="J85" s="92"/>
    </row>
    <row r="86" spans="3:10" ht="13.5" customHeight="1">
      <c r="C86" s="92"/>
      <c r="D86" s="92"/>
      <c r="E86" s="92"/>
      <c r="F86" s="92"/>
      <c r="G86" s="92"/>
      <c r="H86" s="92"/>
      <c r="J86" s="92"/>
    </row>
    <row r="87" spans="3:10" ht="13.5" customHeight="1">
      <c r="C87" s="92"/>
      <c r="D87" s="92"/>
      <c r="E87" s="92"/>
      <c r="F87" s="92"/>
      <c r="G87" s="92"/>
      <c r="H87" s="92"/>
      <c r="J87" s="92"/>
    </row>
    <row r="88" spans="3:10" ht="13.5" customHeight="1">
      <c r="C88" s="92"/>
      <c r="D88" s="92"/>
      <c r="E88" s="92"/>
      <c r="F88" s="92"/>
      <c r="G88" s="92"/>
      <c r="H88" s="92"/>
      <c r="J88" s="92"/>
    </row>
    <row r="89" spans="3:10" ht="13.5" customHeight="1">
      <c r="C89" s="92"/>
      <c r="D89" s="92"/>
      <c r="E89" s="92"/>
      <c r="F89" s="92"/>
      <c r="G89" s="92"/>
      <c r="H89" s="92"/>
      <c r="J89" s="92"/>
    </row>
    <row r="90" spans="3:10" ht="13.5" customHeight="1">
      <c r="C90" s="92"/>
      <c r="D90" s="92"/>
      <c r="E90" s="92"/>
      <c r="F90" s="92"/>
      <c r="G90" s="92"/>
      <c r="H90" s="92"/>
      <c r="J90" s="92"/>
    </row>
    <row r="91" spans="3:10" ht="13.5" customHeight="1">
      <c r="C91" s="92"/>
      <c r="D91" s="92"/>
      <c r="E91" s="92"/>
      <c r="F91" s="92"/>
      <c r="G91" s="92"/>
      <c r="H91" s="92"/>
      <c r="J91" s="92"/>
    </row>
    <row r="92" spans="3:10" ht="13.5" customHeight="1">
      <c r="C92" s="92"/>
      <c r="D92" s="92"/>
      <c r="E92" s="92"/>
      <c r="F92" s="92"/>
      <c r="G92" s="92"/>
      <c r="H92" s="92"/>
      <c r="J92" s="92"/>
    </row>
    <row r="93" spans="3:10" ht="13.5" customHeight="1">
      <c r="C93" s="92"/>
      <c r="D93" s="92"/>
      <c r="E93" s="92"/>
      <c r="F93" s="92"/>
      <c r="G93" s="92"/>
      <c r="H93" s="92"/>
      <c r="J93" s="92"/>
    </row>
    <row r="94" spans="3:10" ht="13.5" customHeight="1">
      <c r="C94" s="92"/>
      <c r="D94" s="92"/>
      <c r="E94" s="92"/>
      <c r="F94" s="92"/>
      <c r="G94" s="92"/>
      <c r="H94" s="92"/>
      <c r="J94" s="92"/>
    </row>
    <row r="95" spans="3:10" ht="13.5" customHeight="1">
      <c r="C95" s="92"/>
      <c r="D95" s="92"/>
      <c r="E95" s="92"/>
      <c r="F95" s="92"/>
      <c r="G95" s="92"/>
      <c r="H95" s="92"/>
      <c r="J95" s="92"/>
    </row>
    <row r="96" spans="3:10" ht="13.5" customHeight="1">
      <c r="C96" s="92"/>
      <c r="D96" s="92"/>
      <c r="E96" s="92"/>
      <c r="F96" s="92"/>
      <c r="G96" s="92"/>
      <c r="H96" s="92"/>
      <c r="J96" s="92"/>
    </row>
    <row r="97" spans="3:10" ht="13.5" customHeight="1">
      <c r="C97" s="92"/>
      <c r="D97" s="92"/>
      <c r="E97" s="92"/>
      <c r="F97" s="92"/>
      <c r="G97" s="92"/>
      <c r="H97" s="92"/>
      <c r="J97" s="92"/>
    </row>
    <row r="98" spans="3:10" ht="13.5" customHeight="1">
      <c r="C98" s="92"/>
      <c r="D98" s="92"/>
      <c r="E98" s="92"/>
      <c r="F98" s="92"/>
      <c r="G98" s="92"/>
      <c r="H98" s="92"/>
      <c r="J98" s="92"/>
    </row>
    <row r="99" spans="3:10" ht="13.5" customHeight="1">
      <c r="C99" s="92"/>
      <c r="D99" s="92"/>
      <c r="E99" s="92"/>
      <c r="F99" s="92"/>
      <c r="G99" s="92"/>
      <c r="H99" s="92"/>
      <c r="J99" s="92"/>
    </row>
    <row r="100" spans="3:10" ht="13.5" customHeight="1">
      <c r="C100" s="92"/>
      <c r="D100" s="92"/>
      <c r="E100" s="92"/>
      <c r="F100" s="92"/>
      <c r="G100" s="92"/>
      <c r="H100" s="92"/>
      <c r="J100" s="92"/>
    </row>
    <row r="101" spans="3:10" ht="13.5" customHeight="1">
      <c r="C101" s="92"/>
      <c r="D101" s="92"/>
      <c r="E101" s="92"/>
      <c r="F101" s="92"/>
      <c r="G101" s="92"/>
      <c r="H101" s="92"/>
      <c r="J101" s="92"/>
    </row>
    <row r="102" spans="3:10" ht="13.5" customHeight="1">
      <c r="C102" s="92"/>
      <c r="D102" s="92"/>
      <c r="E102" s="92"/>
      <c r="F102" s="92"/>
      <c r="G102" s="92"/>
      <c r="H102" s="92"/>
      <c r="J102" s="92"/>
    </row>
    <row r="103" spans="3:10" ht="13.5" customHeight="1">
      <c r="C103" s="92"/>
      <c r="D103" s="92"/>
      <c r="E103" s="92"/>
      <c r="F103" s="92"/>
      <c r="G103" s="92"/>
      <c r="H103" s="92"/>
      <c r="J103" s="92"/>
    </row>
    <row r="104" spans="3:10" ht="13.5" customHeight="1">
      <c r="C104" s="92"/>
      <c r="D104" s="92"/>
      <c r="E104" s="92"/>
      <c r="F104" s="92"/>
      <c r="G104" s="92"/>
      <c r="H104" s="92"/>
      <c r="J104" s="92"/>
    </row>
    <row r="105" spans="3:10" ht="13.5" customHeight="1">
      <c r="C105" s="92"/>
      <c r="D105" s="92"/>
      <c r="E105" s="92"/>
      <c r="F105" s="92"/>
      <c r="G105" s="92"/>
      <c r="H105" s="92"/>
      <c r="J105" s="92"/>
    </row>
    <row r="106" spans="3:10" ht="13.5" customHeight="1">
      <c r="C106" s="92"/>
      <c r="D106" s="92"/>
      <c r="E106" s="92"/>
      <c r="F106" s="92"/>
      <c r="G106" s="92"/>
      <c r="H106" s="92"/>
      <c r="J106" s="92"/>
    </row>
    <row r="107" spans="3:10" ht="13.5" customHeight="1">
      <c r="C107" s="92"/>
      <c r="D107" s="92"/>
      <c r="E107" s="92"/>
      <c r="F107" s="92"/>
      <c r="G107" s="92"/>
      <c r="H107" s="92"/>
      <c r="J107" s="92"/>
    </row>
    <row r="108" spans="3:10" ht="13.5" customHeight="1">
      <c r="C108" s="92"/>
      <c r="D108" s="92"/>
      <c r="E108" s="92"/>
      <c r="F108" s="92"/>
      <c r="G108" s="92"/>
      <c r="H108" s="92"/>
      <c r="J108" s="92"/>
    </row>
    <row r="109" spans="3:10" ht="13.5" customHeight="1">
      <c r="C109" s="92"/>
      <c r="D109" s="92"/>
      <c r="E109" s="92"/>
      <c r="F109" s="92"/>
      <c r="G109" s="92"/>
      <c r="H109" s="92"/>
      <c r="J109" s="92"/>
    </row>
    <row r="110" spans="3:10" ht="13.5" customHeight="1">
      <c r="C110" s="92"/>
      <c r="D110" s="92"/>
      <c r="E110" s="92"/>
      <c r="F110" s="92"/>
      <c r="G110" s="92"/>
      <c r="H110" s="92"/>
      <c r="J110" s="92"/>
    </row>
    <row r="111" spans="3:10" ht="13.5" customHeight="1">
      <c r="C111" s="92"/>
      <c r="D111" s="92"/>
      <c r="E111" s="92"/>
      <c r="F111" s="92"/>
      <c r="G111" s="92"/>
      <c r="H111" s="92"/>
    </row>
    <row r="112" spans="3:10" ht="13.5" customHeight="1">
      <c r="C112" s="92"/>
      <c r="D112" s="92"/>
      <c r="E112" s="92"/>
      <c r="F112" s="92"/>
      <c r="G112" s="92"/>
      <c r="H112" s="92"/>
    </row>
    <row r="113" spans="3:8" ht="13.5" customHeight="1">
      <c r="C113" s="92"/>
      <c r="D113" s="92"/>
      <c r="E113" s="92"/>
      <c r="F113" s="92"/>
      <c r="G113" s="92"/>
      <c r="H113" s="92"/>
    </row>
    <row r="114" spans="3:8" ht="13.5" customHeight="1">
      <c r="C114" s="92"/>
      <c r="D114" s="92"/>
      <c r="E114" s="92"/>
      <c r="F114" s="92"/>
      <c r="G114" s="92"/>
      <c r="H114" s="92"/>
    </row>
    <row r="115" spans="3:8" ht="13.5" customHeight="1">
      <c r="C115" s="92"/>
      <c r="D115" s="92"/>
      <c r="E115" s="92"/>
      <c r="F115" s="92"/>
      <c r="G115" s="92"/>
      <c r="H115" s="92"/>
    </row>
    <row r="116" spans="3:8" ht="13.5" customHeight="1">
      <c r="C116" s="92"/>
      <c r="D116" s="92"/>
      <c r="E116" s="92"/>
      <c r="F116" s="92"/>
      <c r="G116" s="92"/>
      <c r="H116" s="92"/>
    </row>
    <row r="117" spans="3:8" ht="13.5" customHeight="1">
      <c r="C117" s="92"/>
      <c r="D117" s="92"/>
      <c r="E117" s="92"/>
      <c r="F117" s="92"/>
      <c r="G117" s="92"/>
      <c r="H117" s="92"/>
    </row>
    <row r="118" spans="3:8" ht="13.5" customHeight="1">
      <c r="C118" s="92"/>
      <c r="D118" s="92"/>
      <c r="E118" s="92"/>
      <c r="F118" s="92"/>
      <c r="G118" s="92"/>
      <c r="H118" s="92"/>
    </row>
    <row r="119" spans="3:8" ht="13.5" customHeight="1">
      <c r="C119" s="92"/>
      <c r="D119" s="92"/>
      <c r="E119" s="92"/>
      <c r="F119" s="92"/>
      <c r="G119" s="92"/>
      <c r="H119" s="92"/>
    </row>
    <row r="120" spans="3:8" ht="13.5" customHeight="1">
      <c r="C120" s="92"/>
      <c r="D120" s="92"/>
      <c r="E120" s="92"/>
      <c r="F120" s="92"/>
      <c r="G120" s="92"/>
      <c r="H120" s="92"/>
    </row>
    <row r="121" spans="3:8" ht="13.5" customHeight="1">
      <c r="C121" s="92"/>
      <c r="D121" s="92"/>
      <c r="E121" s="92"/>
      <c r="F121" s="92"/>
      <c r="G121" s="92"/>
      <c r="H121" s="92"/>
    </row>
    <row r="122" spans="3:8" ht="13.5" customHeight="1">
      <c r="C122" s="92"/>
      <c r="D122" s="92"/>
      <c r="E122" s="92"/>
      <c r="F122" s="92"/>
      <c r="G122" s="92"/>
      <c r="H122" s="92"/>
    </row>
    <row r="123" spans="3:8" ht="13.5" customHeight="1">
      <c r="C123" s="92"/>
      <c r="D123" s="92"/>
      <c r="E123" s="92"/>
      <c r="F123" s="92"/>
      <c r="G123" s="92"/>
      <c r="H123" s="92"/>
    </row>
    <row r="124" spans="3:8" ht="13.5" customHeight="1">
      <c r="C124" s="92"/>
      <c r="D124" s="92"/>
      <c r="E124" s="92"/>
      <c r="F124" s="92"/>
      <c r="G124" s="92"/>
      <c r="H124" s="92"/>
    </row>
    <row r="125" spans="3:8" ht="13.5" customHeight="1">
      <c r="C125" s="92"/>
      <c r="D125" s="92"/>
      <c r="E125" s="92"/>
      <c r="F125" s="92"/>
      <c r="G125" s="92"/>
      <c r="H125" s="92"/>
    </row>
    <row r="126" spans="3:8" ht="13.5" customHeight="1">
      <c r="C126" s="92"/>
      <c r="D126" s="92"/>
      <c r="E126" s="92"/>
      <c r="F126" s="92"/>
      <c r="G126" s="92"/>
      <c r="H126" s="92"/>
    </row>
    <row r="127" spans="3:8" ht="13.5" customHeight="1">
      <c r="C127" s="92"/>
      <c r="D127" s="92"/>
      <c r="E127" s="92"/>
      <c r="F127" s="92"/>
      <c r="G127" s="92"/>
      <c r="H127" s="92"/>
    </row>
    <row r="128" spans="3:8" ht="13.5" customHeight="1">
      <c r="C128" s="92"/>
      <c r="D128" s="92"/>
      <c r="E128" s="92"/>
      <c r="F128" s="92"/>
      <c r="G128" s="92"/>
      <c r="H128" s="92"/>
    </row>
    <row r="129" spans="3:8" ht="13.5" customHeight="1">
      <c r="C129" s="92"/>
      <c r="D129" s="92"/>
      <c r="E129" s="92"/>
      <c r="F129" s="92"/>
      <c r="G129" s="92"/>
      <c r="H129" s="92"/>
    </row>
    <row r="130" spans="3:8" ht="13.5" customHeight="1">
      <c r="C130" s="92"/>
      <c r="D130" s="92"/>
      <c r="E130" s="92"/>
      <c r="F130" s="92"/>
      <c r="G130" s="92"/>
      <c r="H130" s="92"/>
    </row>
    <row r="131" spans="3:8" ht="13.5" customHeight="1">
      <c r="C131" s="92"/>
      <c r="D131" s="92"/>
      <c r="E131" s="92"/>
      <c r="F131" s="92"/>
      <c r="G131" s="92"/>
      <c r="H131" s="92"/>
    </row>
    <row r="132" spans="3:8" ht="13.5" customHeight="1">
      <c r="C132" s="92"/>
      <c r="D132" s="92"/>
      <c r="E132" s="92"/>
      <c r="F132" s="92"/>
      <c r="G132" s="92"/>
      <c r="H132" s="92"/>
    </row>
    <row r="133" spans="3:8" ht="13.5" customHeight="1">
      <c r="C133" s="92"/>
      <c r="D133" s="92"/>
      <c r="E133" s="92"/>
      <c r="F133" s="92"/>
      <c r="G133" s="92"/>
      <c r="H133" s="92"/>
    </row>
    <row r="134" spans="3:8" ht="13.5" customHeight="1">
      <c r="C134" s="92"/>
      <c r="D134" s="92"/>
      <c r="E134" s="92"/>
      <c r="F134" s="92"/>
      <c r="G134" s="92"/>
      <c r="H134" s="92"/>
    </row>
    <row r="135" spans="3:8" ht="13.5" customHeight="1">
      <c r="C135" s="92"/>
      <c r="D135" s="92"/>
      <c r="E135" s="92"/>
      <c r="F135" s="92"/>
      <c r="G135" s="92"/>
      <c r="H135" s="92"/>
    </row>
    <row r="136" spans="3:8" ht="13.5" customHeight="1">
      <c r="C136" s="92"/>
      <c r="D136" s="92"/>
      <c r="E136" s="92"/>
      <c r="F136" s="92"/>
      <c r="G136" s="92"/>
      <c r="H136" s="92"/>
    </row>
    <row r="137" spans="3:8" ht="13.5" customHeight="1">
      <c r="C137" s="92"/>
      <c r="D137" s="92"/>
      <c r="E137" s="92"/>
      <c r="F137" s="92"/>
      <c r="G137" s="92"/>
      <c r="H137" s="92"/>
    </row>
    <row r="138" spans="3:8" ht="13.5" customHeight="1">
      <c r="C138" s="92"/>
      <c r="D138" s="92"/>
      <c r="E138" s="92"/>
      <c r="F138" s="92"/>
      <c r="G138" s="92"/>
      <c r="H138" s="92"/>
    </row>
    <row r="139" spans="3:8" ht="13.5" customHeight="1">
      <c r="C139" s="92"/>
      <c r="D139" s="92"/>
      <c r="E139" s="92"/>
      <c r="F139" s="92"/>
      <c r="G139" s="92"/>
      <c r="H139" s="92"/>
    </row>
    <row r="140" spans="3:8" ht="13.5" customHeight="1">
      <c r="C140" s="92"/>
      <c r="D140" s="92"/>
      <c r="E140" s="92"/>
      <c r="F140" s="92"/>
      <c r="G140" s="92"/>
      <c r="H140" s="92"/>
    </row>
    <row r="141" spans="3:8" ht="13.5" customHeight="1">
      <c r="C141" s="92"/>
      <c r="D141" s="92"/>
      <c r="E141" s="92"/>
      <c r="F141" s="92"/>
      <c r="G141" s="92"/>
      <c r="H141" s="92"/>
    </row>
    <row r="142" spans="3:8" ht="13.5" customHeight="1">
      <c r="C142" s="92"/>
      <c r="D142" s="92"/>
      <c r="E142" s="92"/>
      <c r="F142" s="92"/>
      <c r="G142" s="92"/>
      <c r="H142" s="92"/>
    </row>
    <row r="143" spans="3:8" ht="13.5" customHeight="1">
      <c r="C143" s="92"/>
      <c r="D143" s="92"/>
      <c r="E143" s="92"/>
      <c r="F143" s="92"/>
      <c r="G143" s="92"/>
      <c r="H143" s="92"/>
    </row>
    <row r="144" spans="3:8" ht="13.5" customHeight="1">
      <c r="C144" s="92"/>
      <c r="D144" s="92"/>
      <c r="E144" s="92"/>
      <c r="F144" s="92"/>
      <c r="G144" s="92"/>
      <c r="H144" s="92"/>
    </row>
    <row r="145" spans="3:8" ht="13.5" customHeight="1">
      <c r="C145" s="92"/>
      <c r="D145" s="92"/>
      <c r="E145" s="92"/>
      <c r="F145" s="92"/>
      <c r="G145" s="92"/>
      <c r="H145" s="92"/>
    </row>
    <row r="146" spans="3:8" ht="13.5" customHeight="1">
      <c r="C146" s="92"/>
      <c r="D146" s="92"/>
      <c r="E146" s="92"/>
      <c r="F146" s="92"/>
      <c r="G146" s="92"/>
      <c r="H146" s="92"/>
    </row>
    <row r="147" spans="3:8" ht="13.5" customHeight="1">
      <c r="C147" s="92"/>
      <c r="D147" s="92"/>
      <c r="E147" s="92"/>
      <c r="F147" s="92"/>
      <c r="G147" s="92"/>
      <c r="H147" s="92"/>
    </row>
    <row r="148" spans="3:8" ht="13.5" customHeight="1">
      <c r="C148" s="92"/>
      <c r="D148" s="92"/>
      <c r="E148" s="92"/>
      <c r="F148" s="92"/>
      <c r="G148" s="92"/>
      <c r="H148" s="92"/>
    </row>
    <row r="149" spans="3:8" ht="13.5" customHeight="1">
      <c r="C149" s="92"/>
      <c r="D149" s="92"/>
      <c r="E149" s="92"/>
      <c r="F149" s="92"/>
      <c r="G149" s="92"/>
      <c r="H149" s="92"/>
    </row>
    <row r="150" spans="3:8" ht="13.5" customHeight="1">
      <c r="C150" s="92"/>
      <c r="D150" s="92"/>
      <c r="E150" s="92"/>
      <c r="F150" s="92"/>
      <c r="G150" s="92"/>
      <c r="H150" s="92"/>
    </row>
    <row r="151" spans="3:8" ht="13.5" customHeight="1">
      <c r="C151" s="92"/>
      <c r="D151" s="92"/>
      <c r="E151" s="92"/>
      <c r="F151" s="92"/>
      <c r="G151" s="92"/>
      <c r="H151" s="92"/>
    </row>
    <row r="152" spans="3:8" ht="13.5" customHeight="1">
      <c r="C152" s="92"/>
      <c r="D152" s="92"/>
      <c r="E152" s="92"/>
      <c r="F152" s="92"/>
      <c r="G152" s="92"/>
      <c r="H152" s="92"/>
    </row>
    <row r="153" spans="3:8" ht="13.5" customHeight="1">
      <c r="C153" s="92"/>
      <c r="D153" s="92"/>
      <c r="E153" s="92"/>
      <c r="F153" s="92"/>
      <c r="G153" s="92"/>
      <c r="H153" s="92"/>
    </row>
    <row r="154" spans="3:8" ht="13.5" customHeight="1">
      <c r="C154" s="92"/>
      <c r="D154" s="92"/>
      <c r="E154" s="92"/>
      <c r="F154" s="92"/>
      <c r="G154" s="92"/>
      <c r="H154" s="92"/>
    </row>
    <row r="155" spans="3:8" ht="13.5" customHeight="1">
      <c r="C155" s="92"/>
      <c r="D155" s="92"/>
      <c r="E155" s="92"/>
      <c r="F155" s="92"/>
      <c r="G155" s="92"/>
      <c r="H155" s="92"/>
    </row>
    <row r="156" spans="3:8" ht="13.5" customHeight="1">
      <c r="C156" s="92"/>
      <c r="D156" s="92"/>
      <c r="E156" s="92"/>
      <c r="F156" s="92"/>
      <c r="G156" s="92"/>
      <c r="H156" s="92"/>
    </row>
  </sheetData>
  <mergeCells count="1">
    <mergeCell ref="B2:I2"/>
  </mergeCells>
  <pageMargins left="0.75" right="0.75" top="1" bottom="1" header="0.5" footer="0.5"/>
  <pageSetup orientation="landscape" horizontalDpi="4294967293"/>
  <headerFooter alignWithMargins="0">
    <oddFooter>&amp;LAusten Group&amp;C&amp;P&amp;R02-19-16</oddFooter>
  </headerFooter>
  <ignoredErrors>
    <ignoredError sqref="E32" formula="1"/>
  </ignoredErrors>
  <legacyDrawing r:id="rId1"/>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fitToPage="1"/>
  </sheetPr>
  <dimension ref="B2:I154"/>
  <sheetViews>
    <sheetView showGridLines="0" showRowColHeaders="0" workbookViewId="0">
      <selection activeCell="C10" sqref="C10"/>
    </sheetView>
  </sheetViews>
  <sheetFormatPr baseColWidth="10" defaultColWidth="9.1640625" defaultRowHeight="13.5" customHeight="1" x14ac:dyDescent="0"/>
  <cols>
    <col min="1" max="1" width="12.6640625" style="95" customWidth="1"/>
    <col min="2" max="2" width="31.5" style="96" customWidth="1"/>
    <col min="3" max="8" width="12.6640625" style="95" customWidth="1"/>
    <col min="9" max="16384" width="9.1640625" style="95"/>
  </cols>
  <sheetData>
    <row r="2" spans="2:9" ht="13.5" customHeight="1">
      <c r="B2" s="420" t="s">
        <v>326</v>
      </c>
      <c r="C2" s="420"/>
      <c r="D2" s="420"/>
      <c r="E2" s="420"/>
      <c r="F2" s="420"/>
      <c r="G2" s="420"/>
      <c r="H2" s="420"/>
    </row>
    <row r="3" spans="2:9" ht="13.5" customHeight="1">
      <c r="I3"/>
    </row>
    <row r="4" spans="2:9" s="97" customFormat="1" ht="39.75" customHeight="1" thickBot="1">
      <c r="B4" s="144" t="s">
        <v>81</v>
      </c>
      <c r="C4" s="144" t="s">
        <v>104</v>
      </c>
      <c r="D4" s="144" t="s">
        <v>105</v>
      </c>
      <c r="E4" s="144" t="s">
        <v>23</v>
      </c>
      <c r="F4" s="144" t="s">
        <v>106</v>
      </c>
      <c r="G4" s="145" t="s">
        <v>24</v>
      </c>
      <c r="H4" s="144" t="s">
        <v>324</v>
      </c>
      <c r="I4"/>
    </row>
    <row r="5" spans="2:9" ht="13.5" customHeight="1">
      <c r="B5" s="276" t="s">
        <v>3</v>
      </c>
      <c r="C5" s="301">
        <v>15309</v>
      </c>
      <c r="D5" s="411">
        <v>298</v>
      </c>
      <c r="E5" s="146">
        <v>1.946567378666144E-2</v>
      </c>
      <c r="F5" s="277">
        <v>213</v>
      </c>
      <c r="G5" s="288">
        <v>18.715011855895312</v>
      </c>
      <c r="H5" s="171">
        <v>450</v>
      </c>
      <c r="I5"/>
    </row>
    <row r="6" spans="2:9" ht="13.5" customHeight="1">
      <c r="B6" s="278" t="s">
        <v>4</v>
      </c>
      <c r="C6" s="300">
        <v>5146</v>
      </c>
      <c r="D6" s="412">
        <v>170</v>
      </c>
      <c r="E6" s="90">
        <v>3.3035367275553826E-2</v>
      </c>
      <c r="F6" s="205">
        <v>268</v>
      </c>
      <c r="G6" s="289">
        <v>10.422198271677196</v>
      </c>
      <c r="H6" s="279">
        <v>267</v>
      </c>
      <c r="I6"/>
    </row>
    <row r="7" spans="2:9" ht="13.5" customHeight="1">
      <c r="B7" s="278" t="s">
        <v>153</v>
      </c>
      <c r="C7" s="300">
        <v>5603</v>
      </c>
      <c r="D7" s="412">
        <v>136</v>
      </c>
      <c r="E7" s="90">
        <v>2.4272711047653044E-2</v>
      </c>
      <c r="F7" s="205">
        <v>189</v>
      </c>
      <c r="G7" s="289">
        <v>9.1853662969620959</v>
      </c>
      <c r="H7" s="279">
        <v>308</v>
      </c>
    </row>
    <row r="8" spans="2:9" ht="13.5" customHeight="1">
      <c r="B8" s="278" t="s">
        <v>151</v>
      </c>
      <c r="C8" s="300">
        <v>2255</v>
      </c>
      <c r="D8" s="412">
        <v>199</v>
      </c>
      <c r="E8" s="90">
        <v>8.8248337028824828E-2</v>
      </c>
      <c r="F8" s="205">
        <v>318</v>
      </c>
      <c r="G8" s="289">
        <v>8.7858421131121389</v>
      </c>
      <c r="H8" s="279">
        <v>248</v>
      </c>
      <c r="I8" t="s">
        <v>25</v>
      </c>
    </row>
    <row r="9" spans="2:9" ht="13.5" customHeight="1">
      <c r="B9" s="278" t="s">
        <v>154</v>
      </c>
      <c r="C9" s="300">
        <v>1694</v>
      </c>
      <c r="D9" s="412">
        <v>101</v>
      </c>
      <c r="E9" s="306">
        <v>5.9622195985832349E-2</v>
      </c>
      <c r="F9" s="205">
        <v>234</v>
      </c>
      <c r="G9" s="307">
        <v>6.4972814518025475</v>
      </c>
      <c r="H9" s="308">
        <v>299</v>
      </c>
      <c r="I9"/>
    </row>
    <row r="10" spans="2:9" ht="13.5" customHeight="1">
      <c r="B10" s="278" t="s">
        <v>194</v>
      </c>
      <c r="C10" s="300">
        <v>5738</v>
      </c>
      <c r="D10" s="412">
        <v>68</v>
      </c>
      <c r="E10" s="306">
        <v>1.1850819100731963E-2</v>
      </c>
      <c r="F10" s="205">
        <v>31</v>
      </c>
      <c r="G10" s="307">
        <v>5.9873746055004284</v>
      </c>
      <c r="H10" s="308">
        <v>568</v>
      </c>
      <c r="I10"/>
    </row>
    <row r="11" spans="2:9" ht="13.5" customHeight="1" thickBot="1">
      <c r="B11" s="280" t="s">
        <v>97</v>
      </c>
      <c r="C11" s="302">
        <v>2292</v>
      </c>
      <c r="D11" s="413">
        <v>66</v>
      </c>
      <c r="E11" s="191">
        <v>2.8795811518324606E-2</v>
      </c>
      <c r="F11" s="281">
        <v>144</v>
      </c>
      <c r="G11" s="290">
        <v>5.1601696306105049</v>
      </c>
      <c r="H11" s="192">
        <v>340</v>
      </c>
      <c r="I11"/>
    </row>
    <row r="12" spans="2:9" ht="13.5" customHeight="1">
      <c r="B12" s="351" t="s">
        <v>152</v>
      </c>
      <c r="C12" s="352">
        <v>1058</v>
      </c>
      <c r="D12" s="414">
        <v>105</v>
      </c>
      <c r="E12" s="90">
        <v>9.9243856332703217E-2</v>
      </c>
      <c r="F12" s="354">
        <v>176</v>
      </c>
      <c r="G12" s="289">
        <v>4.6858923537623358</v>
      </c>
      <c r="H12" s="279">
        <v>330</v>
      </c>
      <c r="I12"/>
    </row>
    <row r="13" spans="2:9" ht="13.5" customHeight="1">
      <c r="B13" s="278" t="s">
        <v>155</v>
      </c>
      <c r="C13" s="300">
        <v>2568</v>
      </c>
      <c r="D13" s="412">
        <v>71</v>
      </c>
      <c r="E13" s="306">
        <v>2.764797507788162E-2</v>
      </c>
      <c r="F13" s="205">
        <v>89</v>
      </c>
      <c r="G13" s="307">
        <v>4.2598787405473715</v>
      </c>
      <c r="H13" s="308">
        <v>435</v>
      </c>
      <c r="I13"/>
    </row>
    <row r="14" spans="2:9" ht="13.5" customHeight="1">
      <c r="B14" s="278" t="s">
        <v>98</v>
      </c>
      <c r="C14" s="300">
        <v>1559</v>
      </c>
      <c r="D14" s="412">
        <v>54</v>
      </c>
      <c r="E14" s="306">
        <v>3.463758819756254E-2</v>
      </c>
      <c r="F14" s="205">
        <v>116</v>
      </c>
      <c r="G14" s="307">
        <v>3.8896357852499093</v>
      </c>
      <c r="H14" s="308">
        <v>417</v>
      </c>
    </row>
    <row r="15" spans="2:9" ht="13.5" customHeight="1">
      <c r="B15" s="278" t="s">
        <v>121</v>
      </c>
      <c r="C15" s="300">
        <v>2260</v>
      </c>
      <c r="D15" s="412">
        <v>72</v>
      </c>
      <c r="E15" s="306">
        <v>3.1858407079646017E-2</v>
      </c>
      <c r="F15" s="205">
        <v>77</v>
      </c>
      <c r="G15" s="307">
        <v>3.7210759707508632</v>
      </c>
      <c r="H15" s="308">
        <v>363</v>
      </c>
      <c r="I15"/>
    </row>
    <row r="16" spans="2:9" ht="13.5" customHeight="1">
      <c r="B16" s="278" t="s">
        <v>179</v>
      </c>
      <c r="C16" s="300">
        <v>2444</v>
      </c>
      <c r="D16" s="412">
        <v>25</v>
      </c>
      <c r="E16" s="90">
        <v>1.0229132569558102E-2</v>
      </c>
      <c r="F16" s="205">
        <v>61</v>
      </c>
      <c r="G16" s="289">
        <v>3.555603681961053</v>
      </c>
      <c r="H16" s="279">
        <v>321</v>
      </c>
      <c r="I16" t="s">
        <v>26</v>
      </c>
    </row>
    <row r="17" spans="2:9" ht="13.5" customHeight="1">
      <c r="B17" s="278" t="s">
        <v>120</v>
      </c>
      <c r="C17" s="300">
        <v>364</v>
      </c>
      <c r="D17" s="412">
        <v>24</v>
      </c>
      <c r="E17" s="90">
        <v>6.5934065934065936E-2</v>
      </c>
      <c r="F17" s="205">
        <v>104</v>
      </c>
      <c r="G17" s="289">
        <v>2.5260849959644283</v>
      </c>
      <c r="H17" s="279">
        <v>346</v>
      </c>
      <c r="I17"/>
    </row>
    <row r="18" spans="2:9" ht="13.5" customHeight="1">
      <c r="B18" s="278" t="s">
        <v>99</v>
      </c>
      <c r="C18" s="300">
        <v>1599</v>
      </c>
      <c r="D18" s="412">
        <v>39</v>
      </c>
      <c r="E18" s="90">
        <v>2.4390243902439025E-2</v>
      </c>
      <c r="F18" s="205">
        <v>41</v>
      </c>
      <c r="G18" s="289">
        <v>2.3492096333180461</v>
      </c>
      <c r="H18" s="279">
        <v>307</v>
      </c>
      <c r="I18"/>
    </row>
    <row r="19" spans="2:9" ht="13.5" customHeight="1">
      <c r="B19" s="278" t="s">
        <v>156</v>
      </c>
      <c r="C19" s="300">
        <v>592</v>
      </c>
      <c r="D19" s="412">
        <v>42</v>
      </c>
      <c r="E19" s="90">
        <v>7.0945945945945943E-2</v>
      </c>
      <c r="F19" s="205">
        <v>55</v>
      </c>
      <c r="G19" s="289">
        <v>1.7073723792586555</v>
      </c>
      <c r="H19" s="279">
        <v>426</v>
      </c>
      <c r="I19"/>
    </row>
    <row r="20" spans="2:9" ht="13.5" customHeight="1">
      <c r="B20" s="278" t="s">
        <v>133</v>
      </c>
      <c r="C20" s="300">
        <v>765</v>
      </c>
      <c r="D20" s="412">
        <v>39</v>
      </c>
      <c r="E20" s="90">
        <v>5.0980392156862744E-2</v>
      </c>
      <c r="F20" s="205">
        <v>40</v>
      </c>
      <c r="G20" s="289">
        <v>1.5527070172101414</v>
      </c>
      <c r="H20" s="279">
        <v>445</v>
      </c>
      <c r="I20"/>
    </row>
    <row r="21" spans="2:9" ht="13.5" customHeight="1" thickBot="1">
      <c r="B21" s="280" t="s">
        <v>101</v>
      </c>
      <c r="C21" s="302">
        <v>505</v>
      </c>
      <c r="D21" s="413">
        <v>17</v>
      </c>
      <c r="E21" s="191">
        <v>3.3663366336633666E-2</v>
      </c>
      <c r="F21" s="281">
        <v>45</v>
      </c>
      <c r="G21" s="290">
        <v>1.4161290872241308</v>
      </c>
      <c r="H21" s="192">
        <v>345</v>
      </c>
      <c r="I21"/>
    </row>
    <row r="22" spans="2:9" ht="13.5" customHeight="1">
      <c r="B22" s="351" t="s">
        <v>96</v>
      </c>
      <c r="C22" s="352">
        <v>767</v>
      </c>
      <c r="D22" s="414">
        <v>31</v>
      </c>
      <c r="E22" s="90">
        <v>4.0417209908735333E-2</v>
      </c>
      <c r="F22" s="354">
        <v>19</v>
      </c>
      <c r="G22" s="289">
        <v>1.1128333747376542</v>
      </c>
      <c r="H22" s="279">
        <v>440</v>
      </c>
      <c r="I22"/>
    </row>
    <row r="23" spans="2:9" ht="13.5" customHeight="1">
      <c r="B23" s="278" t="s">
        <v>102</v>
      </c>
      <c r="C23" s="300">
        <v>519</v>
      </c>
      <c r="D23" s="412">
        <v>13</v>
      </c>
      <c r="E23" s="90">
        <v>2.5048169556840076E-2</v>
      </c>
      <c r="F23" s="205">
        <v>28</v>
      </c>
      <c r="G23" s="289">
        <v>1.0715529252133131</v>
      </c>
      <c r="H23" s="279">
        <v>402</v>
      </c>
      <c r="I23"/>
    </row>
    <row r="24" spans="2:9" ht="13.5" customHeight="1">
      <c r="B24" s="278" t="s">
        <v>157</v>
      </c>
      <c r="C24" s="300">
        <v>137</v>
      </c>
      <c r="D24" s="412">
        <v>4</v>
      </c>
      <c r="E24" s="90">
        <v>2.9197080291970802E-2</v>
      </c>
      <c r="F24" s="205">
        <v>36</v>
      </c>
      <c r="G24" s="289">
        <v>0.88464202828713367</v>
      </c>
      <c r="H24" s="279">
        <v>363</v>
      </c>
      <c r="I24"/>
    </row>
    <row r="25" spans="2:9" ht="13.5" customHeight="1">
      <c r="B25" s="278" t="s">
        <v>170</v>
      </c>
      <c r="C25" s="300">
        <v>128</v>
      </c>
      <c r="D25" s="412">
        <v>20</v>
      </c>
      <c r="E25" s="90">
        <v>0.15625</v>
      </c>
      <c r="F25" s="205">
        <v>24</v>
      </c>
      <c r="G25" s="289">
        <v>0.62385465626650205</v>
      </c>
      <c r="H25" s="279">
        <v>326</v>
      </c>
      <c r="I25"/>
    </row>
    <row r="26" spans="2:9" ht="13.5" customHeight="1">
      <c r="B26" s="278" t="s">
        <v>103</v>
      </c>
      <c r="C26" s="300">
        <v>75</v>
      </c>
      <c r="D26" s="412">
        <v>10</v>
      </c>
      <c r="E26" s="90">
        <v>0.13333333333333333</v>
      </c>
      <c r="F26" s="205">
        <v>16</v>
      </c>
      <c r="G26" s="289">
        <v>0.40629499121105472</v>
      </c>
      <c r="H26" s="279">
        <v>402</v>
      </c>
      <c r="I26" t="s">
        <v>27</v>
      </c>
    </row>
    <row r="27" spans="2:9" ht="13.5" customHeight="1">
      <c r="B27" s="278" t="s">
        <v>171</v>
      </c>
      <c r="C27" s="300">
        <v>22</v>
      </c>
      <c r="D27" s="412">
        <v>10</v>
      </c>
      <c r="E27" s="90">
        <v>0.45454545454545453</v>
      </c>
      <c r="F27" s="205">
        <v>18</v>
      </c>
      <c r="G27" s="289">
        <v>0.39908450579380672</v>
      </c>
      <c r="H27" s="279">
        <v>334</v>
      </c>
      <c r="I27"/>
    </row>
    <row r="28" spans="2:9" ht="13.5" customHeight="1">
      <c r="B28" s="278" t="s">
        <v>199</v>
      </c>
      <c r="C28" s="300">
        <v>121</v>
      </c>
      <c r="D28" s="412">
        <v>5</v>
      </c>
      <c r="E28" s="90">
        <v>4.1322314049586778E-2</v>
      </c>
      <c r="F28" s="205">
        <v>12</v>
      </c>
      <c r="G28" s="289">
        <v>0.36492691901360219</v>
      </c>
      <c r="H28" s="279">
        <v>562</v>
      </c>
      <c r="I28"/>
    </row>
    <row r="29" spans="2:9" ht="13.5" customHeight="1">
      <c r="B29" s="278" t="s">
        <v>188</v>
      </c>
      <c r="C29" s="300">
        <v>85</v>
      </c>
      <c r="D29" s="412">
        <v>5</v>
      </c>
      <c r="E29" s="90">
        <v>5.8823529411764705E-2</v>
      </c>
      <c r="F29" s="205">
        <v>11</v>
      </c>
      <c r="G29" s="289">
        <v>0.31041857523061311</v>
      </c>
      <c r="H29" s="279">
        <v>429</v>
      </c>
      <c r="I29"/>
    </row>
    <row r="30" spans="2:9" ht="13.5" customHeight="1">
      <c r="B30" s="278" t="s">
        <v>100</v>
      </c>
      <c r="C30" s="300">
        <v>154</v>
      </c>
      <c r="D30" s="412">
        <v>4</v>
      </c>
      <c r="E30" s="90">
        <v>2.5974025974025976E-2</v>
      </c>
      <c r="F30" s="205">
        <v>6</v>
      </c>
      <c r="G30" s="289">
        <v>0.26940138489825416</v>
      </c>
      <c r="H30" s="279">
        <v>425</v>
      </c>
      <c r="I30"/>
    </row>
    <row r="31" spans="2:9" ht="13.5" customHeight="1" thickBot="1">
      <c r="B31" s="280" t="s">
        <v>177</v>
      </c>
      <c r="C31" s="302">
        <v>15</v>
      </c>
      <c r="D31" s="413">
        <v>1</v>
      </c>
      <c r="E31" s="191">
        <v>6.6666666666666666E-2</v>
      </c>
      <c r="F31" s="281">
        <v>6</v>
      </c>
      <c r="G31" s="290">
        <v>0.14015676854090678</v>
      </c>
      <c r="H31" s="192">
        <v>349</v>
      </c>
      <c r="I31"/>
    </row>
    <row r="32" spans="2:9" ht="13.5" customHeight="1">
      <c r="C32" s="98"/>
      <c r="H32" s="96"/>
      <c r="I32"/>
    </row>
    <row r="33" spans="3:9" ht="13.5" customHeight="1">
      <c r="C33"/>
      <c r="D33"/>
      <c r="E33"/>
      <c r="F33"/>
      <c r="G33"/>
      <c r="H33"/>
      <c r="I33"/>
    </row>
    <row r="34" spans="3:9" ht="13.5" customHeight="1">
      <c r="C34"/>
      <c r="D34"/>
      <c r="E34"/>
      <c r="F34"/>
      <c r="G34"/>
      <c r="H34"/>
      <c r="I34"/>
    </row>
    <row r="35" spans="3:9" ht="13.5" customHeight="1">
      <c r="C35"/>
      <c r="D35"/>
      <c r="E35"/>
      <c r="F35"/>
      <c r="G35"/>
      <c r="I35"/>
    </row>
    <row r="36" spans="3:9" ht="13.5" customHeight="1">
      <c r="C36"/>
      <c r="D36"/>
      <c r="E36"/>
      <c r="F36"/>
      <c r="G36"/>
      <c r="I36"/>
    </row>
    <row r="37" spans="3:9" ht="13.5" customHeight="1">
      <c r="C37"/>
      <c r="D37"/>
      <c r="E37"/>
      <c r="F37"/>
      <c r="G37"/>
      <c r="I37"/>
    </row>
    <row r="38" spans="3:9" ht="13.5" customHeight="1">
      <c r="C38"/>
      <c r="D38"/>
      <c r="E38"/>
      <c r="F38"/>
      <c r="G38"/>
      <c r="I38"/>
    </row>
    <row r="39" spans="3:9" ht="13.5" customHeight="1">
      <c r="C39"/>
      <c r="D39"/>
      <c r="E39"/>
      <c r="F39"/>
      <c r="G39"/>
      <c r="I39"/>
    </row>
    <row r="40" spans="3:9" ht="13.5" customHeight="1">
      <c r="C40"/>
      <c r="D40"/>
      <c r="E40"/>
      <c r="F40"/>
      <c r="G40"/>
      <c r="I40"/>
    </row>
    <row r="41" spans="3:9" ht="13.5" customHeight="1">
      <c r="C41"/>
      <c r="D41"/>
      <c r="E41"/>
      <c r="F41"/>
      <c r="G41"/>
      <c r="I41"/>
    </row>
    <row r="42" spans="3:9" ht="13.5" customHeight="1">
      <c r="C42"/>
      <c r="D42"/>
      <c r="E42"/>
      <c r="F42"/>
      <c r="G42"/>
      <c r="I42"/>
    </row>
    <row r="43" spans="3:9" ht="13.5" customHeight="1">
      <c r="C43"/>
      <c r="D43"/>
      <c r="E43"/>
      <c r="F43"/>
      <c r="G43"/>
      <c r="I43"/>
    </row>
    <row r="44" spans="3:9" ht="13.5" customHeight="1">
      <c r="C44"/>
      <c r="D44"/>
      <c r="E44"/>
      <c r="F44"/>
      <c r="G44"/>
      <c r="I44"/>
    </row>
    <row r="45" spans="3:9" ht="13.5" customHeight="1">
      <c r="C45"/>
      <c r="D45"/>
      <c r="E45"/>
      <c r="F45"/>
      <c r="G45"/>
      <c r="I45"/>
    </row>
    <row r="46" spans="3:9" ht="13.5" customHeight="1">
      <c r="C46"/>
      <c r="D46"/>
      <c r="E46"/>
      <c r="F46"/>
      <c r="G46"/>
      <c r="I46"/>
    </row>
    <row r="47" spans="3:9" ht="13.5" customHeight="1">
      <c r="C47"/>
      <c r="D47"/>
      <c r="E47"/>
      <c r="F47"/>
      <c r="G47"/>
      <c r="I47"/>
    </row>
    <row r="48" spans="3:9" ht="13.5" customHeight="1">
      <c r="C48"/>
      <c r="D48"/>
      <c r="E48"/>
      <c r="F48"/>
      <c r="G48"/>
      <c r="I48"/>
    </row>
    <row r="49" spans="3:9" ht="13.5" customHeight="1">
      <c r="C49"/>
      <c r="D49"/>
      <c r="E49"/>
      <c r="F49"/>
      <c r="G49"/>
      <c r="I49"/>
    </row>
    <row r="50" spans="3:9" ht="13.5" customHeight="1">
      <c r="C50"/>
      <c r="D50"/>
      <c r="E50"/>
      <c r="F50"/>
      <c r="G50"/>
      <c r="I50"/>
    </row>
    <row r="51" spans="3:9" ht="13.5" customHeight="1">
      <c r="C51"/>
      <c r="D51"/>
      <c r="E51"/>
      <c r="F51"/>
      <c r="G51"/>
      <c r="I51"/>
    </row>
    <row r="52" spans="3:9" ht="13.5" customHeight="1">
      <c r="C52"/>
      <c r="D52"/>
      <c r="E52"/>
      <c r="F52"/>
      <c r="G52"/>
      <c r="I52"/>
    </row>
    <row r="53" spans="3:9" ht="13.5" customHeight="1">
      <c r="C53"/>
      <c r="D53"/>
      <c r="E53"/>
      <c r="F53"/>
      <c r="G53"/>
      <c r="I53"/>
    </row>
    <row r="54" spans="3:9" ht="13.5" customHeight="1">
      <c r="C54"/>
      <c r="D54"/>
      <c r="E54"/>
      <c r="F54"/>
      <c r="G54"/>
      <c r="I54"/>
    </row>
    <row r="55" spans="3:9" ht="13.5" customHeight="1">
      <c r="C55"/>
      <c r="D55"/>
      <c r="E55"/>
      <c r="F55"/>
      <c r="G55"/>
      <c r="I55"/>
    </row>
    <row r="56" spans="3:9" ht="13.5" customHeight="1">
      <c r="C56"/>
      <c r="D56"/>
      <c r="E56"/>
      <c r="F56"/>
      <c r="G56"/>
      <c r="I56"/>
    </row>
    <row r="57" spans="3:9" ht="13.5" customHeight="1">
      <c r="C57"/>
      <c r="D57"/>
      <c r="E57"/>
      <c r="F57"/>
      <c r="G57"/>
      <c r="I57"/>
    </row>
    <row r="58" spans="3:9" ht="13.5" customHeight="1">
      <c r="C58"/>
      <c r="D58"/>
      <c r="E58"/>
      <c r="F58"/>
      <c r="G58"/>
      <c r="I58"/>
    </row>
    <row r="59" spans="3:9" ht="13.5" customHeight="1">
      <c r="C59"/>
      <c r="D59"/>
      <c r="E59"/>
      <c r="F59"/>
      <c r="G59"/>
      <c r="I59"/>
    </row>
    <row r="60" spans="3:9" ht="13.5" customHeight="1">
      <c r="C60"/>
      <c r="D60"/>
      <c r="E60"/>
      <c r="F60"/>
      <c r="G60"/>
      <c r="I60"/>
    </row>
    <row r="61" spans="3:9" ht="13.5" customHeight="1">
      <c r="C61"/>
      <c r="D61"/>
      <c r="E61"/>
      <c r="F61"/>
      <c r="G61"/>
      <c r="I61"/>
    </row>
    <row r="62" spans="3:9" ht="13.5" customHeight="1">
      <c r="C62"/>
      <c r="D62"/>
      <c r="E62"/>
      <c r="F62"/>
      <c r="G62"/>
      <c r="I62"/>
    </row>
    <row r="63" spans="3:9" ht="13.5" customHeight="1">
      <c r="C63"/>
      <c r="D63"/>
      <c r="E63"/>
      <c r="F63"/>
      <c r="G63"/>
      <c r="I63"/>
    </row>
    <row r="64" spans="3:9" ht="13.5" customHeight="1">
      <c r="C64"/>
      <c r="D64"/>
      <c r="E64"/>
      <c r="F64"/>
      <c r="G64"/>
      <c r="I64"/>
    </row>
    <row r="65" spans="3:9" ht="13.5" customHeight="1">
      <c r="C65"/>
      <c r="D65"/>
      <c r="E65"/>
      <c r="F65"/>
      <c r="G65"/>
      <c r="I65"/>
    </row>
    <row r="66" spans="3:9" ht="13.5" customHeight="1">
      <c r="C66"/>
      <c r="D66"/>
      <c r="E66"/>
      <c r="F66"/>
      <c r="G66"/>
      <c r="I66"/>
    </row>
    <row r="67" spans="3:9" ht="13.5" customHeight="1">
      <c r="C67"/>
      <c r="D67"/>
      <c r="E67"/>
      <c r="F67"/>
      <c r="G67"/>
      <c r="I67"/>
    </row>
    <row r="68" spans="3:9" ht="13.5" customHeight="1">
      <c r="C68"/>
      <c r="D68"/>
      <c r="E68"/>
      <c r="F68"/>
      <c r="G68"/>
      <c r="I68"/>
    </row>
    <row r="69" spans="3:9" ht="13.5" customHeight="1">
      <c r="C69"/>
      <c r="D69"/>
      <c r="E69"/>
      <c r="F69"/>
      <c r="G69"/>
      <c r="I69"/>
    </row>
    <row r="70" spans="3:9" ht="13.5" customHeight="1">
      <c r="C70"/>
      <c r="D70"/>
      <c r="E70"/>
      <c r="F70"/>
      <c r="G70"/>
      <c r="I70"/>
    </row>
    <row r="71" spans="3:9" ht="13.5" customHeight="1">
      <c r="C71"/>
      <c r="D71"/>
      <c r="E71"/>
      <c r="F71"/>
      <c r="G71"/>
      <c r="I71"/>
    </row>
    <row r="72" spans="3:9" ht="13.5" customHeight="1">
      <c r="C72"/>
      <c r="D72"/>
      <c r="E72"/>
      <c r="F72"/>
      <c r="G72"/>
      <c r="I72"/>
    </row>
    <row r="73" spans="3:9" ht="13.5" customHeight="1">
      <c r="C73"/>
      <c r="D73"/>
      <c r="E73"/>
      <c r="F73"/>
      <c r="G73"/>
      <c r="I73"/>
    </row>
    <row r="74" spans="3:9" ht="13.5" customHeight="1">
      <c r="C74"/>
      <c r="D74"/>
      <c r="E74"/>
      <c r="F74"/>
      <c r="G74"/>
      <c r="I74"/>
    </row>
    <row r="75" spans="3:9" ht="13.5" customHeight="1">
      <c r="C75"/>
      <c r="D75"/>
      <c r="E75"/>
      <c r="F75"/>
      <c r="G75"/>
      <c r="I75"/>
    </row>
    <row r="76" spans="3:9" ht="13.5" customHeight="1">
      <c r="C76"/>
      <c r="D76"/>
      <c r="E76"/>
      <c r="F76"/>
      <c r="G76"/>
      <c r="I76"/>
    </row>
    <row r="77" spans="3:9" ht="13.5" customHeight="1">
      <c r="C77"/>
      <c r="D77"/>
      <c r="E77"/>
      <c r="F77"/>
      <c r="G77"/>
      <c r="I77"/>
    </row>
    <row r="78" spans="3:9" ht="13.5" customHeight="1">
      <c r="C78"/>
      <c r="D78"/>
      <c r="E78"/>
      <c r="F78"/>
      <c r="G78"/>
      <c r="I78"/>
    </row>
    <row r="79" spans="3:9" ht="13.5" customHeight="1">
      <c r="C79"/>
      <c r="D79"/>
      <c r="E79"/>
      <c r="F79"/>
      <c r="G79"/>
      <c r="I79"/>
    </row>
    <row r="80" spans="3:9" ht="13.5" customHeight="1">
      <c r="C80"/>
      <c r="D80"/>
      <c r="E80"/>
      <c r="F80"/>
      <c r="G80"/>
      <c r="I80"/>
    </row>
    <row r="81" spans="3:9" ht="13.5" customHeight="1">
      <c r="C81"/>
      <c r="D81"/>
      <c r="E81"/>
      <c r="F81"/>
      <c r="G81"/>
      <c r="I81"/>
    </row>
    <row r="82" spans="3:9" ht="13.5" customHeight="1">
      <c r="C82"/>
      <c r="D82"/>
      <c r="E82"/>
      <c r="F82"/>
      <c r="G82"/>
      <c r="I82"/>
    </row>
    <row r="83" spans="3:9" ht="13.5" customHeight="1">
      <c r="C83"/>
      <c r="D83"/>
      <c r="E83"/>
      <c r="F83"/>
      <c r="G83"/>
      <c r="I83"/>
    </row>
    <row r="84" spans="3:9" ht="13.5" customHeight="1">
      <c r="C84"/>
      <c r="D84"/>
      <c r="E84"/>
      <c r="F84"/>
      <c r="G84"/>
      <c r="I84"/>
    </row>
    <row r="85" spans="3:9" ht="13.5" customHeight="1">
      <c r="C85"/>
      <c r="D85"/>
      <c r="E85"/>
      <c r="F85"/>
      <c r="G85"/>
      <c r="I85"/>
    </row>
    <row r="86" spans="3:9" ht="13.5" customHeight="1">
      <c r="C86"/>
      <c r="D86"/>
      <c r="E86"/>
      <c r="F86"/>
      <c r="G86"/>
      <c r="I86"/>
    </row>
    <row r="87" spans="3:9" ht="13.5" customHeight="1">
      <c r="C87"/>
      <c r="D87"/>
      <c r="E87"/>
      <c r="F87"/>
      <c r="G87"/>
      <c r="I87"/>
    </row>
    <row r="88" spans="3:9" ht="13.5" customHeight="1">
      <c r="C88"/>
      <c r="D88"/>
      <c r="E88"/>
      <c r="F88"/>
      <c r="G88"/>
      <c r="I88"/>
    </row>
    <row r="89" spans="3:9" ht="13.5" customHeight="1">
      <c r="C89"/>
      <c r="D89"/>
      <c r="E89"/>
      <c r="F89"/>
      <c r="G89"/>
      <c r="I89"/>
    </row>
    <row r="90" spans="3:9" ht="13.5" customHeight="1">
      <c r="C90"/>
      <c r="D90"/>
      <c r="E90"/>
      <c r="F90"/>
      <c r="G90"/>
      <c r="I90"/>
    </row>
    <row r="91" spans="3:9" ht="13.5" customHeight="1">
      <c r="C91"/>
      <c r="D91"/>
      <c r="E91"/>
      <c r="F91"/>
      <c r="G91"/>
      <c r="I91"/>
    </row>
    <row r="92" spans="3:9" ht="13.5" customHeight="1">
      <c r="C92"/>
      <c r="D92"/>
      <c r="E92"/>
      <c r="F92"/>
      <c r="G92"/>
      <c r="I92"/>
    </row>
    <row r="93" spans="3:9" ht="13.5" customHeight="1">
      <c r="C93"/>
      <c r="D93"/>
      <c r="E93"/>
      <c r="F93"/>
      <c r="G93"/>
      <c r="I93"/>
    </row>
    <row r="94" spans="3:9" ht="13.5" customHeight="1">
      <c r="C94"/>
      <c r="D94"/>
      <c r="E94"/>
      <c r="F94"/>
      <c r="G94"/>
      <c r="I94"/>
    </row>
    <row r="95" spans="3:9" ht="13.5" customHeight="1">
      <c r="C95"/>
      <c r="D95"/>
      <c r="E95"/>
      <c r="F95"/>
      <c r="G95"/>
      <c r="I95"/>
    </row>
    <row r="96" spans="3:9" ht="13.5" customHeight="1">
      <c r="C96"/>
      <c r="D96"/>
      <c r="E96"/>
      <c r="F96"/>
      <c r="G96"/>
      <c r="I96"/>
    </row>
    <row r="97" spans="3:9" ht="13.5" customHeight="1">
      <c r="C97"/>
      <c r="D97"/>
      <c r="E97"/>
      <c r="F97"/>
      <c r="G97"/>
      <c r="I97"/>
    </row>
    <row r="98" spans="3:9" ht="13.5" customHeight="1">
      <c r="C98"/>
      <c r="D98"/>
      <c r="E98"/>
      <c r="F98"/>
      <c r="G98"/>
      <c r="I98"/>
    </row>
    <row r="99" spans="3:9" ht="13.5" customHeight="1">
      <c r="C99"/>
      <c r="D99"/>
      <c r="E99"/>
      <c r="F99"/>
      <c r="G99"/>
      <c r="I99"/>
    </row>
    <row r="100" spans="3:9" ht="13.5" customHeight="1">
      <c r="C100"/>
      <c r="D100"/>
      <c r="E100"/>
      <c r="F100"/>
      <c r="G100"/>
      <c r="I100"/>
    </row>
    <row r="101" spans="3:9" ht="13.5" customHeight="1">
      <c r="C101"/>
      <c r="D101"/>
      <c r="E101"/>
      <c r="F101"/>
      <c r="G101"/>
      <c r="I101"/>
    </row>
    <row r="102" spans="3:9" ht="13.5" customHeight="1">
      <c r="C102"/>
      <c r="D102"/>
      <c r="E102"/>
      <c r="F102"/>
      <c r="G102"/>
      <c r="I102"/>
    </row>
    <row r="103" spans="3:9" ht="13.5" customHeight="1">
      <c r="C103"/>
      <c r="D103"/>
      <c r="E103"/>
      <c r="F103"/>
      <c r="G103"/>
      <c r="I103"/>
    </row>
    <row r="104" spans="3:9" ht="13.5" customHeight="1">
      <c r="C104"/>
      <c r="D104"/>
      <c r="E104"/>
      <c r="F104"/>
      <c r="G104"/>
      <c r="I104"/>
    </row>
    <row r="105" spans="3:9" ht="13.5" customHeight="1">
      <c r="C105"/>
      <c r="D105"/>
      <c r="E105"/>
      <c r="F105"/>
      <c r="G105"/>
      <c r="I105"/>
    </row>
    <row r="106" spans="3:9" ht="13.5" customHeight="1">
      <c r="C106"/>
      <c r="D106"/>
      <c r="E106"/>
      <c r="F106"/>
      <c r="G106"/>
      <c r="I106"/>
    </row>
    <row r="107" spans="3:9" ht="13.5" customHeight="1">
      <c r="C107"/>
      <c r="D107"/>
      <c r="E107"/>
      <c r="F107"/>
      <c r="G107"/>
      <c r="I107"/>
    </row>
    <row r="108" spans="3:9" ht="13.5" customHeight="1">
      <c r="C108"/>
      <c r="D108"/>
      <c r="E108"/>
      <c r="F108"/>
      <c r="G108"/>
      <c r="I108"/>
    </row>
    <row r="109" spans="3:9" ht="13.5" customHeight="1">
      <c r="C109"/>
      <c r="D109"/>
      <c r="E109"/>
      <c r="F109"/>
      <c r="G109"/>
      <c r="I109"/>
    </row>
    <row r="110" spans="3:9" ht="13.5" customHeight="1">
      <c r="C110"/>
      <c r="D110"/>
      <c r="E110"/>
      <c r="F110"/>
      <c r="G110"/>
      <c r="I110"/>
    </row>
    <row r="111" spans="3:9" ht="13.5" customHeight="1">
      <c r="C111"/>
      <c r="D111"/>
      <c r="E111"/>
      <c r="F111"/>
      <c r="G111"/>
      <c r="I111"/>
    </row>
    <row r="112" spans="3:9" ht="13.5" customHeight="1">
      <c r="C112"/>
      <c r="D112"/>
      <c r="E112"/>
      <c r="F112"/>
      <c r="G112"/>
      <c r="I112"/>
    </row>
    <row r="113" spans="3:7" ht="13.5" customHeight="1">
      <c r="C113"/>
      <c r="D113"/>
      <c r="E113"/>
      <c r="F113"/>
      <c r="G113"/>
    </row>
    <row r="114" spans="3:7" ht="13.5" customHeight="1">
      <c r="C114"/>
      <c r="D114"/>
      <c r="E114"/>
      <c r="F114"/>
      <c r="G114"/>
    </row>
    <row r="115" spans="3:7" ht="13.5" customHeight="1">
      <c r="C115"/>
      <c r="D115"/>
      <c r="E115"/>
      <c r="F115"/>
      <c r="G115"/>
    </row>
    <row r="116" spans="3:7" ht="13.5" customHeight="1">
      <c r="C116"/>
      <c r="D116"/>
      <c r="E116"/>
      <c r="F116"/>
      <c r="G116"/>
    </row>
    <row r="117" spans="3:7" ht="13.5" customHeight="1">
      <c r="C117"/>
      <c r="D117"/>
      <c r="E117"/>
      <c r="F117"/>
      <c r="G117"/>
    </row>
    <row r="118" spans="3:7" ht="13.5" customHeight="1">
      <c r="C118"/>
      <c r="D118"/>
      <c r="E118"/>
      <c r="F118"/>
      <c r="G118"/>
    </row>
    <row r="119" spans="3:7" ht="13.5" customHeight="1">
      <c r="C119"/>
      <c r="D119"/>
      <c r="E119"/>
      <c r="F119"/>
      <c r="G119"/>
    </row>
    <row r="120" spans="3:7" ht="13.5" customHeight="1">
      <c r="C120"/>
      <c r="D120"/>
      <c r="E120"/>
      <c r="F120"/>
      <c r="G120"/>
    </row>
    <row r="121" spans="3:7" ht="13.5" customHeight="1">
      <c r="C121"/>
      <c r="D121"/>
      <c r="E121"/>
      <c r="F121"/>
      <c r="G121"/>
    </row>
    <row r="122" spans="3:7" ht="13.5" customHeight="1">
      <c r="C122"/>
      <c r="D122"/>
      <c r="E122"/>
      <c r="F122"/>
      <c r="G122"/>
    </row>
    <row r="123" spans="3:7" ht="13.5" customHeight="1">
      <c r="C123"/>
      <c r="D123"/>
      <c r="E123"/>
      <c r="F123"/>
      <c r="G123"/>
    </row>
    <row r="124" spans="3:7" ht="13.5" customHeight="1">
      <c r="C124"/>
      <c r="D124"/>
      <c r="E124"/>
      <c r="F124"/>
      <c r="G124"/>
    </row>
    <row r="125" spans="3:7" ht="13.5" customHeight="1">
      <c r="C125"/>
      <c r="D125"/>
      <c r="E125"/>
      <c r="F125"/>
      <c r="G125"/>
    </row>
    <row r="126" spans="3:7" ht="13.5" customHeight="1">
      <c r="C126"/>
      <c r="D126"/>
      <c r="E126"/>
      <c r="F126"/>
      <c r="G126"/>
    </row>
    <row r="127" spans="3:7" ht="13.5" customHeight="1">
      <c r="C127"/>
      <c r="D127"/>
      <c r="E127"/>
      <c r="F127"/>
      <c r="G127"/>
    </row>
    <row r="128" spans="3:7" ht="13.5" customHeight="1">
      <c r="C128"/>
      <c r="D128"/>
      <c r="E128"/>
      <c r="F128"/>
      <c r="G128"/>
    </row>
    <row r="129" spans="3:7" ht="13.5" customHeight="1">
      <c r="C129"/>
      <c r="D129"/>
      <c r="E129"/>
      <c r="F129"/>
      <c r="G129"/>
    </row>
    <row r="130" spans="3:7" ht="13.5" customHeight="1">
      <c r="C130"/>
      <c r="D130"/>
      <c r="E130"/>
      <c r="F130"/>
      <c r="G130"/>
    </row>
    <row r="131" spans="3:7" ht="13.5" customHeight="1">
      <c r="C131"/>
      <c r="D131"/>
      <c r="E131"/>
      <c r="F131"/>
      <c r="G131"/>
    </row>
    <row r="132" spans="3:7" ht="13.5" customHeight="1">
      <c r="C132"/>
      <c r="D132"/>
      <c r="E132"/>
      <c r="F132"/>
      <c r="G132"/>
    </row>
    <row r="133" spans="3:7" ht="13.5" customHeight="1">
      <c r="C133"/>
      <c r="D133"/>
      <c r="E133"/>
      <c r="F133"/>
      <c r="G133"/>
    </row>
    <row r="134" spans="3:7" ht="13.5" customHeight="1">
      <c r="C134"/>
      <c r="D134"/>
      <c r="E134"/>
      <c r="F134"/>
      <c r="G134"/>
    </row>
    <row r="135" spans="3:7" ht="13.5" customHeight="1">
      <c r="C135"/>
      <c r="D135"/>
      <c r="E135"/>
      <c r="F135"/>
      <c r="G135"/>
    </row>
    <row r="136" spans="3:7" ht="13.5" customHeight="1">
      <c r="C136"/>
      <c r="D136"/>
      <c r="E136"/>
      <c r="F136"/>
      <c r="G136"/>
    </row>
    <row r="137" spans="3:7" ht="13.5" customHeight="1">
      <c r="C137"/>
      <c r="D137"/>
      <c r="E137"/>
      <c r="F137"/>
      <c r="G137"/>
    </row>
    <row r="138" spans="3:7" ht="13.5" customHeight="1">
      <c r="C138"/>
      <c r="D138"/>
      <c r="E138"/>
      <c r="F138"/>
      <c r="G138"/>
    </row>
    <row r="139" spans="3:7" ht="13.5" customHeight="1">
      <c r="C139"/>
      <c r="D139"/>
      <c r="E139"/>
      <c r="F139"/>
      <c r="G139"/>
    </row>
    <row r="140" spans="3:7" ht="13.5" customHeight="1">
      <c r="C140"/>
      <c r="D140"/>
      <c r="E140"/>
      <c r="F140"/>
      <c r="G140"/>
    </row>
    <row r="141" spans="3:7" ht="13.5" customHeight="1">
      <c r="C141"/>
      <c r="D141"/>
      <c r="E141"/>
      <c r="F141"/>
      <c r="G141"/>
    </row>
    <row r="142" spans="3:7" ht="13.5" customHeight="1">
      <c r="C142"/>
      <c r="D142"/>
      <c r="E142"/>
      <c r="F142"/>
      <c r="G142"/>
    </row>
    <row r="143" spans="3:7" ht="13.5" customHeight="1">
      <c r="C143"/>
      <c r="D143"/>
      <c r="E143"/>
      <c r="F143"/>
      <c r="G143"/>
    </row>
    <row r="144" spans="3:7" ht="13.5" customHeight="1">
      <c r="C144"/>
      <c r="D144"/>
      <c r="E144"/>
      <c r="F144"/>
      <c r="G144"/>
    </row>
    <row r="145" spans="3:7" ht="13.5" customHeight="1">
      <c r="C145"/>
      <c r="D145"/>
      <c r="E145"/>
      <c r="F145"/>
      <c r="G145"/>
    </row>
    <row r="146" spans="3:7" ht="13.5" customHeight="1">
      <c r="C146"/>
      <c r="D146"/>
      <c r="E146"/>
      <c r="F146"/>
      <c r="G146"/>
    </row>
    <row r="147" spans="3:7" ht="13.5" customHeight="1">
      <c r="C147"/>
      <c r="D147"/>
      <c r="E147"/>
      <c r="F147"/>
      <c r="G147"/>
    </row>
    <row r="148" spans="3:7" ht="13.5" customHeight="1">
      <c r="C148"/>
      <c r="D148"/>
      <c r="E148"/>
      <c r="F148"/>
      <c r="G148"/>
    </row>
    <row r="149" spans="3:7" ht="13.5" customHeight="1">
      <c r="C149"/>
      <c r="D149"/>
      <c r="E149"/>
      <c r="F149"/>
      <c r="G149"/>
    </row>
    <row r="150" spans="3:7" ht="13.5" customHeight="1">
      <c r="C150"/>
      <c r="D150"/>
      <c r="E150"/>
      <c r="F150"/>
      <c r="G150"/>
    </row>
    <row r="151" spans="3:7" ht="13.5" customHeight="1">
      <c r="C151"/>
      <c r="D151"/>
      <c r="E151"/>
      <c r="F151"/>
      <c r="G151"/>
    </row>
    <row r="152" spans="3:7" ht="13.5" customHeight="1">
      <c r="C152"/>
      <c r="D152"/>
      <c r="E152"/>
      <c r="F152"/>
      <c r="G152"/>
    </row>
    <row r="153" spans="3:7" ht="13.5" customHeight="1">
      <c r="C153"/>
      <c r="D153"/>
      <c r="E153"/>
      <c r="F153"/>
      <c r="G153"/>
    </row>
    <row r="154" spans="3:7" ht="13.5" customHeight="1">
      <c r="C154"/>
      <c r="D154"/>
      <c r="E154"/>
      <c r="F154"/>
      <c r="G154"/>
    </row>
  </sheetData>
  <mergeCells count="1">
    <mergeCell ref="B2:H2"/>
  </mergeCells>
  <pageMargins left="0.75" right="0.75" top="1" bottom="1" header="0.5" footer="0.5"/>
  <pageSetup orientation="landscape" horizontalDpi="4294967293"/>
  <headerFooter alignWithMargins="0">
    <oddFooter>&amp;LAusten Group&amp;C&amp;P&amp;R02-19-16</oddFooter>
  </headerFooter>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fitToPage="1"/>
  </sheetPr>
  <dimension ref="B2:I154"/>
  <sheetViews>
    <sheetView showGridLines="0" showRowColHeaders="0" workbookViewId="0"/>
  </sheetViews>
  <sheetFormatPr baseColWidth="10" defaultColWidth="9.1640625" defaultRowHeight="13.5" customHeight="1" x14ac:dyDescent="0"/>
  <cols>
    <col min="1" max="1" width="12.6640625" style="95" customWidth="1"/>
    <col min="2" max="2" width="31.5" style="96" customWidth="1"/>
    <col min="3" max="8" width="12.6640625" style="95" customWidth="1"/>
    <col min="9" max="16384" width="9.1640625" style="95"/>
  </cols>
  <sheetData>
    <row r="2" spans="2:9" ht="13.5" customHeight="1">
      <c r="B2" s="420" t="s">
        <v>87</v>
      </c>
      <c r="C2" s="420"/>
      <c r="D2" s="420"/>
      <c r="E2" s="420"/>
      <c r="F2" s="420"/>
      <c r="G2" s="420"/>
      <c r="H2" s="420"/>
    </row>
    <row r="3" spans="2:9" ht="13.5" customHeight="1">
      <c r="I3"/>
    </row>
    <row r="4" spans="2:9" s="97" customFormat="1" ht="39.75" customHeight="1" thickBot="1">
      <c r="B4" s="144" t="s">
        <v>81</v>
      </c>
      <c r="C4" s="144" t="s">
        <v>104</v>
      </c>
      <c r="D4" s="144" t="s">
        <v>105</v>
      </c>
      <c r="E4" s="144" t="s">
        <v>23</v>
      </c>
      <c r="F4" s="144" t="s">
        <v>106</v>
      </c>
      <c r="G4" s="144" t="s">
        <v>24</v>
      </c>
      <c r="H4" s="145" t="s">
        <v>324</v>
      </c>
      <c r="I4"/>
    </row>
    <row r="5" spans="2:9" ht="13.5" customHeight="1">
      <c r="B5" s="276" t="s">
        <v>151</v>
      </c>
      <c r="C5" s="301">
        <v>2255</v>
      </c>
      <c r="D5" s="411">
        <v>199</v>
      </c>
      <c r="E5" s="146">
        <v>8.8248337028824828E-2</v>
      </c>
      <c r="F5" s="277">
        <v>318</v>
      </c>
      <c r="G5" s="196">
        <v>8.7858421131121389</v>
      </c>
      <c r="H5" s="193">
        <v>248</v>
      </c>
      <c r="I5"/>
    </row>
    <row r="6" spans="2:9" ht="13.5" customHeight="1">
      <c r="B6" s="278" t="s">
        <v>4</v>
      </c>
      <c r="C6" s="300">
        <v>5146</v>
      </c>
      <c r="D6" s="412">
        <v>170</v>
      </c>
      <c r="E6" s="90">
        <v>3.3035367275553826E-2</v>
      </c>
      <c r="F6" s="205">
        <v>268</v>
      </c>
      <c r="G6" s="91">
        <v>10.422198271677196</v>
      </c>
      <c r="H6" s="283">
        <v>267</v>
      </c>
    </row>
    <row r="7" spans="2:9" ht="13.5" customHeight="1">
      <c r="B7" s="278" t="s">
        <v>154</v>
      </c>
      <c r="C7" s="300">
        <v>1694</v>
      </c>
      <c r="D7" s="412">
        <v>101</v>
      </c>
      <c r="E7" s="90">
        <v>5.9622195985832349E-2</v>
      </c>
      <c r="F7" s="205">
        <v>234</v>
      </c>
      <c r="G7" s="91">
        <v>6.4972814518025475</v>
      </c>
      <c r="H7" s="283">
        <v>299</v>
      </c>
      <c r="I7" s="201" t="s">
        <v>27</v>
      </c>
    </row>
    <row r="8" spans="2:9" ht="13.5" customHeight="1">
      <c r="B8" s="278" t="s">
        <v>99</v>
      </c>
      <c r="C8" s="300">
        <v>1599</v>
      </c>
      <c r="D8" s="412">
        <v>39</v>
      </c>
      <c r="E8" s="90">
        <v>2.4390243902439025E-2</v>
      </c>
      <c r="F8" s="205">
        <v>41</v>
      </c>
      <c r="G8" s="91">
        <v>2.3492096333180461</v>
      </c>
      <c r="H8" s="283">
        <v>307</v>
      </c>
    </row>
    <row r="9" spans="2:9" ht="13.5" customHeight="1" thickBot="1">
      <c r="B9" s="388" t="s">
        <v>153</v>
      </c>
      <c r="C9" s="389">
        <v>5603</v>
      </c>
      <c r="D9" s="415">
        <v>136</v>
      </c>
      <c r="E9" s="390">
        <v>2.4272711047653044E-2</v>
      </c>
      <c r="F9" s="391">
        <v>189</v>
      </c>
      <c r="G9" s="392">
        <v>9.1853662969620959</v>
      </c>
      <c r="H9" s="393">
        <v>308</v>
      </c>
      <c r="I9"/>
    </row>
    <row r="10" spans="2:9" ht="13.5" customHeight="1">
      <c r="B10" s="276" t="s">
        <v>179</v>
      </c>
      <c r="C10" s="301">
        <v>2444</v>
      </c>
      <c r="D10" s="411">
        <v>25</v>
      </c>
      <c r="E10" s="146">
        <v>1.0229132569558102E-2</v>
      </c>
      <c r="F10" s="277">
        <v>61</v>
      </c>
      <c r="G10" s="196">
        <v>3.555603681961053</v>
      </c>
      <c r="H10" s="193">
        <v>321</v>
      </c>
      <c r="I10"/>
    </row>
    <row r="11" spans="2:9" ht="13.5" customHeight="1">
      <c r="B11" s="278" t="s">
        <v>170</v>
      </c>
      <c r="C11" s="300">
        <v>128</v>
      </c>
      <c r="D11" s="412">
        <v>20</v>
      </c>
      <c r="E11" s="306">
        <v>0.15625</v>
      </c>
      <c r="F11" s="205">
        <v>24</v>
      </c>
      <c r="G11" s="394">
        <v>0.62385465626650205</v>
      </c>
      <c r="H11" s="395">
        <v>326</v>
      </c>
      <c r="I11"/>
    </row>
    <row r="12" spans="2:9" ht="13.5" customHeight="1">
      <c r="B12" s="278" t="s">
        <v>152</v>
      </c>
      <c r="C12" s="300">
        <v>1058</v>
      </c>
      <c r="D12" s="412">
        <v>105</v>
      </c>
      <c r="E12" s="306">
        <v>9.9243856332703217E-2</v>
      </c>
      <c r="F12" s="205">
        <v>176</v>
      </c>
      <c r="G12" s="394">
        <v>4.6858923537623358</v>
      </c>
      <c r="H12" s="395">
        <v>330</v>
      </c>
      <c r="I12"/>
    </row>
    <row r="13" spans="2:9" ht="13.5" customHeight="1">
      <c r="B13" s="278" t="s">
        <v>171</v>
      </c>
      <c r="C13" s="300">
        <v>22</v>
      </c>
      <c r="D13" s="412">
        <v>10</v>
      </c>
      <c r="E13" s="306">
        <v>0.45454545454545453</v>
      </c>
      <c r="F13" s="205">
        <v>18</v>
      </c>
      <c r="G13" s="394">
        <v>0.39908450579380672</v>
      </c>
      <c r="H13" s="395">
        <v>334</v>
      </c>
      <c r="I13"/>
    </row>
    <row r="14" spans="2:9" ht="13.5" customHeight="1">
      <c r="B14" s="278" t="s">
        <v>97</v>
      </c>
      <c r="C14" s="300">
        <v>2292</v>
      </c>
      <c r="D14" s="412">
        <v>66</v>
      </c>
      <c r="E14" s="90">
        <v>2.8795811518324606E-2</v>
      </c>
      <c r="F14" s="205">
        <v>144</v>
      </c>
      <c r="G14" s="91">
        <v>5.1601696306105049</v>
      </c>
      <c r="H14" s="283">
        <v>340</v>
      </c>
      <c r="I14" s="201" t="s">
        <v>26</v>
      </c>
    </row>
    <row r="15" spans="2:9" ht="13.5" customHeight="1">
      <c r="B15" s="278" t="s">
        <v>101</v>
      </c>
      <c r="C15" s="300">
        <v>505</v>
      </c>
      <c r="D15" s="412">
        <v>17</v>
      </c>
      <c r="E15" s="90">
        <v>3.3663366336633666E-2</v>
      </c>
      <c r="F15" s="205">
        <v>45</v>
      </c>
      <c r="G15" s="91">
        <v>1.4161290872241308</v>
      </c>
      <c r="H15" s="283">
        <v>345</v>
      </c>
    </row>
    <row r="16" spans="2:9" ht="13.5" customHeight="1">
      <c r="B16" s="278" t="s">
        <v>120</v>
      </c>
      <c r="C16" s="300">
        <v>364</v>
      </c>
      <c r="D16" s="412">
        <v>24</v>
      </c>
      <c r="E16" s="90">
        <v>6.5934065934065936E-2</v>
      </c>
      <c r="F16" s="205">
        <v>104</v>
      </c>
      <c r="G16" s="91">
        <v>2.5260849959644283</v>
      </c>
      <c r="H16" s="283">
        <v>346</v>
      </c>
      <c r="I16"/>
    </row>
    <row r="17" spans="2:9" ht="13.5" customHeight="1">
      <c r="B17" s="278" t="s">
        <v>177</v>
      </c>
      <c r="C17" s="300">
        <v>15</v>
      </c>
      <c r="D17" s="412">
        <v>1</v>
      </c>
      <c r="E17" s="90">
        <v>6.6666666666666666E-2</v>
      </c>
      <c r="F17" s="205">
        <v>6</v>
      </c>
      <c r="G17" s="91">
        <v>0.14015676854090678</v>
      </c>
      <c r="H17" s="283">
        <v>349</v>
      </c>
      <c r="I17"/>
    </row>
    <row r="18" spans="2:9" ht="13.5" customHeight="1">
      <c r="B18" s="278" t="s">
        <v>121</v>
      </c>
      <c r="C18" s="300">
        <v>2260</v>
      </c>
      <c r="D18" s="412">
        <v>72</v>
      </c>
      <c r="E18" s="90">
        <v>3.1858407079646017E-2</v>
      </c>
      <c r="F18" s="205">
        <v>77</v>
      </c>
      <c r="G18" s="91">
        <v>3.7210759707508632</v>
      </c>
      <c r="H18" s="283">
        <v>363</v>
      </c>
    </row>
    <row r="19" spans="2:9" ht="13.5" customHeight="1" thickBot="1">
      <c r="B19" s="388" t="s">
        <v>157</v>
      </c>
      <c r="C19" s="389">
        <v>137</v>
      </c>
      <c r="D19" s="415">
        <v>4</v>
      </c>
      <c r="E19" s="390">
        <v>2.9197080291970802E-2</v>
      </c>
      <c r="F19" s="391">
        <v>36</v>
      </c>
      <c r="G19" s="392">
        <v>0.88464202828713367</v>
      </c>
      <c r="H19" s="393">
        <v>363</v>
      </c>
      <c r="I19"/>
    </row>
    <row r="20" spans="2:9" ht="13.5" customHeight="1">
      <c r="B20" s="276" t="s">
        <v>103</v>
      </c>
      <c r="C20" s="301">
        <v>75</v>
      </c>
      <c r="D20" s="411">
        <v>10</v>
      </c>
      <c r="E20" s="146">
        <v>0.13333333333333333</v>
      </c>
      <c r="F20" s="277">
        <v>16</v>
      </c>
      <c r="G20" s="196">
        <v>0.40629499121105472</v>
      </c>
      <c r="H20" s="193">
        <v>402</v>
      </c>
      <c r="I20"/>
    </row>
    <row r="21" spans="2:9" ht="13.5" customHeight="1">
      <c r="B21" s="278" t="s">
        <v>102</v>
      </c>
      <c r="C21" s="300">
        <v>519</v>
      </c>
      <c r="D21" s="412">
        <v>13</v>
      </c>
      <c r="E21" s="306">
        <v>2.5048169556840076E-2</v>
      </c>
      <c r="F21" s="205">
        <v>28</v>
      </c>
      <c r="G21" s="394">
        <v>1.0715529252133131</v>
      </c>
      <c r="H21" s="395">
        <v>402</v>
      </c>
      <c r="I21"/>
    </row>
    <row r="22" spans="2:9" ht="13.5" customHeight="1">
      <c r="B22" s="278" t="s">
        <v>98</v>
      </c>
      <c r="C22" s="300">
        <v>1559</v>
      </c>
      <c r="D22" s="412">
        <v>54</v>
      </c>
      <c r="E22" s="306">
        <v>3.463758819756254E-2</v>
      </c>
      <c r="F22" s="205">
        <v>116</v>
      </c>
      <c r="G22" s="394">
        <v>3.8896357852499093</v>
      </c>
      <c r="H22" s="395">
        <v>417</v>
      </c>
      <c r="I22"/>
    </row>
    <row r="23" spans="2:9" ht="13.5" customHeight="1">
      <c r="B23" s="278" t="s">
        <v>100</v>
      </c>
      <c r="C23" s="300">
        <v>154</v>
      </c>
      <c r="D23" s="412">
        <v>4</v>
      </c>
      <c r="E23" s="306">
        <v>2.5974025974025976E-2</v>
      </c>
      <c r="F23" s="205">
        <v>6</v>
      </c>
      <c r="G23" s="394">
        <v>0.26940138489825416</v>
      </c>
      <c r="H23" s="395">
        <v>425</v>
      </c>
      <c r="I23"/>
    </row>
    <row r="24" spans="2:9" ht="13.5" customHeight="1">
      <c r="B24" s="278" t="s">
        <v>156</v>
      </c>
      <c r="C24" s="300">
        <v>592</v>
      </c>
      <c r="D24" s="412">
        <v>42</v>
      </c>
      <c r="E24" s="306">
        <v>7.0945945945945943E-2</v>
      </c>
      <c r="F24" s="205">
        <v>55</v>
      </c>
      <c r="G24" s="394">
        <v>1.7073723792586555</v>
      </c>
      <c r="H24" s="395">
        <v>426</v>
      </c>
      <c r="I24"/>
    </row>
    <row r="25" spans="2:9" ht="13.5" customHeight="1">
      <c r="B25" s="278" t="s">
        <v>188</v>
      </c>
      <c r="C25" s="300">
        <v>85</v>
      </c>
      <c r="D25" s="412">
        <v>5</v>
      </c>
      <c r="E25" s="90">
        <v>5.8823529411764705E-2</v>
      </c>
      <c r="F25" s="205">
        <v>11</v>
      </c>
      <c r="G25" s="91">
        <v>0.31041857523061311</v>
      </c>
      <c r="H25" s="283">
        <v>429</v>
      </c>
      <c r="I25" s="201" t="s">
        <v>25</v>
      </c>
    </row>
    <row r="26" spans="2:9" ht="13.5" customHeight="1">
      <c r="B26" s="278" t="s">
        <v>155</v>
      </c>
      <c r="C26" s="300">
        <v>2568</v>
      </c>
      <c r="D26" s="412">
        <v>71</v>
      </c>
      <c r="E26" s="90">
        <v>2.764797507788162E-2</v>
      </c>
      <c r="F26" s="205">
        <v>89</v>
      </c>
      <c r="G26" s="91">
        <v>4.2598787405473715</v>
      </c>
      <c r="H26" s="283">
        <v>435</v>
      </c>
      <c r="I26"/>
    </row>
    <row r="27" spans="2:9" ht="13.5" customHeight="1">
      <c r="B27" s="278" t="s">
        <v>96</v>
      </c>
      <c r="C27" s="300">
        <v>767</v>
      </c>
      <c r="D27" s="412">
        <v>31</v>
      </c>
      <c r="E27" s="90">
        <v>4.0417209908735333E-2</v>
      </c>
      <c r="F27" s="205">
        <v>19</v>
      </c>
      <c r="G27" s="91">
        <v>1.1128333747376542</v>
      </c>
      <c r="H27" s="283">
        <v>440</v>
      </c>
    </row>
    <row r="28" spans="2:9" ht="13.5" customHeight="1">
      <c r="B28" s="278" t="s">
        <v>133</v>
      </c>
      <c r="C28" s="300">
        <v>765</v>
      </c>
      <c r="D28" s="412">
        <v>39</v>
      </c>
      <c r="E28" s="90">
        <v>5.0980392156862744E-2</v>
      </c>
      <c r="F28" s="205">
        <v>40</v>
      </c>
      <c r="G28" s="91">
        <v>1.5527070172101414</v>
      </c>
      <c r="H28" s="283">
        <v>445</v>
      </c>
      <c r="I28"/>
    </row>
    <row r="29" spans="2:9" ht="13.5" customHeight="1">
      <c r="B29" s="278" t="s">
        <v>3</v>
      </c>
      <c r="C29" s="300">
        <v>15309</v>
      </c>
      <c r="D29" s="412">
        <v>298</v>
      </c>
      <c r="E29" s="90">
        <v>1.946567378666144E-2</v>
      </c>
      <c r="F29" s="205">
        <v>213</v>
      </c>
      <c r="G29" s="91">
        <v>18.715011855895312</v>
      </c>
      <c r="H29" s="283">
        <v>450</v>
      </c>
    </row>
    <row r="30" spans="2:9" ht="13.5" customHeight="1">
      <c r="B30" s="278" t="s">
        <v>199</v>
      </c>
      <c r="C30" s="300">
        <v>121</v>
      </c>
      <c r="D30" s="412">
        <v>5</v>
      </c>
      <c r="E30" s="90">
        <v>4.1322314049586778E-2</v>
      </c>
      <c r="F30" s="205">
        <v>12</v>
      </c>
      <c r="G30" s="91">
        <v>0.36492691901360219</v>
      </c>
      <c r="H30" s="283">
        <v>562</v>
      </c>
      <c r="I30"/>
    </row>
    <row r="31" spans="2:9" ht="13.5" customHeight="1" thickBot="1">
      <c r="B31" s="280" t="s">
        <v>194</v>
      </c>
      <c r="C31" s="302">
        <v>5738</v>
      </c>
      <c r="D31" s="413">
        <v>68</v>
      </c>
      <c r="E31" s="191">
        <v>1.1850819100731963E-2</v>
      </c>
      <c r="F31" s="281">
        <v>31</v>
      </c>
      <c r="G31" s="198">
        <v>5.9873746055004284</v>
      </c>
      <c r="H31" s="194">
        <v>568</v>
      </c>
      <c r="I31"/>
    </row>
    <row r="32" spans="2:9" ht="13.5" customHeight="1">
      <c r="C32" s="98"/>
      <c r="H32" s="96"/>
      <c r="I32"/>
    </row>
    <row r="33" spans="3:9" ht="13.5" customHeight="1">
      <c r="C33"/>
      <c r="D33"/>
      <c r="E33"/>
      <c r="F33"/>
      <c r="G33"/>
      <c r="H33"/>
      <c r="I33"/>
    </row>
    <row r="34" spans="3:9" ht="13.5" customHeight="1">
      <c r="C34"/>
      <c r="D34"/>
      <c r="E34"/>
      <c r="F34"/>
      <c r="G34"/>
      <c r="H34"/>
      <c r="I34"/>
    </row>
    <row r="35" spans="3:9" ht="13.5" customHeight="1">
      <c r="C35"/>
      <c r="D35"/>
      <c r="E35"/>
      <c r="F35"/>
      <c r="G35"/>
      <c r="I35"/>
    </row>
    <row r="36" spans="3:9" ht="13.5" customHeight="1">
      <c r="C36"/>
      <c r="D36"/>
      <c r="E36"/>
      <c r="F36"/>
      <c r="G36"/>
      <c r="I36"/>
    </row>
    <row r="37" spans="3:9" ht="13.5" customHeight="1">
      <c r="C37"/>
      <c r="D37"/>
      <c r="E37"/>
      <c r="F37"/>
      <c r="G37"/>
      <c r="I37"/>
    </row>
    <row r="38" spans="3:9" ht="13.5" customHeight="1">
      <c r="C38"/>
      <c r="D38"/>
      <c r="E38"/>
      <c r="F38"/>
      <c r="G38"/>
      <c r="I38"/>
    </row>
    <row r="39" spans="3:9" ht="13.5" customHeight="1">
      <c r="C39"/>
      <c r="D39"/>
      <c r="E39"/>
      <c r="F39"/>
      <c r="G39"/>
      <c r="I39"/>
    </row>
    <row r="40" spans="3:9" ht="13.5" customHeight="1">
      <c r="C40"/>
      <c r="D40"/>
      <c r="E40"/>
      <c r="F40"/>
      <c r="G40"/>
      <c r="I40"/>
    </row>
    <row r="41" spans="3:9" ht="13.5" customHeight="1">
      <c r="C41"/>
      <c r="D41"/>
      <c r="E41"/>
      <c r="F41"/>
      <c r="G41"/>
      <c r="I41"/>
    </row>
    <row r="42" spans="3:9" ht="13.5" customHeight="1">
      <c r="C42"/>
      <c r="D42"/>
      <c r="E42"/>
      <c r="F42"/>
      <c r="G42"/>
      <c r="I42"/>
    </row>
    <row r="43" spans="3:9" ht="13.5" customHeight="1">
      <c r="C43"/>
      <c r="D43"/>
      <c r="E43"/>
      <c r="F43"/>
      <c r="G43"/>
      <c r="I43"/>
    </row>
    <row r="44" spans="3:9" ht="13.5" customHeight="1">
      <c r="C44"/>
      <c r="D44"/>
      <c r="E44"/>
      <c r="F44"/>
      <c r="G44"/>
      <c r="I44"/>
    </row>
    <row r="45" spans="3:9" ht="13.5" customHeight="1">
      <c r="C45"/>
      <c r="D45"/>
      <c r="E45"/>
      <c r="F45"/>
      <c r="G45"/>
      <c r="I45"/>
    </row>
    <row r="46" spans="3:9" ht="13.5" customHeight="1">
      <c r="C46"/>
      <c r="D46"/>
      <c r="E46"/>
      <c r="F46"/>
      <c r="G46"/>
      <c r="I46"/>
    </row>
    <row r="47" spans="3:9" ht="13.5" customHeight="1">
      <c r="C47"/>
      <c r="D47"/>
      <c r="E47"/>
      <c r="F47"/>
      <c r="G47"/>
      <c r="I47"/>
    </row>
    <row r="48" spans="3:9" ht="13.5" customHeight="1">
      <c r="C48"/>
      <c r="D48"/>
      <c r="E48"/>
      <c r="F48"/>
      <c r="G48"/>
      <c r="I48"/>
    </row>
    <row r="49" spans="3:9" ht="13.5" customHeight="1">
      <c r="C49"/>
      <c r="D49"/>
      <c r="E49"/>
      <c r="F49"/>
      <c r="G49"/>
      <c r="I49"/>
    </row>
    <row r="50" spans="3:9" ht="13.5" customHeight="1">
      <c r="C50"/>
      <c r="D50"/>
      <c r="E50"/>
      <c r="F50"/>
      <c r="G50"/>
      <c r="I50"/>
    </row>
    <row r="51" spans="3:9" ht="13.5" customHeight="1">
      <c r="C51"/>
      <c r="D51"/>
      <c r="E51"/>
      <c r="F51"/>
      <c r="G51"/>
      <c r="I51"/>
    </row>
    <row r="52" spans="3:9" ht="13.5" customHeight="1">
      <c r="C52"/>
      <c r="D52"/>
      <c r="E52"/>
      <c r="F52"/>
      <c r="G52"/>
      <c r="I52"/>
    </row>
    <row r="53" spans="3:9" ht="13.5" customHeight="1">
      <c r="C53"/>
      <c r="D53"/>
      <c r="E53"/>
      <c r="F53"/>
      <c r="G53"/>
      <c r="I53"/>
    </row>
    <row r="54" spans="3:9" ht="13.5" customHeight="1">
      <c r="C54"/>
      <c r="D54"/>
      <c r="E54"/>
      <c r="F54"/>
      <c r="G54"/>
      <c r="I54"/>
    </row>
    <row r="55" spans="3:9" ht="13.5" customHeight="1">
      <c r="C55"/>
      <c r="D55"/>
      <c r="E55"/>
      <c r="F55"/>
      <c r="G55"/>
      <c r="I55"/>
    </row>
    <row r="56" spans="3:9" ht="13.5" customHeight="1">
      <c r="C56"/>
      <c r="D56"/>
      <c r="E56"/>
      <c r="F56"/>
      <c r="G56"/>
      <c r="I56"/>
    </row>
    <row r="57" spans="3:9" ht="13.5" customHeight="1">
      <c r="C57"/>
      <c r="D57"/>
      <c r="E57"/>
      <c r="F57"/>
      <c r="G57"/>
      <c r="I57"/>
    </row>
    <row r="58" spans="3:9" ht="13.5" customHeight="1">
      <c r="C58"/>
      <c r="D58"/>
      <c r="E58"/>
      <c r="F58"/>
      <c r="G58"/>
      <c r="I58"/>
    </row>
    <row r="59" spans="3:9" ht="13.5" customHeight="1">
      <c r="C59"/>
      <c r="D59"/>
      <c r="E59"/>
      <c r="F59"/>
      <c r="G59"/>
      <c r="I59"/>
    </row>
    <row r="60" spans="3:9" ht="13.5" customHeight="1">
      <c r="C60"/>
      <c r="D60"/>
      <c r="E60"/>
      <c r="F60"/>
      <c r="G60"/>
      <c r="I60"/>
    </row>
    <row r="61" spans="3:9" ht="13.5" customHeight="1">
      <c r="C61"/>
      <c r="D61"/>
      <c r="E61"/>
      <c r="F61"/>
      <c r="G61"/>
      <c r="I61"/>
    </row>
    <row r="62" spans="3:9" ht="13.5" customHeight="1">
      <c r="C62"/>
      <c r="D62"/>
      <c r="E62"/>
      <c r="F62"/>
      <c r="G62"/>
      <c r="I62"/>
    </row>
    <row r="63" spans="3:9" ht="13.5" customHeight="1">
      <c r="C63"/>
      <c r="D63"/>
      <c r="E63"/>
      <c r="F63"/>
      <c r="G63"/>
      <c r="I63"/>
    </row>
    <row r="64" spans="3:9" ht="13.5" customHeight="1">
      <c r="C64"/>
      <c r="D64"/>
      <c r="E64"/>
      <c r="F64"/>
      <c r="G64"/>
      <c r="I64"/>
    </row>
    <row r="65" spans="3:9" ht="13.5" customHeight="1">
      <c r="C65"/>
      <c r="D65"/>
      <c r="E65"/>
      <c r="F65"/>
      <c r="G65"/>
      <c r="I65"/>
    </row>
    <row r="66" spans="3:9" ht="13.5" customHeight="1">
      <c r="C66"/>
      <c r="D66"/>
      <c r="E66"/>
      <c r="F66"/>
      <c r="G66"/>
      <c r="I66"/>
    </row>
    <row r="67" spans="3:9" ht="13.5" customHeight="1">
      <c r="C67"/>
      <c r="D67"/>
      <c r="E67"/>
      <c r="F67"/>
      <c r="G67"/>
      <c r="I67"/>
    </row>
    <row r="68" spans="3:9" ht="13.5" customHeight="1">
      <c r="C68"/>
      <c r="D68"/>
      <c r="E68"/>
      <c r="F68"/>
      <c r="G68"/>
      <c r="I68"/>
    </row>
    <row r="69" spans="3:9" ht="13.5" customHeight="1">
      <c r="C69"/>
      <c r="D69"/>
      <c r="E69"/>
      <c r="F69"/>
      <c r="G69"/>
      <c r="I69"/>
    </row>
    <row r="70" spans="3:9" ht="13.5" customHeight="1">
      <c r="C70"/>
      <c r="D70"/>
      <c r="E70"/>
      <c r="F70"/>
      <c r="G70"/>
      <c r="I70"/>
    </row>
    <row r="71" spans="3:9" ht="13.5" customHeight="1">
      <c r="C71"/>
      <c r="D71"/>
      <c r="E71"/>
      <c r="F71"/>
      <c r="G71"/>
      <c r="I71"/>
    </row>
    <row r="72" spans="3:9" ht="13.5" customHeight="1">
      <c r="C72"/>
      <c r="D72"/>
      <c r="E72"/>
      <c r="F72"/>
      <c r="G72"/>
      <c r="I72"/>
    </row>
    <row r="73" spans="3:9" ht="13.5" customHeight="1">
      <c r="C73"/>
      <c r="D73"/>
      <c r="E73"/>
      <c r="F73"/>
      <c r="G73"/>
      <c r="I73"/>
    </row>
    <row r="74" spans="3:9" ht="13.5" customHeight="1">
      <c r="C74"/>
      <c r="D74"/>
      <c r="E74"/>
      <c r="F74"/>
      <c r="G74"/>
      <c r="I74"/>
    </row>
    <row r="75" spans="3:9" ht="13.5" customHeight="1">
      <c r="C75"/>
      <c r="D75"/>
      <c r="E75"/>
      <c r="F75"/>
      <c r="G75"/>
      <c r="I75"/>
    </row>
    <row r="76" spans="3:9" ht="13.5" customHeight="1">
      <c r="C76"/>
      <c r="D76"/>
      <c r="E76"/>
      <c r="F76"/>
      <c r="G76"/>
      <c r="I76"/>
    </row>
    <row r="77" spans="3:9" ht="13.5" customHeight="1">
      <c r="C77"/>
      <c r="D77"/>
      <c r="E77"/>
      <c r="F77"/>
      <c r="G77"/>
      <c r="I77"/>
    </row>
    <row r="78" spans="3:9" ht="13.5" customHeight="1">
      <c r="C78"/>
      <c r="D78"/>
      <c r="E78"/>
      <c r="F78"/>
      <c r="G78"/>
      <c r="I78"/>
    </row>
    <row r="79" spans="3:9" ht="13.5" customHeight="1">
      <c r="C79"/>
      <c r="D79"/>
      <c r="E79"/>
      <c r="F79"/>
      <c r="G79"/>
      <c r="I79"/>
    </row>
    <row r="80" spans="3:9" ht="13.5" customHeight="1">
      <c r="C80"/>
      <c r="D80"/>
      <c r="E80"/>
      <c r="F80"/>
      <c r="G80"/>
      <c r="I80"/>
    </row>
    <row r="81" spans="3:9" ht="13.5" customHeight="1">
      <c r="C81"/>
      <c r="D81"/>
      <c r="E81"/>
      <c r="F81"/>
      <c r="G81"/>
      <c r="I81"/>
    </row>
    <row r="82" spans="3:9" ht="13.5" customHeight="1">
      <c r="C82"/>
      <c r="D82"/>
      <c r="E82"/>
      <c r="F82"/>
      <c r="G82"/>
      <c r="I82"/>
    </row>
    <row r="83" spans="3:9" ht="13.5" customHeight="1">
      <c r="C83"/>
      <c r="D83"/>
      <c r="E83"/>
      <c r="F83"/>
      <c r="G83"/>
      <c r="I83"/>
    </row>
    <row r="84" spans="3:9" ht="13.5" customHeight="1">
      <c r="C84"/>
      <c r="D84"/>
      <c r="E84"/>
      <c r="F84"/>
      <c r="G84"/>
      <c r="I84"/>
    </row>
    <row r="85" spans="3:9" ht="13.5" customHeight="1">
      <c r="C85"/>
      <c r="D85"/>
      <c r="E85"/>
      <c r="F85"/>
      <c r="G85"/>
      <c r="I85"/>
    </row>
    <row r="86" spans="3:9" ht="13.5" customHeight="1">
      <c r="C86"/>
      <c r="D86"/>
      <c r="E86"/>
      <c r="F86"/>
      <c r="G86"/>
      <c r="I86"/>
    </row>
    <row r="87" spans="3:9" ht="13.5" customHeight="1">
      <c r="C87"/>
      <c r="D87"/>
      <c r="E87"/>
      <c r="F87"/>
      <c r="G87"/>
      <c r="I87"/>
    </row>
    <row r="88" spans="3:9" ht="13.5" customHeight="1">
      <c r="C88"/>
      <c r="D88"/>
      <c r="E88"/>
      <c r="F88"/>
      <c r="G88"/>
      <c r="I88"/>
    </row>
    <row r="89" spans="3:9" ht="13.5" customHeight="1">
      <c r="C89"/>
      <c r="D89"/>
      <c r="E89"/>
      <c r="F89"/>
      <c r="G89"/>
      <c r="I89"/>
    </row>
    <row r="90" spans="3:9" ht="13.5" customHeight="1">
      <c r="C90"/>
      <c r="D90"/>
      <c r="E90"/>
      <c r="F90"/>
      <c r="G90"/>
      <c r="I90"/>
    </row>
    <row r="91" spans="3:9" ht="13.5" customHeight="1">
      <c r="C91"/>
      <c r="D91"/>
      <c r="E91"/>
      <c r="F91"/>
      <c r="G91"/>
      <c r="I91"/>
    </row>
    <row r="92" spans="3:9" ht="13.5" customHeight="1">
      <c r="C92"/>
      <c r="D92"/>
      <c r="E92"/>
      <c r="F92"/>
      <c r="G92"/>
      <c r="I92"/>
    </row>
    <row r="93" spans="3:9" ht="13.5" customHeight="1">
      <c r="C93"/>
      <c r="D93"/>
      <c r="E93"/>
      <c r="F93"/>
      <c r="G93"/>
      <c r="I93"/>
    </row>
    <row r="94" spans="3:9" ht="13.5" customHeight="1">
      <c r="C94"/>
      <c r="D94"/>
      <c r="E94"/>
      <c r="F94"/>
      <c r="G94"/>
      <c r="I94"/>
    </row>
    <row r="95" spans="3:9" ht="13.5" customHeight="1">
      <c r="C95"/>
      <c r="D95"/>
      <c r="E95"/>
      <c r="F95"/>
      <c r="G95"/>
      <c r="I95"/>
    </row>
    <row r="96" spans="3:9" ht="13.5" customHeight="1">
      <c r="C96"/>
      <c r="D96"/>
      <c r="E96"/>
      <c r="F96"/>
      <c r="G96"/>
      <c r="I96"/>
    </row>
    <row r="97" spans="3:9" ht="13.5" customHeight="1">
      <c r="C97"/>
      <c r="D97"/>
      <c r="E97"/>
      <c r="F97"/>
      <c r="G97"/>
      <c r="I97"/>
    </row>
    <row r="98" spans="3:9" ht="13.5" customHeight="1">
      <c r="C98"/>
      <c r="D98"/>
      <c r="E98"/>
      <c r="F98"/>
      <c r="G98"/>
      <c r="I98"/>
    </row>
    <row r="99" spans="3:9" ht="13.5" customHeight="1">
      <c r="C99"/>
      <c r="D99"/>
      <c r="E99"/>
      <c r="F99"/>
      <c r="G99"/>
      <c r="I99"/>
    </row>
    <row r="100" spans="3:9" ht="13.5" customHeight="1">
      <c r="C100"/>
      <c r="D100"/>
      <c r="E100"/>
      <c r="F100"/>
      <c r="G100"/>
      <c r="I100"/>
    </row>
    <row r="101" spans="3:9" ht="13.5" customHeight="1">
      <c r="C101"/>
      <c r="D101"/>
      <c r="E101"/>
      <c r="F101"/>
      <c r="G101"/>
      <c r="I101"/>
    </row>
    <row r="102" spans="3:9" ht="13.5" customHeight="1">
      <c r="C102"/>
      <c r="D102"/>
      <c r="E102"/>
      <c r="F102"/>
      <c r="G102"/>
      <c r="I102"/>
    </row>
    <row r="103" spans="3:9" ht="13.5" customHeight="1">
      <c r="C103"/>
      <c r="D103"/>
      <c r="E103"/>
      <c r="F103"/>
      <c r="G103"/>
      <c r="I103"/>
    </row>
    <row r="104" spans="3:9" ht="13.5" customHeight="1">
      <c r="C104"/>
      <c r="D104"/>
      <c r="E104"/>
      <c r="F104"/>
      <c r="G104"/>
      <c r="I104"/>
    </row>
    <row r="105" spans="3:9" ht="13.5" customHeight="1">
      <c r="C105"/>
      <c r="D105"/>
      <c r="E105"/>
      <c r="F105"/>
      <c r="G105"/>
      <c r="I105"/>
    </row>
    <row r="106" spans="3:9" ht="13.5" customHeight="1">
      <c r="C106"/>
      <c r="D106"/>
      <c r="E106"/>
      <c r="F106"/>
      <c r="G106"/>
      <c r="I106"/>
    </row>
    <row r="107" spans="3:9" ht="13.5" customHeight="1">
      <c r="C107"/>
      <c r="D107"/>
      <c r="E107"/>
      <c r="F107"/>
      <c r="G107"/>
      <c r="I107"/>
    </row>
    <row r="108" spans="3:9" ht="13.5" customHeight="1">
      <c r="C108"/>
      <c r="D108"/>
      <c r="E108"/>
      <c r="F108"/>
      <c r="G108"/>
      <c r="I108"/>
    </row>
    <row r="109" spans="3:9" ht="13.5" customHeight="1">
      <c r="C109"/>
      <c r="D109"/>
      <c r="E109"/>
      <c r="F109"/>
      <c r="G109"/>
      <c r="I109"/>
    </row>
    <row r="110" spans="3:9" ht="13.5" customHeight="1">
      <c r="C110"/>
      <c r="D110"/>
      <c r="E110"/>
      <c r="F110"/>
      <c r="G110"/>
      <c r="I110"/>
    </row>
    <row r="111" spans="3:9" ht="13.5" customHeight="1">
      <c r="C111"/>
      <c r="D111"/>
      <c r="E111"/>
      <c r="F111"/>
      <c r="G111"/>
      <c r="I111"/>
    </row>
    <row r="112" spans="3:9" ht="13.5" customHeight="1">
      <c r="C112"/>
      <c r="D112"/>
      <c r="E112"/>
      <c r="F112"/>
      <c r="G112"/>
      <c r="I112"/>
    </row>
    <row r="113" spans="3:7" ht="13.5" customHeight="1">
      <c r="C113"/>
      <c r="D113"/>
      <c r="E113"/>
      <c r="F113"/>
      <c r="G113"/>
    </row>
    <row r="114" spans="3:7" ht="13.5" customHeight="1">
      <c r="C114"/>
      <c r="D114"/>
      <c r="E114"/>
      <c r="F114"/>
      <c r="G114"/>
    </row>
    <row r="115" spans="3:7" ht="13.5" customHeight="1">
      <c r="C115"/>
      <c r="D115"/>
      <c r="E115"/>
      <c r="F115"/>
      <c r="G115"/>
    </row>
    <row r="116" spans="3:7" ht="13.5" customHeight="1">
      <c r="C116"/>
      <c r="D116"/>
      <c r="E116"/>
      <c r="F116"/>
      <c r="G116"/>
    </row>
    <row r="117" spans="3:7" ht="13.5" customHeight="1">
      <c r="C117"/>
      <c r="D117"/>
      <c r="E117"/>
      <c r="F117"/>
      <c r="G117"/>
    </row>
    <row r="118" spans="3:7" ht="13.5" customHeight="1">
      <c r="C118"/>
      <c r="D118"/>
      <c r="E118"/>
      <c r="F118"/>
      <c r="G118"/>
    </row>
    <row r="119" spans="3:7" ht="13.5" customHeight="1">
      <c r="C119"/>
      <c r="D119"/>
      <c r="E119"/>
      <c r="F119"/>
      <c r="G119"/>
    </row>
    <row r="120" spans="3:7" ht="13.5" customHeight="1">
      <c r="C120"/>
      <c r="D120"/>
      <c r="E120"/>
      <c r="F120"/>
      <c r="G120"/>
    </row>
    <row r="121" spans="3:7" ht="13.5" customHeight="1">
      <c r="C121"/>
      <c r="D121"/>
      <c r="E121"/>
      <c r="F121"/>
      <c r="G121"/>
    </row>
    <row r="122" spans="3:7" ht="13.5" customHeight="1">
      <c r="C122"/>
      <c r="D122"/>
      <c r="E122"/>
      <c r="F122"/>
      <c r="G122"/>
    </row>
    <row r="123" spans="3:7" ht="13.5" customHeight="1">
      <c r="C123"/>
      <c r="D123"/>
      <c r="E123"/>
      <c r="F123"/>
      <c r="G123"/>
    </row>
    <row r="124" spans="3:7" ht="13.5" customHeight="1">
      <c r="C124"/>
      <c r="D124"/>
      <c r="E124"/>
      <c r="F124"/>
      <c r="G124"/>
    </row>
    <row r="125" spans="3:7" ht="13.5" customHeight="1">
      <c r="C125"/>
      <c r="D125"/>
      <c r="E125"/>
      <c r="F125"/>
      <c r="G125"/>
    </row>
    <row r="126" spans="3:7" ht="13.5" customHeight="1">
      <c r="C126"/>
      <c r="D126"/>
      <c r="E126"/>
      <c r="F126"/>
      <c r="G126"/>
    </row>
    <row r="127" spans="3:7" ht="13.5" customHeight="1">
      <c r="C127"/>
      <c r="D127"/>
      <c r="E127"/>
      <c r="F127"/>
      <c r="G127"/>
    </row>
    <row r="128" spans="3:7" ht="13.5" customHeight="1">
      <c r="C128"/>
      <c r="D128"/>
      <c r="E128"/>
      <c r="F128"/>
      <c r="G128"/>
    </row>
    <row r="129" spans="3:7" ht="13.5" customHeight="1">
      <c r="C129"/>
      <c r="D129"/>
      <c r="E129"/>
      <c r="F129"/>
      <c r="G129"/>
    </row>
    <row r="130" spans="3:7" ht="13.5" customHeight="1">
      <c r="C130"/>
      <c r="D130"/>
      <c r="E130"/>
      <c r="F130"/>
      <c r="G130"/>
    </row>
    <row r="131" spans="3:7" ht="13.5" customHeight="1">
      <c r="C131"/>
      <c r="D131"/>
      <c r="E131"/>
      <c r="F131"/>
      <c r="G131"/>
    </row>
    <row r="132" spans="3:7" ht="13.5" customHeight="1">
      <c r="C132"/>
      <c r="D132"/>
      <c r="E132"/>
      <c r="F132"/>
      <c r="G132"/>
    </row>
    <row r="133" spans="3:7" ht="13.5" customHeight="1">
      <c r="C133"/>
      <c r="D133"/>
      <c r="E133"/>
      <c r="F133"/>
      <c r="G133"/>
    </row>
    <row r="134" spans="3:7" ht="13.5" customHeight="1">
      <c r="C134"/>
      <c r="D134"/>
      <c r="E134"/>
      <c r="F134"/>
      <c r="G134"/>
    </row>
    <row r="135" spans="3:7" ht="13.5" customHeight="1">
      <c r="C135"/>
      <c r="D135"/>
      <c r="E135"/>
      <c r="F135"/>
      <c r="G135"/>
    </row>
    <row r="136" spans="3:7" ht="13.5" customHeight="1">
      <c r="C136"/>
      <c r="D136"/>
      <c r="E136"/>
      <c r="F136"/>
      <c r="G136"/>
    </row>
    <row r="137" spans="3:7" ht="13.5" customHeight="1">
      <c r="C137"/>
      <c r="D137"/>
      <c r="E137"/>
      <c r="F137"/>
      <c r="G137"/>
    </row>
    <row r="138" spans="3:7" ht="13.5" customHeight="1">
      <c r="C138"/>
      <c r="D138"/>
      <c r="E138"/>
      <c r="F138"/>
      <c r="G138"/>
    </row>
    <row r="139" spans="3:7" ht="13.5" customHeight="1">
      <c r="C139"/>
      <c r="D139"/>
      <c r="E139"/>
      <c r="F139"/>
      <c r="G139"/>
    </row>
    <row r="140" spans="3:7" ht="13.5" customHeight="1">
      <c r="C140"/>
      <c r="D140"/>
      <c r="E140"/>
      <c r="F140"/>
      <c r="G140"/>
    </row>
    <row r="141" spans="3:7" ht="13.5" customHeight="1">
      <c r="C141"/>
      <c r="D141"/>
      <c r="E141"/>
      <c r="F141"/>
      <c r="G141"/>
    </row>
    <row r="142" spans="3:7" ht="13.5" customHeight="1">
      <c r="C142"/>
      <c r="D142"/>
      <c r="E142"/>
      <c r="F142"/>
      <c r="G142"/>
    </row>
    <row r="143" spans="3:7" ht="13.5" customHeight="1">
      <c r="C143"/>
      <c r="D143"/>
      <c r="E143"/>
      <c r="F143"/>
      <c r="G143"/>
    </row>
    <row r="144" spans="3:7" ht="13.5" customHeight="1">
      <c r="C144"/>
      <c r="D144"/>
      <c r="E144"/>
      <c r="F144"/>
      <c r="G144"/>
    </row>
    <row r="145" spans="3:7" ht="13.5" customHeight="1">
      <c r="C145"/>
      <c r="D145"/>
      <c r="E145"/>
      <c r="F145"/>
      <c r="G145"/>
    </row>
    <row r="146" spans="3:7" ht="13.5" customHeight="1">
      <c r="C146"/>
      <c r="D146"/>
      <c r="E146"/>
      <c r="F146"/>
      <c r="G146"/>
    </row>
    <row r="147" spans="3:7" ht="13.5" customHeight="1">
      <c r="C147"/>
      <c r="D147"/>
      <c r="E147"/>
      <c r="F147"/>
      <c r="G147"/>
    </row>
    <row r="148" spans="3:7" ht="13.5" customHeight="1">
      <c r="C148"/>
      <c r="D148"/>
      <c r="E148"/>
      <c r="F148"/>
      <c r="G148"/>
    </row>
    <row r="149" spans="3:7" ht="13.5" customHeight="1">
      <c r="C149"/>
      <c r="D149"/>
      <c r="E149"/>
      <c r="F149"/>
      <c r="G149"/>
    </row>
    <row r="150" spans="3:7" ht="13.5" customHeight="1">
      <c r="C150"/>
      <c r="D150"/>
      <c r="E150"/>
      <c r="F150"/>
      <c r="G150"/>
    </row>
    <row r="151" spans="3:7" ht="13.5" customHeight="1">
      <c r="C151"/>
      <c r="D151"/>
      <c r="E151"/>
      <c r="F151"/>
      <c r="G151"/>
    </row>
    <row r="152" spans="3:7" ht="13.5" customHeight="1">
      <c r="C152"/>
      <c r="D152"/>
      <c r="E152"/>
      <c r="F152"/>
      <c r="G152"/>
    </row>
    <row r="153" spans="3:7" ht="13.5" customHeight="1">
      <c r="C153"/>
      <c r="D153"/>
      <c r="E153"/>
      <c r="F153"/>
      <c r="G153"/>
    </row>
    <row r="154" spans="3:7" ht="13.5" customHeight="1">
      <c r="C154"/>
      <c r="D154"/>
      <c r="E154"/>
      <c r="F154"/>
      <c r="G154"/>
    </row>
  </sheetData>
  <mergeCells count="1">
    <mergeCell ref="B2:H2"/>
  </mergeCells>
  <pageMargins left="0.75" right="0.75" top="1" bottom="1" header="0.5" footer="0.5"/>
  <pageSetup orientation="landscape" horizontalDpi="4294967293"/>
  <headerFooter alignWithMargins="0">
    <oddFooter>&amp;LAusten Group&amp;C&amp;P&amp;R02-19-16</oddFooter>
  </headerFooter>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fitToPage="1"/>
  </sheetPr>
  <dimension ref="B2:I154"/>
  <sheetViews>
    <sheetView showGridLines="0" showRowColHeaders="0" tabSelected="1" workbookViewId="0"/>
  </sheetViews>
  <sheetFormatPr baseColWidth="10" defaultColWidth="9.1640625" defaultRowHeight="13.5" customHeight="1" x14ac:dyDescent="0"/>
  <cols>
    <col min="1" max="1" width="12.6640625" style="95" customWidth="1"/>
    <col min="2" max="2" width="31.5" style="96" customWidth="1"/>
    <col min="3" max="8" width="12.6640625" style="95" customWidth="1"/>
    <col min="9" max="16384" width="9.1640625" style="95"/>
  </cols>
  <sheetData>
    <row r="2" spans="2:9" ht="13.5" customHeight="1">
      <c r="B2" s="420" t="s">
        <v>88</v>
      </c>
      <c r="C2" s="420"/>
      <c r="D2" s="420"/>
      <c r="E2" s="420"/>
      <c r="F2" s="420"/>
      <c r="G2" s="420"/>
      <c r="H2" s="420"/>
    </row>
    <row r="3" spans="2:9" ht="13.5" customHeight="1">
      <c r="I3"/>
    </row>
    <row r="4" spans="2:9" s="97" customFormat="1" ht="39.75" customHeight="1" thickBot="1">
      <c r="B4" s="144" t="s">
        <v>81</v>
      </c>
      <c r="C4" s="144" t="s">
        <v>104</v>
      </c>
      <c r="D4" s="144" t="s">
        <v>105</v>
      </c>
      <c r="E4" s="145" t="s">
        <v>23</v>
      </c>
      <c r="F4" s="144" t="s">
        <v>106</v>
      </c>
      <c r="G4" s="144" t="s">
        <v>24</v>
      </c>
      <c r="H4" s="144" t="s">
        <v>324</v>
      </c>
      <c r="I4"/>
    </row>
    <row r="5" spans="2:9" ht="13.5" customHeight="1">
      <c r="B5" s="276" t="s">
        <v>171</v>
      </c>
      <c r="C5" s="301">
        <v>22</v>
      </c>
      <c r="D5" s="411">
        <v>10</v>
      </c>
      <c r="E5" s="195">
        <v>0.45454545454545453</v>
      </c>
      <c r="F5" s="277">
        <v>18</v>
      </c>
      <c r="G5" s="196">
        <v>0.39908450579380672</v>
      </c>
      <c r="H5" s="171">
        <v>334</v>
      </c>
      <c r="I5"/>
    </row>
    <row r="6" spans="2:9" ht="13.5" customHeight="1">
      <c r="B6" s="278" t="s">
        <v>170</v>
      </c>
      <c r="C6" s="300">
        <v>128</v>
      </c>
      <c r="D6" s="412">
        <v>20</v>
      </c>
      <c r="E6" s="282">
        <v>0.15625</v>
      </c>
      <c r="F6" s="205">
        <v>24</v>
      </c>
      <c r="G6" s="91">
        <v>0.62385465626650205</v>
      </c>
      <c r="H6" s="279">
        <v>326</v>
      </c>
    </row>
    <row r="7" spans="2:9" ht="13.5" customHeight="1">
      <c r="B7" s="278" t="s">
        <v>103</v>
      </c>
      <c r="C7" s="300">
        <v>75</v>
      </c>
      <c r="D7" s="412">
        <v>10</v>
      </c>
      <c r="E7" s="282">
        <v>0.13333333333333333</v>
      </c>
      <c r="F7" s="205">
        <v>16</v>
      </c>
      <c r="G7" s="91">
        <v>0.40629499121105472</v>
      </c>
      <c r="H7" s="279">
        <v>402</v>
      </c>
      <c r="I7" t="s">
        <v>25</v>
      </c>
    </row>
    <row r="8" spans="2:9" ht="13.5" customHeight="1">
      <c r="B8" s="278" t="s">
        <v>152</v>
      </c>
      <c r="C8" s="300">
        <v>1058</v>
      </c>
      <c r="D8" s="412">
        <v>105</v>
      </c>
      <c r="E8" s="282">
        <v>9.9243856332703217E-2</v>
      </c>
      <c r="F8" s="205">
        <v>176</v>
      </c>
      <c r="G8" s="91">
        <v>4.6858923537623358</v>
      </c>
      <c r="H8" s="279">
        <v>330</v>
      </c>
      <c r="I8"/>
    </row>
    <row r="9" spans="2:9" ht="13.5" customHeight="1">
      <c r="B9" s="278" t="s">
        <v>151</v>
      </c>
      <c r="C9" s="300">
        <v>2255</v>
      </c>
      <c r="D9" s="412">
        <v>199</v>
      </c>
      <c r="E9" s="282">
        <v>8.8248337028824828E-2</v>
      </c>
      <c r="F9" s="205">
        <v>318</v>
      </c>
      <c r="G9" s="91">
        <v>8.7858421131121389</v>
      </c>
      <c r="H9" s="279">
        <v>248</v>
      </c>
      <c r="I9"/>
    </row>
    <row r="10" spans="2:9" ht="13.5" customHeight="1" thickBot="1">
      <c r="B10" s="280" t="s">
        <v>156</v>
      </c>
      <c r="C10" s="302">
        <v>592</v>
      </c>
      <c r="D10" s="413">
        <v>42</v>
      </c>
      <c r="E10" s="197">
        <v>7.0945945945945943E-2</v>
      </c>
      <c r="F10" s="281">
        <v>55</v>
      </c>
      <c r="G10" s="198">
        <v>1.7073723792586555</v>
      </c>
      <c r="H10" s="192">
        <v>426</v>
      </c>
      <c r="I10"/>
    </row>
    <row r="11" spans="2:9" ht="13.5" customHeight="1">
      <c r="B11" s="351" t="s">
        <v>177</v>
      </c>
      <c r="C11" s="352">
        <v>15</v>
      </c>
      <c r="D11" s="414">
        <v>1</v>
      </c>
      <c r="E11" s="282">
        <v>6.6666666666666666E-2</v>
      </c>
      <c r="F11" s="354">
        <v>6</v>
      </c>
      <c r="G11" s="91">
        <v>0.14015676854090678</v>
      </c>
      <c r="H11" s="279">
        <v>349</v>
      </c>
      <c r="I11"/>
    </row>
    <row r="12" spans="2:9" ht="13.5" customHeight="1">
      <c r="B12" s="278" t="s">
        <v>120</v>
      </c>
      <c r="C12" s="300">
        <v>364</v>
      </c>
      <c r="D12" s="412">
        <v>24</v>
      </c>
      <c r="E12" s="282">
        <v>6.5934065934065936E-2</v>
      </c>
      <c r="F12" s="205">
        <v>104</v>
      </c>
      <c r="G12" s="91">
        <v>2.5260849959644283</v>
      </c>
      <c r="H12" s="279">
        <v>346</v>
      </c>
      <c r="I12"/>
    </row>
    <row r="13" spans="2:9" ht="13.5" customHeight="1">
      <c r="B13" s="278" t="s">
        <v>154</v>
      </c>
      <c r="C13" s="300">
        <v>1694</v>
      </c>
      <c r="D13" s="412">
        <v>101</v>
      </c>
      <c r="E13" s="282">
        <v>5.9622195985832349E-2</v>
      </c>
      <c r="F13" s="205">
        <v>234</v>
      </c>
      <c r="G13" s="91">
        <v>6.4972814518025475</v>
      </c>
      <c r="H13" s="279">
        <v>299</v>
      </c>
      <c r="I13"/>
    </row>
    <row r="14" spans="2:9" ht="13.5" customHeight="1">
      <c r="B14" s="278" t="s">
        <v>188</v>
      </c>
      <c r="C14" s="300">
        <v>85</v>
      </c>
      <c r="D14" s="412">
        <v>5</v>
      </c>
      <c r="E14" s="282">
        <v>5.8823529411764705E-2</v>
      </c>
      <c r="F14" s="205">
        <v>11</v>
      </c>
      <c r="G14" s="91">
        <v>0.31041857523061311</v>
      </c>
      <c r="H14" s="279">
        <v>429</v>
      </c>
      <c r="I14"/>
    </row>
    <row r="15" spans="2:9" ht="13.5" customHeight="1">
      <c r="B15" s="278" t="s">
        <v>133</v>
      </c>
      <c r="C15" s="300">
        <v>765</v>
      </c>
      <c r="D15" s="412">
        <v>39</v>
      </c>
      <c r="E15" s="282">
        <v>5.0980392156862744E-2</v>
      </c>
      <c r="F15" s="205">
        <v>40</v>
      </c>
      <c r="G15" s="91">
        <v>1.5527070172101414</v>
      </c>
      <c r="H15" s="279">
        <v>445</v>
      </c>
      <c r="I15"/>
    </row>
    <row r="16" spans="2:9" ht="13.5" customHeight="1">
      <c r="B16" s="278" t="s">
        <v>199</v>
      </c>
      <c r="C16" s="300">
        <v>121</v>
      </c>
      <c r="D16" s="412">
        <v>5</v>
      </c>
      <c r="E16" s="282">
        <v>4.1322314049586778E-2</v>
      </c>
      <c r="F16" s="205">
        <v>12</v>
      </c>
      <c r="G16" s="91">
        <v>0.36492691901360219</v>
      </c>
      <c r="H16" s="279">
        <v>562</v>
      </c>
      <c r="I16" t="s">
        <v>26</v>
      </c>
    </row>
    <row r="17" spans="2:9" ht="13.5" customHeight="1">
      <c r="B17" s="278" t="s">
        <v>96</v>
      </c>
      <c r="C17" s="300">
        <v>767</v>
      </c>
      <c r="D17" s="412">
        <v>31</v>
      </c>
      <c r="E17" s="282">
        <v>4.0417209908735333E-2</v>
      </c>
      <c r="F17" s="205">
        <v>19</v>
      </c>
      <c r="G17" s="91">
        <v>1.1128333747376542</v>
      </c>
      <c r="H17" s="279">
        <v>440</v>
      </c>
      <c r="I17"/>
    </row>
    <row r="18" spans="2:9" ht="13.5" customHeight="1">
      <c r="B18" s="278" t="s">
        <v>98</v>
      </c>
      <c r="C18" s="300">
        <v>1559</v>
      </c>
      <c r="D18" s="412">
        <v>54</v>
      </c>
      <c r="E18" s="282">
        <v>3.463758819756254E-2</v>
      </c>
      <c r="F18" s="205">
        <v>116</v>
      </c>
      <c r="G18" s="91">
        <v>3.8896357852499093</v>
      </c>
      <c r="H18" s="279">
        <v>417</v>
      </c>
      <c r="I18"/>
    </row>
    <row r="19" spans="2:9" ht="13.5" customHeight="1">
      <c r="B19" s="278" t="s">
        <v>101</v>
      </c>
      <c r="C19" s="300">
        <v>505</v>
      </c>
      <c r="D19" s="412">
        <v>17</v>
      </c>
      <c r="E19" s="282">
        <v>3.3663366336633666E-2</v>
      </c>
      <c r="F19" s="205">
        <v>45</v>
      </c>
      <c r="G19" s="91">
        <v>1.4161290872241308</v>
      </c>
      <c r="H19" s="279">
        <v>345</v>
      </c>
      <c r="I19"/>
    </row>
    <row r="20" spans="2:9" ht="13.5" customHeight="1">
      <c r="B20" s="278" t="s">
        <v>4</v>
      </c>
      <c r="C20" s="300">
        <v>5146</v>
      </c>
      <c r="D20" s="412">
        <v>170</v>
      </c>
      <c r="E20" s="282">
        <v>3.3035367275553826E-2</v>
      </c>
      <c r="F20" s="205">
        <v>268</v>
      </c>
      <c r="G20" s="91">
        <v>10.422198271677196</v>
      </c>
      <c r="H20" s="279">
        <v>267</v>
      </c>
      <c r="I20"/>
    </row>
    <row r="21" spans="2:9" ht="13.5" customHeight="1" thickBot="1">
      <c r="B21" s="280" t="s">
        <v>121</v>
      </c>
      <c r="C21" s="302">
        <v>2260</v>
      </c>
      <c r="D21" s="413">
        <v>72</v>
      </c>
      <c r="E21" s="197">
        <v>3.1858407079646017E-2</v>
      </c>
      <c r="F21" s="281">
        <v>77</v>
      </c>
      <c r="G21" s="198">
        <v>3.7210759707508632</v>
      </c>
      <c r="H21" s="192">
        <v>363</v>
      </c>
      <c r="I21"/>
    </row>
    <row r="22" spans="2:9" ht="13.5" customHeight="1">
      <c r="B22" s="351" t="s">
        <v>157</v>
      </c>
      <c r="C22" s="352">
        <v>137</v>
      </c>
      <c r="D22" s="414">
        <v>4</v>
      </c>
      <c r="E22" s="282">
        <v>2.9197080291970802E-2</v>
      </c>
      <c r="F22" s="354">
        <v>36</v>
      </c>
      <c r="G22" s="91">
        <v>0.88464202828713367</v>
      </c>
      <c r="H22" s="279">
        <v>363</v>
      </c>
      <c r="I22"/>
    </row>
    <row r="23" spans="2:9" ht="13.5" customHeight="1">
      <c r="B23" s="278" t="s">
        <v>97</v>
      </c>
      <c r="C23" s="300">
        <v>2292</v>
      </c>
      <c r="D23" s="412">
        <v>66</v>
      </c>
      <c r="E23" s="282">
        <v>2.8795811518324606E-2</v>
      </c>
      <c r="F23" s="205">
        <v>144</v>
      </c>
      <c r="G23" s="91">
        <v>5.1601696306105049</v>
      </c>
      <c r="H23" s="279">
        <v>340</v>
      </c>
      <c r="I23"/>
    </row>
    <row r="24" spans="2:9" ht="13.5" customHeight="1">
      <c r="B24" s="278" t="s">
        <v>155</v>
      </c>
      <c r="C24" s="300">
        <v>2568</v>
      </c>
      <c r="D24" s="412">
        <v>71</v>
      </c>
      <c r="E24" s="282">
        <v>2.764797507788162E-2</v>
      </c>
      <c r="F24" s="205">
        <v>89</v>
      </c>
      <c r="G24" s="91">
        <v>4.2598787405473715</v>
      </c>
      <c r="H24" s="279">
        <v>435</v>
      </c>
      <c r="I24"/>
    </row>
    <row r="25" spans="2:9" ht="13.5" customHeight="1">
      <c r="B25" s="278" t="s">
        <v>100</v>
      </c>
      <c r="C25" s="300">
        <v>154</v>
      </c>
      <c r="D25" s="412">
        <v>4</v>
      </c>
      <c r="E25" s="282">
        <v>2.5974025974025976E-2</v>
      </c>
      <c r="F25" s="205">
        <v>6</v>
      </c>
      <c r="G25" s="91">
        <v>0.26940138489825416</v>
      </c>
      <c r="H25" s="279">
        <v>425</v>
      </c>
    </row>
    <row r="26" spans="2:9" ht="13.5" customHeight="1">
      <c r="B26" s="278" t="s">
        <v>102</v>
      </c>
      <c r="C26" s="300">
        <v>519</v>
      </c>
      <c r="D26" s="412">
        <v>13</v>
      </c>
      <c r="E26" s="282">
        <v>2.5048169556840076E-2</v>
      </c>
      <c r="F26" s="205">
        <v>28</v>
      </c>
      <c r="G26" s="91">
        <v>1.0715529252133131</v>
      </c>
      <c r="H26" s="279">
        <v>402</v>
      </c>
      <c r="I26" t="s">
        <v>27</v>
      </c>
    </row>
    <row r="27" spans="2:9" ht="13.5" customHeight="1">
      <c r="B27" s="278" t="s">
        <v>99</v>
      </c>
      <c r="C27" s="300">
        <v>1599</v>
      </c>
      <c r="D27" s="412">
        <v>39</v>
      </c>
      <c r="E27" s="282">
        <v>2.4390243902439025E-2</v>
      </c>
      <c r="F27" s="205">
        <v>41</v>
      </c>
      <c r="G27" s="91">
        <v>2.3492096333180461</v>
      </c>
      <c r="H27" s="279">
        <v>307</v>
      </c>
      <c r="I27"/>
    </row>
    <row r="28" spans="2:9" ht="13.5" customHeight="1">
      <c r="B28" s="278" t="s">
        <v>153</v>
      </c>
      <c r="C28" s="300">
        <v>5603</v>
      </c>
      <c r="D28" s="412">
        <v>136</v>
      </c>
      <c r="E28" s="282">
        <v>2.4272711047653044E-2</v>
      </c>
      <c r="F28" s="205">
        <v>189</v>
      </c>
      <c r="G28" s="91">
        <v>9.1853662969620959</v>
      </c>
      <c r="H28" s="279">
        <v>308</v>
      </c>
      <c r="I28"/>
    </row>
    <row r="29" spans="2:9" ht="13.5" customHeight="1">
      <c r="B29" s="278" t="s">
        <v>3</v>
      </c>
      <c r="C29" s="300">
        <v>15309</v>
      </c>
      <c r="D29" s="412">
        <v>298</v>
      </c>
      <c r="E29" s="282">
        <v>1.946567378666144E-2</v>
      </c>
      <c r="F29" s="205">
        <v>213</v>
      </c>
      <c r="G29" s="91">
        <v>18.715011855895312</v>
      </c>
      <c r="H29" s="279">
        <v>450</v>
      </c>
      <c r="I29"/>
    </row>
    <row r="30" spans="2:9" ht="13.5" customHeight="1">
      <c r="B30" s="278" t="s">
        <v>194</v>
      </c>
      <c r="C30" s="300">
        <v>5738</v>
      </c>
      <c r="D30" s="412">
        <v>68</v>
      </c>
      <c r="E30" s="282">
        <v>1.1850819100731963E-2</v>
      </c>
      <c r="F30" s="205">
        <v>31</v>
      </c>
      <c r="G30" s="91">
        <v>5.9873746055004284</v>
      </c>
      <c r="H30" s="279">
        <v>568</v>
      </c>
      <c r="I30"/>
    </row>
    <row r="31" spans="2:9" ht="13.5" customHeight="1" thickBot="1">
      <c r="B31" s="280" t="s">
        <v>179</v>
      </c>
      <c r="C31" s="302">
        <v>2444</v>
      </c>
      <c r="D31" s="413">
        <v>25</v>
      </c>
      <c r="E31" s="197">
        <v>1.0229132569558102E-2</v>
      </c>
      <c r="F31" s="281">
        <v>61</v>
      </c>
      <c r="G31" s="198">
        <v>3.555603681961053</v>
      </c>
      <c r="H31" s="192">
        <v>321</v>
      </c>
      <c r="I31"/>
    </row>
    <row r="32" spans="2:9" ht="13.5" customHeight="1">
      <c r="C32" s="98"/>
      <c r="H32" s="96"/>
      <c r="I32"/>
    </row>
    <row r="33" spans="3:9" ht="13.5" customHeight="1">
      <c r="C33"/>
      <c r="D33"/>
      <c r="E33"/>
      <c r="F33"/>
      <c r="G33"/>
      <c r="H33"/>
      <c r="I33"/>
    </row>
    <row r="34" spans="3:9" ht="13.5" customHeight="1">
      <c r="C34"/>
      <c r="D34"/>
      <c r="E34"/>
      <c r="F34"/>
      <c r="G34"/>
      <c r="H34"/>
      <c r="I34"/>
    </row>
    <row r="35" spans="3:9" ht="13.5" customHeight="1">
      <c r="C35"/>
      <c r="D35"/>
      <c r="E35"/>
      <c r="F35"/>
      <c r="G35"/>
      <c r="I35"/>
    </row>
    <row r="36" spans="3:9" ht="13.5" customHeight="1">
      <c r="C36"/>
      <c r="D36"/>
      <c r="E36"/>
      <c r="F36"/>
      <c r="G36"/>
      <c r="I36"/>
    </row>
    <row r="37" spans="3:9" ht="13.5" customHeight="1">
      <c r="C37"/>
      <c r="D37"/>
      <c r="E37"/>
      <c r="F37"/>
      <c r="G37"/>
      <c r="I37"/>
    </row>
    <row r="38" spans="3:9" ht="13.5" customHeight="1">
      <c r="C38"/>
      <c r="D38"/>
      <c r="E38"/>
      <c r="F38"/>
      <c r="G38"/>
      <c r="I38"/>
    </row>
    <row r="39" spans="3:9" ht="13.5" customHeight="1">
      <c r="C39"/>
      <c r="D39"/>
      <c r="E39"/>
      <c r="F39"/>
      <c r="G39"/>
      <c r="I39"/>
    </row>
    <row r="40" spans="3:9" ht="13.5" customHeight="1">
      <c r="C40"/>
      <c r="D40"/>
      <c r="E40"/>
      <c r="F40"/>
      <c r="G40"/>
      <c r="I40"/>
    </row>
    <row r="41" spans="3:9" ht="13.5" customHeight="1">
      <c r="C41"/>
      <c r="D41"/>
      <c r="E41"/>
      <c r="F41"/>
      <c r="G41"/>
      <c r="I41"/>
    </row>
    <row r="42" spans="3:9" ht="13.5" customHeight="1">
      <c r="C42"/>
      <c r="D42"/>
      <c r="E42"/>
      <c r="F42"/>
      <c r="G42"/>
      <c r="I42"/>
    </row>
    <row r="43" spans="3:9" ht="13.5" customHeight="1">
      <c r="C43"/>
      <c r="D43"/>
      <c r="E43"/>
      <c r="F43"/>
      <c r="G43"/>
      <c r="I43"/>
    </row>
    <row r="44" spans="3:9" ht="13.5" customHeight="1">
      <c r="C44"/>
      <c r="D44"/>
      <c r="E44"/>
      <c r="F44"/>
      <c r="G44"/>
      <c r="I44"/>
    </row>
    <row r="45" spans="3:9" ht="13.5" customHeight="1">
      <c r="C45"/>
      <c r="D45"/>
      <c r="E45"/>
      <c r="F45"/>
      <c r="G45"/>
      <c r="I45"/>
    </row>
    <row r="46" spans="3:9" ht="13.5" customHeight="1">
      <c r="C46"/>
      <c r="D46"/>
      <c r="E46"/>
      <c r="F46"/>
      <c r="G46"/>
      <c r="I46"/>
    </row>
    <row r="47" spans="3:9" ht="13.5" customHeight="1">
      <c r="C47"/>
      <c r="D47"/>
      <c r="E47"/>
      <c r="F47"/>
      <c r="G47"/>
      <c r="I47"/>
    </row>
    <row r="48" spans="3:9" ht="13.5" customHeight="1">
      <c r="C48"/>
      <c r="D48"/>
      <c r="E48"/>
      <c r="F48"/>
      <c r="G48"/>
      <c r="I48"/>
    </row>
    <row r="49" spans="3:9" ht="13.5" customHeight="1">
      <c r="C49"/>
      <c r="D49"/>
      <c r="E49"/>
      <c r="F49"/>
      <c r="G49"/>
      <c r="I49"/>
    </row>
    <row r="50" spans="3:9" ht="13.5" customHeight="1">
      <c r="C50"/>
      <c r="D50"/>
      <c r="E50"/>
      <c r="F50"/>
      <c r="G50"/>
      <c r="I50"/>
    </row>
    <row r="51" spans="3:9" ht="13.5" customHeight="1">
      <c r="C51"/>
      <c r="D51"/>
      <c r="E51"/>
      <c r="F51"/>
      <c r="G51"/>
      <c r="I51"/>
    </row>
    <row r="52" spans="3:9" ht="13.5" customHeight="1">
      <c r="C52"/>
      <c r="D52"/>
      <c r="E52"/>
      <c r="F52"/>
      <c r="G52"/>
      <c r="I52"/>
    </row>
    <row r="53" spans="3:9" ht="13.5" customHeight="1">
      <c r="C53"/>
      <c r="D53"/>
      <c r="E53"/>
      <c r="F53"/>
      <c r="G53"/>
      <c r="I53"/>
    </row>
    <row r="54" spans="3:9" ht="13.5" customHeight="1">
      <c r="C54"/>
      <c r="D54"/>
      <c r="E54"/>
      <c r="F54"/>
      <c r="G54"/>
      <c r="I54"/>
    </row>
    <row r="55" spans="3:9" ht="13.5" customHeight="1">
      <c r="C55"/>
      <c r="D55"/>
      <c r="E55"/>
      <c r="F55"/>
      <c r="G55"/>
      <c r="I55"/>
    </row>
    <row r="56" spans="3:9" ht="13.5" customHeight="1">
      <c r="C56"/>
      <c r="D56"/>
      <c r="E56"/>
      <c r="F56"/>
      <c r="G56"/>
      <c r="I56"/>
    </row>
    <row r="57" spans="3:9" ht="13.5" customHeight="1">
      <c r="C57"/>
      <c r="D57"/>
      <c r="E57"/>
      <c r="F57"/>
      <c r="G57"/>
      <c r="I57"/>
    </row>
    <row r="58" spans="3:9" ht="13.5" customHeight="1">
      <c r="C58"/>
      <c r="D58"/>
      <c r="E58"/>
      <c r="F58"/>
      <c r="G58"/>
      <c r="I58"/>
    </row>
    <row r="59" spans="3:9" ht="13.5" customHeight="1">
      <c r="C59"/>
      <c r="D59"/>
      <c r="E59"/>
      <c r="F59"/>
      <c r="G59"/>
      <c r="I59"/>
    </row>
    <row r="60" spans="3:9" ht="13.5" customHeight="1">
      <c r="C60"/>
      <c r="D60"/>
      <c r="E60"/>
      <c r="F60"/>
      <c r="G60"/>
      <c r="I60"/>
    </row>
    <row r="61" spans="3:9" ht="13.5" customHeight="1">
      <c r="C61"/>
      <c r="D61"/>
      <c r="E61"/>
      <c r="F61"/>
      <c r="G61"/>
      <c r="I61"/>
    </row>
    <row r="62" spans="3:9" ht="13.5" customHeight="1">
      <c r="C62"/>
      <c r="D62"/>
      <c r="E62"/>
      <c r="F62"/>
      <c r="G62"/>
      <c r="I62"/>
    </row>
    <row r="63" spans="3:9" ht="13.5" customHeight="1">
      <c r="C63"/>
      <c r="D63"/>
      <c r="E63"/>
      <c r="F63"/>
      <c r="G63"/>
      <c r="I63"/>
    </row>
    <row r="64" spans="3:9" ht="13.5" customHeight="1">
      <c r="C64"/>
      <c r="D64"/>
      <c r="E64"/>
      <c r="F64"/>
      <c r="G64"/>
      <c r="I64"/>
    </row>
    <row r="65" spans="3:9" ht="13.5" customHeight="1">
      <c r="C65"/>
      <c r="D65"/>
      <c r="E65"/>
      <c r="F65"/>
      <c r="G65"/>
      <c r="I65"/>
    </row>
    <row r="66" spans="3:9" ht="13.5" customHeight="1">
      <c r="C66"/>
      <c r="D66"/>
      <c r="E66"/>
      <c r="F66"/>
      <c r="G66"/>
      <c r="I66"/>
    </row>
    <row r="67" spans="3:9" ht="13.5" customHeight="1">
      <c r="C67"/>
      <c r="D67"/>
      <c r="E67"/>
      <c r="F67"/>
      <c r="G67"/>
      <c r="I67"/>
    </row>
    <row r="68" spans="3:9" ht="13.5" customHeight="1">
      <c r="C68"/>
      <c r="D68"/>
      <c r="E68"/>
      <c r="F68"/>
      <c r="G68"/>
      <c r="I68"/>
    </row>
    <row r="69" spans="3:9" ht="13.5" customHeight="1">
      <c r="C69"/>
      <c r="D69"/>
      <c r="E69"/>
      <c r="F69"/>
      <c r="G69"/>
      <c r="I69"/>
    </row>
    <row r="70" spans="3:9" ht="13.5" customHeight="1">
      <c r="C70"/>
      <c r="D70"/>
      <c r="E70"/>
      <c r="F70"/>
      <c r="G70"/>
      <c r="I70"/>
    </row>
    <row r="71" spans="3:9" ht="13.5" customHeight="1">
      <c r="C71"/>
      <c r="D71"/>
      <c r="E71"/>
      <c r="F71"/>
      <c r="G71"/>
      <c r="I71"/>
    </row>
    <row r="72" spans="3:9" ht="13.5" customHeight="1">
      <c r="C72"/>
      <c r="D72"/>
      <c r="E72"/>
      <c r="F72"/>
      <c r="G72"/>
      <c r="I72"/>
    </row>
    <row r="73" spans="3:9" ht="13.5" customHeight="1">
      <c r="C73"/>
      <c r="D73"/>
      <c r="E73"/>
      <c r="F73"/>
      <c r="G73"/>
      <c r="I73"/>
    </row>
    <row r="74" spans="3:9" ht="13.5" customHeight="1">
      <c r="C74"/>
      <c r="D74"/>
      <c r="E74"/>
      <c r="F74"/>
      <c r="G74"/>
      <c r="I74"/>
    </row>
    <row r="75" spans="3:9" ht="13.5" customHeight="1">
      <c r="C75"/>
      <c r="D75"/>
      <c r="E75"/>
      <c r="F75"/>
      <c r="G75"/>
      <c r="I75"/>
    </row>
    <row r="76" spans="3:9" ht="13.5" customHeight="1">
      <c r="C76"/>
      <c r="D76"/>
      <c r="E76"/>
      <c r="F76"/>
      <c r="G76"/>
      <c r="I76"/>
    </row>
    <row r="77" spans="3:9" ht="13.5" customHeight="1">
      <c r="C77"/>
      <c r="D77"/>
      <c r="E77"/>
      <c r="F77"/>
      <c r="G77"/>
      <c r="I77"/>
    </row>
    <row r="78" spans="3:9" ht="13.5" customHeight="1">
      <c r="C78"/>
      <c r="D78"/>
      <c r="E78"/>
      <c r="F78"/>
      <c r="G78"/>
      <c r="I78"/>
    </row>
    <row r="79" spans="3:9" ht="13.5" customHeight="1">
      <c r="C79"/>
      <c r="D79"/>
      <c r="E79"/>
      <c r="F79"/>
      <c r="G79"/>
      <c r="I79"/>
    </row>
    <row r="80" spans="3:9" ht="13.5" customHeight="1">
      <c r="C80"/>
      <c r="D80"/>
      <c r="E80"/>
      <c r="F80"/>
      <c r="G80"/>
      <c r="I80"/>
    </row>
    <row r="81" spans="3:9" ht="13.5" customHeight="1">
      <c r="C81"/>
      <c r="D81"/>
      <c r="E81"/>
      <c r="F81"/>
      <c r="G81"/>
      <c r="I81"/>
    </row>
    <row r="82" spans="3:9" ht="13.5" customHeight="1">
      <c r="C82"/>
      <c r="D82"/>
      <c r="E82"/>
      <c r="F82"/>
      <c r="G82"/>
      <c r="I82"/>
    </row>
    <row r="83" spans="3:9" ht="13.5" customHeight="1">
      <c r="C83"/>
      <c r="D83"/>
      <c r="E83"/>
      <c r="F83"/>
      <c r="G83"/>
      <c r="I83"/>
    </row>
    <row r="84" spans="3:9" ht="13.5" customHeight="1">
      <c r="C84"/>
      <c r="D84"/>
      <c r="E84"/>
      <c r="F84"/>
      <c r="G84"/>
      <c r="I84"/>
    </row>
    <row r="85" spans="3:9" ht="13.5" customHeight="1">
      <c r="C85"/>
      <c r="D85"/>
      <c r="E85"/>
      <c r="F85"/>
      <c r="G85"/>
      <c r="I85"/>
    </row>
    <row r="86" spans="3:9" ht="13.5" customHeight="1">
      <c r="C86"/>
      <c r="D86"/>
      <c r="E86"/>
      <c r="F86"/>
      <c r="G86"/>
      <c r="I86"/>
    </row>
    <row r="87" spans="3:9" ht="13.5" customHeight="1">
      <c r="C87"/>
      <c r="D87"/>
      <c r="E87"/>
      <c r="F87"/>
      <c r="G87"/>
      <c r="I87"/>
    </row>
    <row r="88" spans="3:9" ht="13.5" customHeight="1">
      <c r="C88"/>
      <c r="D88"/>
      <c r="E88"/>
      <c r="F88"/>
      <c r="G88"/>
      <c r="I88"/>
    </row>
    <row r="89" spans="3:9" ht="13.5" customHeight="1">
      <c r="C89"/>
      <c r="D89"/>
      <c r="E89"/>
      <c r="F89"/>
      <c r="G89"/>
      <c r="I89"/>
    </row>
    <row r="90" spans="3:9" ht="13.5" customHeight="1">
      <c r="C90"/>
      <c r="D90"/>
      <c r="E90"/>
      <c r="F90"/>
      <c r="G90"/>
      <c r="I90"/>
    </row>
    <row r="91" spans="3:9" ht="13.5" customHeight="1">
      <c r="C91"/>
      <c r="D91"/>
      <c r="E91"/>
      <c r="F91"/>
      <c r="G91"/>
      <c r="I91"/>
    </row>
    <row r="92" spans="3:9" ht="13.5" customHeight="1">
      <c r="C92"/>
      <c r="D92"/>
      <c r="E92"/>
      <c r="F92"/>
      <c r="G92"/>
      <c r="I92"/>
    </row>
    <row r="93" spans="3:9" ht="13.5" customHeight="1">
      <c r="C93"/>
      <c r="D93"/>
      <c r="E93"/>
      <c r="F93"/>
      <c r="G93"/>
      <c r="I93"/>
    </row>
    <row r="94" spans="3:9" ht="13.5" customHeight="1">
      <c r="C94"/>
      <c r="D94"/>
      <c r="E94"/>
      <c r="F94"/>
      <c r="G94"/>
      <c r="I94"/>
    </row>
    <row r="95" spans="3:9" ht="13.5" customHeight="1">
      <c r="C95"/>
      <c r="D95"/>
      <c r="E95"/>
      <c r="F95"/>
      <c r="G95"/>
      <c r="I95"/>
    </row>
    <row r="96" spans="3:9" ht="13.5" customHeight="1">
      <c r="C96"/>
      <c r="D96"/>
      <c r="E96"/>
      <c r="F96"/>
      <c r="G96"/>
      <c r="I96"/>
    </row>
    <row r="97" spans="3:9" ht="13.5" customHeight="1">
      <c r="C97"/>
      <c r="D97"/>
      <c r="E97"/>
      <c r="F97"/>
      <c r="G97"/>
      <c r="I97"/>
    </row>
    <row r="98" spans="3:9" ht="13.5" customHeight="1">
      <c r="C98"/>
      <c r="D98"/>
      <c r="E98"/>
      <c r="F98"/>
      <c r="G98"/>
      <c r="I98"/>
    </row>
    <row r="99" spans="3:9" ht="13.5" customHeight="1">
      <c r="C99"/>
      <c r="D99"/>
      <c r="E99"/>
      <c r="F99"/>
      <c r="G99"/>
      <c r="I99"/>
    </row>
    <row r="100" spans="3:9" ht="13.5" customHeight="1">
      <c r="C100"/>
      <c r="D100"/>
      <c r="E100"/>
      <c r="F100"/>
      <c r="G100"/>
      <c r="I100"/>
    </row>
    <row r="101" spans="3:9" ht="13.5" customHeight="1">
      <c r="C101"/>
      <c r="D101"/>
      <c r="E101"/>
      <c r="F101"/>
      <c r="G101"/>
      <c r="I101"/>
    </row>
    <row r="102" spans="3:9" ht="13.5" customHeight="1">
      <c r="C102"/>
      <c r="D102"/>
      <c r="E102"/>
      <c r="F102"/>
      <c r="G102"/>
      <c r="I102"/>
    </row>
    <row r="103" spans="3:9" ht="13.5" customHeight="1">
      <c r="C103"/>
      <c r="D103"/>
      <c r="E103"/>
      <c r="F103"/>
      <c r="G103"/>
      <c r="I103"/>
    </row>
    <row r="104" spans="3:9" ht="13.5" customHeight="1">
      <c r="C104"/>
      <c r="D104"/>
      <c r="E104"/>
      <c r="F104"/>
      <c r="G104"/>
      <c r="I104"/>
    </row>
    <row r="105" spans="3:9" ht="13.5" customHeight="1">
      <c r="C105"/>
      <c r="D105"/>
      <c r="E105"/>
      <c r="F105"/>
      <c r="G105"/>
      <c r="I105"/>
    </row>
    <row r="106" spans="3:9" ht="13.5" customHeight="1">
      <c r="C106"/>
      <c r="D106"/>
      <c r="E106"/>
      <c r="F106"/>
      <c r="G106"/>
      <c r="I106"/>
    </row>
    <row r="107" spans="3:9" ht="13.5" customHeight="1">
      <c r="C107"/>
      <c r="D107"/>
      <c r="E107"/>
      <c r="F107"/>
      <c r="G107"/>
      <c r="I107"/>
    </row>
    <row r="108" spans="3:9" ht="13.5" customHeight="1">
      <c r="C108"/>
      <c r="D108"/>
      <c r="E108"/>
      <c r="F108"/>
      <c r="G108"/>
      <c r="I108"/>
    </row>
    <row r="109" spans="3:9" ht="13.5" customHeight="1">
      <c r="C109"/>
      <c r="D109"/>
      <c r="E109"/>
      <c r="F109"/>
      <c r="G109"/>
      <c r="I109"/>
    </row>
    <row r="110" spans="3:9" ht="13.5" customHeight="1">
      <c r="C110"/>
      <c r="D110"/>
      <c r="E110"/>
      <c r="F110"/>
      <c r="G110"/>
      <c r="I110"/>
    </row>
    <row r="111" spans="3:9" ht="13.5" customHeight="1">
      <c r="C111"/>
      <c r="D111"/>
      <c r="E111"/>
      <c r="F111"/>
      <c r="G111"/>
      <c r="I111"/>
    </row>
    <row r="112" spans="3:9" ht="13.5" customHeight="1">
      <c r="C112"/>
      <c r="D112"/>
      <c r="E112"/>
      <c r="F112"/>
      <c r="G112"/>
      <c r="I112"/>
    </row>
    <row r="113" spans="3:7" ht="13.5" customHeight="1">
      <c r="C113"/>
      <c r="D113"/>
      <c r="E113"/>
      <c r="F113"/>
      <c r="G113"/>
    </row>
    <row r="114" spans="3:7" ht="13.5" customHeight="1">
      <c r="C114"/>
      <c r="D114"/>
      <c r="E114"/>
      <c r="F114"/>
      <c r="G114"/>
    </row>
    <row r="115" spans="3:7" ht="13.5" customHeight="1">
      <c r="C115"/>
      <c r="D115"/>
      <c r="E115"/>
      <c r="F115"/>
      <c r="G115"/>
    </row>
    <row r="116" spans="3:7" ht="13.5" customHeight="1">
      <c r="C116"/>
      <c r="D116"/>
      <c r="E116"/>
      <c r="F116"/>
      <c r="G116"/>
    </row>
    <row r="117" spans="3:7" ht="13.5" customHeight="1">
      <c r="C117"/>
      <c r="D117"/>
      <c r="E117"/>
      <c r="F117"/>
      <c r="G117"/>
    </row>
    <row r="118" spans="3:7" ht="13.5" customHeight="1">
      <c r="C118"/>
      <c r="D118"/>
      <c r="E118"/>
      <c r="F118"/>
      <c r="G118"/>
    </row>
    <row r="119" spans="3:7" ht="13.5" customHeight="1">
      <c r="C119"/>
      <c r="D119"/>
      <c r="E119"/>
      <c r="F119"/>
      <c r="G119"/>
    </row>
    <row r="120" spans="3:7" ht="13.5" customHeight="1">
      <c r="C120"/>
      <c r="D120"/>
      <c r="E120"/>
      <c r="F120"/>
      <c r="G120"/>
    </row>
    <row r="121" spans="3:7" ht="13.5" customHeight="1">
      <c r="C121"/>
      <c r="D121"/>
      <c r="E121"/>
      <c r="F121"/>
      <c r="G121"/>
    </row>
    <row r="122" spans="3:7" ht="13.5" customHeight="1">
      <c r="C122"/>
      <c r="D122"/>
      <c r="E122"/>
      <c r="F122"/>
      <c r="G122"/>
    </row>
    <row r="123" spans="3:7" ht="13.5" customHeight="1">
      <c r="C123"/>
      <c r="D123"/>
      <c r="E123"/>
      <c r="F123"/>
      <c r="G123"/>
    </row>
    <row r="124" spans="3:7" ht="13.5" customHeight="1">
      <c r="C124"/>
      <c r="D124"/>
      <c r="E124"/>
      <c r="F124"/>
      <c r="G124"/>
    </row>
    <row r="125" spans="3:7" ht="13.5" customHeight="1">
      <c r="C125"/>
      <c r="D125"/>
      <c r="E125"/>
      <c r="F125"/>
      <c r="G125"/>
    </row>
    <row r="126" spans="3:7" ht="13.5" customHeight="1">
      <c r="C126"/>
      <c r="D126"/>
      <c r="E126"/>
      <c r="F126"/>
      <c r="G126"/>
    </row>
    <row r="127" spans="3:7" ht="13.5" customHeight="1">
      <c r="C127"/>
      <c r="D127"/>
      <c r="E127"/>
      <c r="F127"/>
      <c r="G127"/>
    </row>
    <row r="128" spans="3:7" ht="13.5" customHeight="1">
      <c r="C128"/>
      <c r="D128"/>
      <c r="E128"/>
      <c r="F128"/>
      <c r="G128"/>
    </row>
    <row r="129" spans="3:7" ht="13.5" customHeight="1">
      <c r="C129"/>
      <c r="D129"/>
      <c r="E129"/>
      <c r="F129"/>
      <c r="G129"/>
    </row>
    <row r="130" spans="3:7" ht="13.5" customHeight="1">
      <c r="C130"/>
      <c r="D130"/>
      <c r="E130"/>
      <c r="F130"/>
      <c r="G130"/>
    </row>
    <row r="131" spans="3:7" ht="13.5" customHeight="1">
      <c r="C131"/>
      <c r="D131"/>
      <c r="E131"/>
      <c r="F131"/>
      <c r="G131"/>
    </row>
    <row r="132" spans="3:7" ht="13.5" customHeight="1">
      <c r="C132"/>
      <c r="D132"/>
      <c r="E132"/>
      <c r="F132"/>
      <c r="G132"/>
    </row>
    <row r="133" spans="3:7" ht="13.5" customHeight="1">
      <c r="C133"/>
      <c r="D133"/>
      <c r="E133"/>
      <c r="F133"/>
      <c r="G133"/>
    </row>
    <row r="134" spans="3:7" ht="13.5" customHeight="1">
      <c r="C134"/>
      <c r="D134"/>
      <c r="E134"/>
      <c r="F134"/>
      <c r="G134"/>
    </row>
    <row r="135" spans="3:7" ht="13.5" customHeight="1">
      <c r="C135"/>
      <c r="D135"/>
      <c r="E135"/>
      <c r="F135"/>
      <c r="G135"/>
    </row>
    <row r="136" spans="3:7" ht="13.5" customHeight="1">
      <c r="C136"/>
      <c r="D136"/>
      <c r="E136"/>
      <c r="F136"/>
      <c r="G136"/>
    </row>
    <row r="137" spans="3:7" ht="13.5" customHeight="1">
      <c r="C137"/>
      <c r="D137"/>
      <c r="E137"/>
      <c r="F137"/>
      <c r="G137"/>
    </row>
    <row r="138" spans="3:7" ht="13.5" customHeight="1">
      <c r="C138"/>
      <c r="D138"/>
      <c r="E138"/>
      <c r="F138"/>
      <c r="G138"/>
    </row>
    <row r="139" spans="3:7" ht="13.5" customHeight="1">
      <c r="C139"/>
      <c r="D139"/>
      <c r="E139"/>
      <c r="F139"/>
      <c r="G139"/>
    </row>
    <row r="140" spans="3:7" ht="13.5" customHeight="1">
      <c r="C140"/>
      <c r="D140"/>
      <c r="E140"/>
      <c r="F140"/>
      <c r="G140"/>
    </row>
    <row r="141" spans="3:7" ht="13.5" customHeight="1">
      <c r="C141"/>
      <c r="D141"/>
      <c r="E141"/>
      <c r="F141"/>
      <c r="G141"/>
    </row>
    <row r="142" spans="3:7" ht="13.5" customHeight="1">
      <c r="C142"/>
      <c r="D142"/>
      <c r="E142"/>
      <c r="F142"/>
      <c r="G142"/>
    </row>
    <row r="143" spans="3:7" ht="13.5" customHeight="1">
      <c r="C143"/>
      <c r="D143"/>
      <c r="E143"/>
      <c r="F143"/>
      <c r="G143"/>
    </row>
    <row r="144" spans="3:7" ht="13.5" customHeight="1">
      <c r="C144"/>
      <c r="D144"/>
      <c r="E144"/>
      <c r="F144"/>
      <c r="G144"/>
    </row>
    <row r="145" spans="3:7" ht="13.5" customHeight="1">
      <c r="C145"/>
      <c r="D145"/>
      <c r="E145"/>
      <c r="F145"/>
      <c r="G145"/>
    </row>
    <row r="146" spans="3:7" ht="13.5" customHeight="1">
      <c r="C146"/>
      <c r="D146"/>
      <c r="E146"/>
      <c r="F146"/>
      <c r="G146"/>
    </row>
    <row r="147" spans="3:7" ht="13.5" customHeight="1">
      <c r="C147"/>
      <c r="D147"/>
      <c r="E147"/>
      <c r="F147"/>
      <c r="G147"/>
    </row>
    <row r="148" spans="3:7" ht="13.5" customHeight="1">
      <c r="C148"/>
      <c r="D148"/>
      <c r="E148"/>
      <c r="F148"/>
      <c r="G148"/>
    </row>
    <row r="149" spans="3:7" ht="13.5" customHeight="1">
      <c r="C149"/>
      <c r="D149"/>
      <c r="E149"/>
      <c r="F149"/>
      <c r="G149"/>
    </row>
    <row r="150" spans="3:7" ht="13.5" customHeight="1">
      <c r="C150"/>
      <c r="D150"/>
      <c r="E150"/>
      <c r="F150"/>
      <c r="G150"/>
    </row>
    <row r="151" spans="3:7" ht="13.5" customHeight="1">
      <c r="C151"/>
      <c r="D151"/>
      <c r="E151"/>
      <c r="F151"/>
      <c r="G151"/>
    </row>
    <row r="152" spans="3:7" ht="13.5" customHeight="1">
      <c r="C152"/>
      <c r="D152"/>
      <c r="E152"/>
      <c r="F152"/>
      <c r="G152"/>
    </row>
    <row r="153" spans="3:7" ht="13.5" customHeight="1">
      <c r="C153"/>
      <c r="D153"/>
      <c r="E153"/>
      <c r="F153"/>
      <c r="G153"/>
    </row>
    <row r="154" spans="3:7" ht="13.5" customHeight="1">
      <c r="C154"/>
      <c r="D154"/>
      <c r="E154"/>
      <c r="F154"/>
      <c r="G154"/>
    </row>
  </sheetData>
  <mergeCells count="1">
    <mergeCell ref="B2:H2"/>
  </mergeCells>
  <pageMargins left="0.75" right="0.75" top="1" bottom="1" header="0.5" footer="0.5"/>
  <pageSetup orientation="landscape" horizontalDpi="4294967293"/>
  <headerFooter alignWithMargins="0">
    <oddFooter>&amp;LAusten Group&amp;C&amp;P&amp;R02-19-16</oddFooter>
  </headerFooter>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fitToPage="1"/>
  </sheetPr>
  <dimension ref="B2:H33"/>
  <sheetViews>
    <sheetView showGridLines="0" showRowColHeaders="0" topLeftCell="A6" zoomScale="60" zoomScaleNormal="60" zoomScalePageLayoutView="60" workbookViewId="0"/>
  </sheetViews>
  <sheetFormatPr baseColWidth="10" defaultColWidth="9.1640625" defaultRowHeight="17.25" customHeight="1" x14ac:dyDescent="0"/>
  <cols>
    <col min="1" max="1" width="9.1640625" style="53"/>
    <col min="2" max="2" width="48.6640625" style="52" customWidth="1"/>
    <col min="3" max="3" width="10.6640625" style="52" customWidth="1"/>
    <col min="4" max="4" width="48.6640625" style="52" customWidth="1"/>
    <col min="5" max="5" width="11.5" style="52" customWidth="1"/>
    <col min="6" max="6" width="48.6640625" style="99" customWidth="1"/>
    <col min="7" max="7" width="9.5" style="53" customWidth="1"/>
    <col min="8" max="8" width="9.6640625" style="53" bestFit="1" customWidth="1"/>
    <col min="9" max="16384" width="9.1640625" style="53"/>
  </cols>
  <sheetData>
    <row r="2" spans="2:8" ht="17.25" customHeight="1">
      <c r="B2" s="38" t="s">
        <v>327</v>
      </c>
      <c r="C2" s="38"/>
    </row>
    <row r="3" spans="2:8" ht="17.25" customHeight="1" thickBot="1"/>
    <row r="4" spans="2:8" ht="25" customHeight="1">
      <c r="B4" s="421" t="s">
        <v>28</v>
      </c>
      <c r="C4" s="422"/>
      <c r="D4" s="423" t="s">
        <v>21</v>
      </c>
      <c r="E4" s="424"/>
      <c r="F4" s="422" t="s">
        <v>29</v>
      </c>
      <c r="G4" s="425"/>
    </row>
    <row r="5" spans="2:8" ht="40" customHeight="1" thickBot="1">
      <c r="B5" s="426" t="s">
        <v>30</v>
      </c>
      <c r="C5" s="427"/>
      <c r="D5" s="426" t="s">
        <v>79</v>
      </c>
      <c r="E5" s="428"/>
      <c r="F5" s="427" t="s">
        <v>31</v>
      </c>
      <c r="G5" s="428"/>
    </row>
    <row r="6" spans="2:8" ht="35" customHeight="1">
      <c r="B6" s="153" t="s">
        <v>3</v>
      </c>
      <c r="C6" s="154">
        <v>18.715011855895312</v>
      </c>
      <c r="D6" s="153" t="s">
        <v>151</v>
      </c>
      <c r="E6" s="162">
        <v>248</v>
      </c>
      <c r="F6" s="153" t="s">
        <v>171</v>
      </c>
      <c r="G6" s="159">
        <v>0.45454545454545453</v>
      </c>
      <c r="H6" s="92"/>
    </row>
    <row r="7" spans="2:8" ht="35" customHeight="1">
      <c r="B7" s="155" t="s">
        <v>4</v>
      </c>
      <c r="C7" s="156">
        <v>10.422198271677196</v>
      </c>
      <c r="D7" s="155" t="s">
        <v>4</v>
      </c>
      <c r="E7" s="163">
        <v>267</v>
      </c>
      <c r="F7" s="155" t="s">
        <v>170</v>
      </c>
      <c r="G7" s="160">
        <v>0.15625</v>
      </c>
      <c r="H7" s="92"/>
    </row>
    <row r="8" spans="2:8" ht="35" customHeight="1">
      <c r="B8" s="155" t="s">
        <v>153</v>
      </c>
      <c r="C8" s="156">
        <v>9.1853662969620959</v>
      </c>
      <c r="D8" s="155" t="s">
        <v>154</v>
      </c>
      <c r="E8" s="163">
        <v>299</v>
      </c>
      <c r="F8" s="155" t="s">
        <v>103</v>
      </c>
      <c r="G8" s="160">
        <v>0.13333333333333333</v>
      </c>
      <c r="H8" s="92"/>
    </row>
    <row r="9" spans="2:8" ht="35" customHeight="1">
      <c r="B9" s="155" t="s">
        <v>151</v>
      </c>
      <c r="C9" s="156">
        <v>8.7858421131121389</v>
      </c>
      <c r="D9" s="155" t="s">
        <v>99</v>
      </c>
      <c r="E9" s="163">
        <v>307</v>
      </c>
      <c r="F9" s="155" t="s">
        <v>152</v>
      </c>
      <c r="G9" s="160">
        <v>9.9243856332703217E-2</v>
      </c>
      <c r="H9" s="92"/>
    </row>
    <row r="10" spans="2:8" ht="35" customHeight="1" thickBot="1">
      <c r="B10" s="155" t="s">
        <v>154</v>
      </c>
      <c r="C10" s="156">
        <v>6.4972814518025475</v>
      </c>
      <c r="D10" s="157" t="s">
        <v>153</v>
      </c>
      <c r="E10" s="164">
        <v>308</v>
      </c>
      <c r="F10" s="155" t="s">
        <v>151</v>
      </c>
      <c r="G10" s="160">
        <v>8.8248337028824828E-2</v>
      </c>
      <c r="H10" s="92"/>
    </row>
    <row r="11" spans="2:8" ht="35" customHeight="1" thickBot="1">
      <c r="B11" s="155" t="s">
        <v>194</v>
      </c>
      <c r="C11" s="156">
        <v>5.9873746055004284</v>
      </c>
      <c r="D11" s="155" t="s">
        <v>179</v>
      </c>
      <c r="E11" s="163">
        <v>321</v>
      </c>
      <c r="F11" s="157" t="s">
        <v>156</v>
      </c>
      <c r="G11" s="161">
        <v>7.0945945945945943E-2</v>
      </c>
      <c r="H11" s="92"/>
    </row>
    <row r="12" spans="2:8" ht="35" customHeight="1" thickBot="1">
      <c r="B12" s="157" t="s">
        <v>97</v>
      </c>
      <c r="C12" s="158">
        <v>5.1601696306105049</v>
      </c>
      <c r="D12" s="155" t="s">
        <v>170</v>
      </c>
      <c r="E12" s="163">
        <v>326</v>
      </c>
      <c r="F12" s="155" t="s">
        <v>177</v>
      </c>
      <c r="G12" s="160">
        <v>6.6666666666666666E-2</v>
      </c>
      <c r="H12" s="92"/>
    </row>
    <row r="13" spans="2:8" ht="35" customHeight="1">
      <c r="B13" s="155" t="s">
        <v>152</v>
      </c>
      <c r="C13" s="156">
        <v>4.6858923537623358</v>
      </c>
      <c r="D13" s="155" t="s">
        <v>152</v>
      </c>
      <c r="E13" s="163">
        <v>330</v>
      </c>
      <c r="F13" s="155" t="s">
        <v>120</v>
      </c>
      <c r="G13" s="160">
        <v>6.5934065934065936E-2</v>
      </c>
      <c r="H13" s="92"/>
    </row>
    <row r="14" spans="2:8" ht="35" customHeight="1">
      <c r="B14" s="155" t="s">
        <v>155</v>
      </c>
      <c r="C14" s="156">
        <v>4.2598787405473715</v>
      </c>
      <c r="D14" s="155" t="s">
        <v>171</v>
      </c>
      <c r="E14" s="163">
        <v>334</v>
      </c>
      <c r="F14" s="155" t="s">
        <v>154</v>
      </c>
      <c r="G14" s="160">
        <v>5.9622195985832349E-2</v>
      </c>
      <c r="H14" s="92"/>
    </row>
    <row r="15" spans="2:8" ht="35" customHeight="1">
      <c r="B15" s="155" t="s">
        <v>98</v>
      </c>
      <c r="C15" s="156">
        <v>3.8896357852499093</v>
      </c>
      <c r="D15" s="155" t="s">
        <v>97</v>
      </c>
      <c r="E15" s="163">
        <v>340</v>
      </c>
      <c r="F15" s="155" t="s">
        <v>188</v>
      </c>
      <c r="G15" s="160">
        <v>5.8823529411764705E-2</v>
      </c>
      <c r="H15" s="92"/>
    </row>
    <row r="16" spans="2:8" ht="35" customHeight="1">
      <c r="B16" s="155" t="s">
        <v>121</v>
      </c>
      <c r="C16" s="156">
        <v>3.7210759707508632</v>
      </c>
      <c r="D16" s="155" t="s">
        <v>101</v>
      </c>
      <c r="E16" s="163">
        <v>345</v>
      </c>
      <c r="F16" s="155" t="s">
        <v>133</v>
      </c>
      <c r="G16" s="160">
        <v>5.0980392156862744E-2</v>
      </c>
      <c r="H16" s="92"/>
    </row>
    <row r="17" spans="2:8" ht="35" customHeight="1">
      <c r="B17" s="155" t="s">
        <v>179</v>
      </c>
      <c r="C17" s="156">
        <v>3.555603681961053</v>
      </c>
      <c r="D17" s="155" t="s">
        <v>120</v>
      </c>
      <c r="E17" s="163">
        <v>346</v>
      </c>
      <c r="F17" s="155" t="s">
        <v>199</v>
      </c>
      <c r="G17" s="160">
        <v>4.1322314049586778E-2</v>
      </c>
      <c r="H17" s="92"/>
    </row>
    <row r="18" spans="2:8" ht="35" customHeight="1">
      <c r="B18" s="155" t="s">
        <v>120</v>
      </c>
      <c r="C18" s="156">
        <v>2.5260849959644283</v>
      </c>
      <c r="D18" s="155" t="s">
        <v>177</v>
      </c>
      <c r="E18" s="163">
        <v>349</v>
      </c>
      <c r="F18" s="155" t="s">
        <v>96</v>
      </c>
      <c r="G18" s="160">
        <v>4.0417209908735333E-2</v>
      </c>
      <c r="H18" s="92"/>
    </row>
    <row r="19" spans="2:8" ht="35" customHeight="1">
      <c r="B19" s="155" t="s">
        <v>99</v>
      </c>
      <c r="C19" s="156">
        <v>2.3492096333180461</v>
      </c>
      <c r="D19" s="155" t="s">
        <v>121</v>
      </c>
      <c r="E19" s="163">
        <v>363</v>
      </c>
      <c r="F19" s="155" t="s">
        <v>98</v>
      </c>
      <c r="G19" s="160">
        <v>3.463758819756254E-2</v>
      </c>
      <c r="H19" s="92"/>
    </row>
    <row r="20" spans="2:8" ht="35" customHeight="1" thickBot="1">
      <c r="B20" s="155" t="s">
        <v>156</v>
      </c>
      <c r="C20" s="156">
        <v>1.7073723792586555</v>
      </c>
      <c r="D20" s="157" t="s">
        <v>157</v>
      </c>
      <c r="E20" s="164">
        <v>363</v>
      </c>
      <c r="F20" s="155" t="s">
        <v>101</v>
      </c>
      <c r="G20" s="160">
        <v>3.3663366336633666E-2</v>
      </c>
      <c r="H20" s="92"/>
    </row>
    <row r="21" spans="2:8" ht="35" customHeight="1">
      <c r="B21" s="155" t="s">
        <v>133</v>
      </c>
      <c r="C21" s="156">
        <v>1.5527070172101414</v>
      </c>
      <c r="D21" s="155" t="s">
        <v>103</v>
      </c>
      <c r="E21" s="163">
        <v>402</v>
      </c>
      <c r="F21" s="155" t="s">
        <v>4</v>
      </c>
      <c r="G21" s="160">
        <v>3.3035367275553826E-2</v>
      </c>
      <c r="H21" s="92"/>
    </row>
    <row r="22" spans="2:8" ht="35" customHeight="1" thickBot="1">
      <c r="B22" s="157" t="s">
        <v>101</v>
      </c>
      <c r="C22" s="158">
        <v>1.4161290872241308</v>
      </c>
      <c r="D22" s="155" t="s">
        <v>102</v>
      </c>
      <c r="E22" s="163">
        <v>402</v>
      </c>
      <c r="F22" s="157" t="s">
        <v>121</v>
      </c>
      <c r="G22" s="161">
        <v>3.1858407079646017E-2</v>
      </c>
      <c r="H22" s="92"/>
    </row>
    <row r="23" spans="2:8" ht="35" customHeight="1">
      <c r="B23" s="155" t="s">
        <v>96</v>
      </c>
      <c r="C23" s="156">
        <v>1.1128333747376542</v>
      </c>
      <c r="D23" s="155" t="s">
        <v>98</v>
      </c>
      <c r="E23" s="163">
        <v>417</v>
      </c>
      <c r="F23" s="155" t="s">
        <v>157</v>
      </c>
      <c r="G23" s="160">
        <v>2.9197080291970802E-2</v>
      </c>
      <c r="H23" s="92"/>
    </row>
    <row r="24" spans="2:8" ht="35" customHeight="1">
      <c r="B24" s="155" t="s">
        <v>102</v>
      </c>
      <c r="C24" s="156">
        <v>1.0715529252133131</v>
      </c>
      <c r="D24" s="155" t="s">
        <v>100</v>
      </c>
      <c r="E24" s="163">
        <v>425</v>
      </c>
      <c r="F24" s="155" t="s">
        <v>97</v>
      </c>
      <c r="G24" s="160">
        <v>2.8795811518324606E-2</v>
      </c>
      <c r="H24" s="92"/>
    </row>
    <row r="25" spans="2:8" ht="35" customHeight="1">
      <c r="B25" s="155" t="s">
        <v>157</v>
      </c>
      <c r="C25" s="156">
        <v>0.88464202828713367</v>
      </c>
      <c r="D25" s="155" t="s">
        <v>156</v>
      </c>
      <c r="E25" s="163">
        <v>426</v>
      </c>
      <c r="F25" s="155" t="s">
        <v>155</v>
      </c>
      <c r="G25" s="160">
        <v>2.764797507788162E-2</v>
      </c>
      <c r="H25" s="92"/>
    </row>
    <row r="26" spans="2:8" ht="35" customHeight="1">
      <c r="B26" s="155" t="s">
        <v>170</v>
      </c>
      <c r="C26" s="156">
        <v>0.62385465626650205</v>
      </c>
      <c r="D26" s="155" t="s">
        <v>188</v>
      </c>
      <c r="E26" s="163">
        <v>429</v>
      </c>
      <c r="F26" s="155" t="s">
        <v>100</v>
      </c>
      <c r="G26" s="160">
        <v>2.5974025974025976E-2</v>
      </c>
      <c r="H26" s="92"/>
    </row>
    <row r="27" spans="2:8" ht="35" customHeight="1">
      <c r="B27" s="155" t="s">
        <v>103</v>
      </c>
      <c r="C27" s="156">
        <v>0.40629499121105472</v>
      </c>
      <c r="D27" s="155" t="s">
        <v>155</v>
      </c>
      <c r="E27" s="163">
        <v>435</v>
      </c>
      <c r="F27" s="155" t="s">
        <v>102</v>
      </c>
      <c r="G27" s="160">
        <v>2.5048169556840076E-2</v>
      </c>
      <c r="H27" s="92"/>
    </row>
    <row r="28" spans="2:8" ht="35" customHeight="1">
      <c r="B28" s="155" t="s">
        <v>171</v>
      </c>
      <c r="C28" s="156">
        <v>0.39908450579380672</v>
      </c>
      <c r="D28" s="155" t="s">
        <v>96</v>
      </c>
      <c r="E28" s="163">
        <v>440</v>
      </c>
      <c r="F28" s="155" t="s">
        <v>99</v>
      </c>
      <c r="G28" s="160">
        <v>2.4390243902439025E-2</v>
      </c>
      <c r="H28" s="92"/>
    </row>
    <row r="29" spans="2:8" ht="35" customHeight="1">
      <c r="B29" s="155" t="s">
        <v>199</v>
      </c>
      <c r="C29" s="156">
        <v>0.36492691901360219</v>
      </c>
      <c r="D29" s="155" t="s">
        <v>133</v>
      </c>
      <c r="E29" s="163">
        <v>445</v>
      </c>
      <c r="F29" s="155" t="s">
        <v>153</v>
      </c>
      <c r="G29" s="160">
        <v>2.4272711047653044E-2</v>
      </c>
      <c r="H29" s="92"/>
    </row>
    <row r="30" spans="2:8" ht="35" customHeight="1">
      <c r="B30" s="155" t="s">
        <v>188</v>
      </c>
      <c r="C30" s="156">
        <v>0.31041857523061311</v>
      </c>
      <c r="D30" s="155" t="s">
        <v>3</v>
      </c>
      <c r="E30" s="163">
        <v>450</v>
      </c>
      <c r="F30" s="155" t="s">
        <v>3</v>
      </c>
      <c r="G30" s="160">
        <v>1.946567378666144E-2</v>
      </c>
      <c r="H30" s="92"/>
    </row>
    <row r="31" spans="2:8" ht="35" customHeight="1">
      <c r="B31" s="155" t="s">
        <v>100</v>
      </c>
      <c r="C31" s="156">
        <v>0.26940138489825416</v>
      </c>
      <c r="D31" s="155" t="s">
        <v>199</v>
      </c>
      <c r="E31" s="163">
        <v>562</v>
      </c>
      <c r="F31" s="155" t="s">
        <v>194</v>
      </c>
      <c r="G31" s="160">
        <v>1.1850819100731963E-2</v>
      </c>
      <c r="H31" s="92"/>
    </row>
    <row r="32" spans="2:8" ht="35" customHeight="1" thickBot="1">
      <c r="B32" s="157" t="s">
        <v>177</v>
      </c>
      <c r="C32" s="158">
        <v>0.14015676854090678</v>
      </c>
      <c r="D32" s="157" t="s">
        <v>194</v>
      </c>
      <c r="E32" s="164">
        <v>568</v>
      </c>
      <c r="F32" s="157" t="s">
        <v>179</v>
      </c>
      <c r="G32" s="161">
        <v>1.0229132569558102E-2</v>
      </c>
      <c r="H32" s="92"/>
    </row>
    <row r="33" spans="2:6" ht="17.25" customHeight="1">
      <c r="B33" s="36"/>
      <c r="C33" s="36"/>
      <c r="D33" s="92"/>
      <c r="E33" s="92"/>
      <c r="F33" s="92"/>
    </row>
  </sheetData>
  <mergeCells count="6">
    <mergeCell ref="B4:C4"/>
    <mergeCell ref="D4:E4"/>
    <mergeCell ref="F4:G4"/>
    <mergeCell ref="B5:C5"/>
    <mergeCell ref="D5:E5"/>
    <mergeCell ref="F5:G5"/>
  </mergeCells>
  <pageMargins left="0.75" right="0.75" top="1" bottom="1" header="0.5" footer="0.5"/>
  <pageSetup orientation="portrait" horizontalDpi="4294967293"/>
  <headerFooter alignWithMargins="0">
    <oddFooter>&amp;LAusten Group&amp;C&amp;P&amp;R02-19-16</oddFooter>
  </headerFooter>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fitToPage="1"/>
  </sheetPr>
  <dimension ref="A1:F136"/>
  <sheetViews>
    <sheetView showGridLines="0" showRowColHeaders="0" workbookViewId="0"/>
  </sheetViews>
  <sheetFormatPr baseColWidth="10" defaultColWidth="9.1640625" defaultRowHeight="17.25" customHeight="1" x14ac:dyDescent="0"/>
  <cols>
    <col min="1" max="1" width="9.1640625" style="53"/>
    <col min="2" max="2" width="48.6640625" style="53" customWidth="1"/>
    <col min="3" max="3" width="22.6640625" style="53" customWidth="1"/>
    <col min="4" max="5" width="22.6640625" style="52" customWidth="1"/>
    <col min="6" max="7" width="22.6640625" style="53" customWidth="1"/>
    <col min="8" max="16384" width="9.1640625" style="53"/>
  </cols>
  <sheetData>
    <row r="1" spans="1:6" ht="17.25" customHeight="1">
      <c r="A1" s="303"/>
    </row>
    <row r="2" spans="1:6" ht="17.25" customHeight="1">
      <c r="B2" s="38" t="s">
        <v>327</v>
      </c>
      <c r="D2" s="38"/>
    </row>
    <row r="3" spans="1:6" ht="17.25" customHeight="1" thickBot="1"/>
    <row r="4" spans="1:6" ht="25" customHeight="1" thickBot="1">
      <c r="B4" s="100" t="s">
        <v>59</v>
      </c>
      <c r="C4" s="355" t="s">
        <v>28</v>
      </c>
      <c r="D4" s="355" t="s">
        <v>21</v>
      </c>
      <c r="E4" s="355" t="s">
        <v>29</v>
      </c>
    </row>
    <row r="5" spans="1:6" ht="35" customHeight="1">
      <c r="B5" s="172" t="s">
        <v>151</v>
      </c>
      <c r="C5" s="284" t="s">
        <v>25</v>
      </c>
      <c r="D5" s="305" t="s">
        <v>27</v>
      </c>
      <c r="E5" s="284" t="s">
        <v>25</v>
      </c>
      <c r="F5" s="92"/>
    </row>
    <row r="6" spans="1:6" ht="35" customHeight="1">
      <c r="B6" s="173" t="s">
        <v>170</v>
      </c>
      <c r="C6" s="286" t="s">
        <v>27</v>
      </c>
      <c r="D6" s="285" t="s">
        <v>26</v>
      </c>
      <c r="E6" s="284" t="s">
        <v>25</v>
      </c>
      <c r="F6" s="92"/>
    </row>
    <row r="7" spans="1:6" ht="35" customHeight="1">
      <c r="B7" s="173" t="s">
        <v>171</v>
      </c>
      <c r="C7" s="286" t="s">
        <v>27</v>
      </c>
      <c r="D7" s="285" t="s">
        <v>26</v>
      </c>
      <c r="E7" s="284" t="s">
        <v>25</v>
      </c>
      <c r="F7" s="92"/>
    </row>
    <row r="8" spans="1:6" ht="35" customHeight="1">
      <c r="B8" s="173" t="s">
        <v>133</v>
      </c>
      <c r="C8" s="285" t="s">
        <v>26</v>
      </c>
      <c r="D8" s="304" t="s">
        <v>25</v>
      </c>
      <c r="E8" s="285" t="s">
        <v>26</v>
      </c>
      <c r="F8" s="92"/>
    </row>
    <row r="9" spans="1:6" ht="35" customHeight="1">
      <c r="B9" s="173" t="s">
        <v>3</v>
      </c>
      <c r="C9" s="284" t="s">
        <v>25</v>
      </c>
      <c r="D9" s="304" t="s">
        <v>25</v>
      </c>
      <c r="E9" s="286" t="s">
        <v>27</v>
      </c>
      <c r="F9" s="92"/>
    </row>
    <row r="10" spans="1:6" ht="35" customHeight="1">
      <c r="B10" s="173" t="s">
        <v>96</v>
      </c>
      <c r="C10" s="286" t="s">
        <v>27</v>
      </c>
      <c r="D10" s="304" t="s">
        <v>25</v>
      </c>
      <c r="E10" s="285" t="s">
        <v>26</v>
      </c>
      <c r="F10" s="92"/>
    </row>
    <row r="11" spans="1:6" ht="35" customHeight="1">
      <c r="B11" s="173" t="s">
        <v>177</v>
      </c>
      <c r="C11" s="286" t="s">
        <v>27</v>
      </c>
      <c r="D11" s="285" t="s">
        <v>26</v>
      </c>
      <c r="E11" s="285" t="s">
        <v>26</v>
      </c>
      <c r="F11" s="92"/>
    </row>
    <row r="12" spans="1:6" ht="35" customHeight="1">
      <c r="B12" s="173" t="s">
        <v>121</v>
      </c>
      <c r="C12" s="285" t="s">
        <v>26</v>
      </c>
      <c r="D12" s="285" t="s">
        <v>26</v>
      </c>
      <c r="E12" s="285" t="s">
        <v>26</v>
      </c>
      <c r="F12" s="92"/>
    </row>
    <row r="13" spans="1:6" ht="35" customHeight="1">
      <c r="B13" s="173" t="s">
        <v>179</v>
      </c>
      <c r="C13" s="285" t="s">
        <v>26</v>
      </c>
      <c r="D13" s="285" t="s">
        <v>26</v>
      </c>
      <c r="E13" s="286" t="s">
        <v>27</v>
      </c>
      <c r="F13" s="92"/>
    </row>
    <row r="14" spans="1:6" ht="35" customHeight="1">
      <c r="B14" s="173" t="s">
        <v>120</v>
      </c>
      <c r="C14" s="285" t="s">
        <v>26</v>
      </c>
      <c r="D14" s="285" t="s">
        <v>26</v>
      </c>
      <c r="E14" s="285" t="s">
        <v>26</v>
      </c>
      <c r="F14" s="92"/>
    </row>
    <row r="15" spans="1:6" ht="35" customHeight="1">
      <c r="B15" s="173" t="s">
        <v>97</v>
      </c>
      <c r="C15" s="284" t="s">
        <v>25</v>
      </c>
      <c r="D15" s="285" t="s">
        <v>26</v>
      </c>
      <c r="E15" s="286" t="s">
        <v>27</v>
      </c>
      <c r="F15" s="92"/>
    </row>
    <row r="16" spans="1:6" ht="35" customHeight="1">
      <c r="B16" s="173" t="s">
        <v>103</v>
      </c>
      <c r="C16" s="286" t="s">
        <v>27</v>
      </c>
      <c r="D16" s="304" t="s">
        <v>25</v>
      </c>
      <c r="E16" s="284" t="s">
        <v>25</v>
      </c>
      <c r="F16" s="92"/>
    </row>
    <row r="17" spans="2:6" ht="35" customHeight="1">
      <c r="B17" s="173" t="s">
        <v>102</v>
      </c>
      <c r="C17" s="286" t="s">
        <v>27</v>
      </c>
      <c r="D17" s="304" t="s">
        <v>25</v>
      </c>
      <c r="E17" s="286" t="s">
        <v>27</v>
      </c>
      <c r="F17" s="92"/>
    </row>
    <row r="18" spans="2:6" ht="35" customHeight="1">
      <c r="B18" s="173" t="s">
        <v>152</v>
      </c>
      <c r="C18" s="285" t="s">
        <v>26</v>
      </c>
      <c r="D18" s="285" t="s">
        <v>26</v>
      </c>
      <c r="E18" s="284" t="s">
        <v>25</v>
      </c>
      <c r="F18" s="92"/>
    </row>
    <row r="19" spans="2:6" ht="35" customHeight="1">
      <c r="B19" s="173" t="s">
        <v>188</v>
      </c>
      <c r="C19" s="286" t="s">
        <v>27</v>
      </c>
      <c r="D19" s="304" t="s">
        <v>25</v>
      </c>
      <c r="E19" s="285" t="s">
        <v>26</v>
      </c>
      <c r="F19" s="92"/>
    </row>
    <row r="20" spans="2:6" ht="35" customHeight="1">
      <c r="B20" s="173" t="s">
        <v>98</v>
      </c>
      <c r="C20" s="285" t="s">
        <v>26</v>
      </c>
      <c r="D20" s="304" t="s">
        <v>25</v>
      </c>
      <c r="E20" s="285" t="s">
        <v>26</v>
      </c>
      <c r="F20" s="92"/>
    </row>
    <row r="21" spans="2:6" ht="35" customHeight="1">
      <c r="B21" s="173" t="s">
        <v>153</v>
      </c>
      <c r="C21" s="284" t="s">
        <v>25</v>
      </c>
      <c r="D21" s="305" t="s">
        <v>27</v>
      </c>
      <c r="E21" s="286" t="s">
        <v>27</v>
      </c>
      <c r="F21" s="92"/>
    </row>
    <row r="22" spans="2:6" ht="35" customHeight="1">
      <c r="B22" s="173" t="s">
        <v>154</v>
      </c>
      <c r="C22" s="284" t="s">
        <v>25</v>
      </c>
      <c r="D22" s="305" t="s">
        <v>27</v>
      </c>
      <c r="E22" s="285" t="s">
        <v>26</v>
      </c>
      <c r="F22" s="92"/>
    </row>
    <row r="23" spans="2:6" ht="35" customHeight="1">
      <c r="B23" s="173" t="s">
        <v>99</v>
      </c>
      <c r="C23" s="285" t="s">
        <v>26</v>
      </c>
      <c r="D23" s="305" t="s">
        <v>27</v>
      </c>
      <c r="E23" s="286" t="s">
        <v>27</v>
      </c>
      <c r="F23" s="92"/>
    </row>
    <row r="24" spans="2:6" ht="35" customHeight="1">
      <c r="B24" s="173" t="s">
        <v>100</v>
      </c>
      <c r="C24" s="286" t="s">
        <v>27</v>
      </c>
      <c r="D24" s="304" t="s">
        <v>25</v>
      </c>
      <c r="E24" s="286" t="s">
        <v>27</v>
      </c>
      <c r="F24" s="92"/>
    </row>
    <row r="25" spans="2:6" ht="35" customHeight="1">
      <c r="B25" s="173" t="s">
        <v>194</v>
      </c>
      <c r="C25" s="284" t="s">
        <v>25</v>
      </c>
      <c r="D25" s="304" t="s">
        <v>25</v>
      </c>
      <c r="E25" s="286" t="s">
        <v>27</v>
      </c>
      <c r="F25" s="92"/>
    </row>
    <row r="26" spans="2:6" ht="35" customHeight="1">
      <c r="B26" s="173" t="s">
        <v>155</v>
      </c>
      <c r="C26" s="285" t="s">
        <v>26</v>
      </c>
      <c r="D26" s="304" t="s">
        <v>25</v>
      </c>
      <c r="E26" s="286" t="s">
        <v>27</v>
      </c>
      <c r="F26" s="92"/>
    </row>
    <row r="27" spans="2:6" ht="35" customHeight="1">
      <c r="B27" s="173" t="s">
        <v>4</v>
      </c>
      <c r="C27" s="284" t="s">
        <v>25</v>
      </c>
      <c r="D27" s="305" t="s">
        <v>27</v>
      </c>
      <c r="E27" s="285" t="s">
        <v>26</v>
      </c>
      <c r="F27" s="92"/>
    </row>
    <row r="28" spans="2:6" ht="35" customHeight="1">
      <c r="B28" s="173" t="s">
        <v>199</v>
      </c>
      <c r="C28" s="286" t="s">
        <v>27</v>
      </c>
      <c r="D28" s="304" t="s">
        <v>25</v>
      </c>
      <c r="E28" s="285" t="s">
        <v>26</v>
      </c>
      <c r="F28" s="92"/>
    </row>
    <row r="29" spans="2:6" ht="35" customHeight="1">
      <c r="B29" s="173" t="s">
        <v>156</v>
      </c>
      <c r="C29" s="285" t="s">
        <v>26</v>
      </c>
      <c r="D29" s="304" t="s">
        <v>25</v>
      </c>
      <c r="E29" s="284" t="s">
        <v>25</v>
      </c>
      <c r="F29" s="92"/>
    </row>
    <row r="30" spans="2:6" ht="35" customHeight="1">
      <c r="B30" s="173" t="s">
        <v>101</v>
      </c>
      <c r="C30" s="285" t="s">
        <v>26</v>
      </c>
      <c r="D30" s="285" t="s">
        <v>26</v>
      </c>
      <c r="E30" s="285" t="s">
        <v>26</v>
      </c>
      <c r="F30" s="92"/>
    </row>
    <row r="31" spans="2:6" ht="35" customHeight="1" thickBot="1">
      <c r="B31" s="174" t="s">
        <v>157</v>
      </c>
      <c r="C31" s="287" t="s">
        <v>27</v>
      </c>
      <c r="D31" s="396" t="s">
        <v>26</v>
      </c>
      <c r="E31" s="287" t="s">
        <v>27</v>
      </c>
      <c r="F31" s="92"/>
    </row>
    <row r="32" spans="2:6" ht="35" customHeight="1">
      <c r="D32" s="57"/>
      <c r="E32" s="137"/>
      <c r="F32" s="92"/>
    </row>
    <row r="33" spans="4:6" ht="35" customHeight="1">
      <c r="D33" s="101"/>
      <c r="E33" s="101"/>
      <c r="F33" s="92"/>
    </row>
    <row r="34" spans="4:6" ht="35" customHeight="1">
      <c r="F34" s="92"/>
    </row>
    <row r="35" spans="4:6" ht="17.25" customHeight="1">
      <c r="E35" s="92"/>
    </row>
    <row r="36" spans="4:6" ht="17.25" customHeight="1">
      <c r="D36" s="36"/>
      <c r="E36" s="92"/>
    </row>
    <row r="37" spans="4:6" ht="17.25" customHeight="1">
      <c r="D37" s="37"/>
      <c r="E37" s="92"/>
    </row>
    <row r="38" spans="4:6" ht="17.25" customHeight="1">
      <c r="D38" s="36"/>
      <c r="E38" s="92"/>
    </row>
    <row r="39" spans="4:6" ht="17.25" customHeight="1">
      <c r="D39" s="36"/>
      <c r="E39" s="92"/>
    </row>
    <row r="40" spans="4:6" ht="17.25" customHeight="1">
      <c r="D40" s="36"/>
      <c r="E40" s="92"/>
    </row>
    <row r="41" spans="4:6" ht="17.25" customHeight="1">
      <c r="D41" s="36"/>
      <c r="E41" s="92"/>
    </row>
    <row r="42" spans="4:6" ht="17.25" customHeight="1">
      <c r="D42" s="36"/>
      <c r="E42" s="92"/>
    </row>
    <row r="43" spans="4:6" ht="17.25" customHeight="1">
      <c r="D43" s="37"/>
      <c r="E43" s="92"/>
    </row>
    <row r="44" spans="4:6" ht="17.25" customHeight="1">
      <c r="D44" s="36"/>
      <c r="E44" s="92"/>
    </row>
    <row r="45" spans="4:6" ht="17.25" customHeight="1">
      <c r="D45" s="37"/>
    </row>
    <row r="46" spans="4:6" ht="17.25" customHeight="1">
      <c r="D46" s="36"/>
      <c r="E46" s="102"/>
    </row>
    <row r="47" spans="4:6" ht="17.25" customHeight="1">
      <c r="D47" s="36"/>
    </row>
    <row r="48" spans="4:6" ht="17.25" customHeight="1">
      <c r="D48" s="37"/>
    </row>
    <row r="49" spans="4:5" ht="17.25" customHeight="1">
      <c r="D49" s="36"/>
      <c r="E49" s="102"/>
    </row>
    <row r="50" spans="4:5" ht="17.25" customHeight="1">
      <c r="D50" s="37"/>
      <c r="E50" s="102"/>
    </row>
    <row r="51" spans="4:5" ht="17.25" customHeight="1">
      <c r="D51" s="37"/>
      <c r="E51" s="102"/>
    </row>
    <row r="52" spans="4:5" ht="17.25" customHeight="1">
      <c r="D52" s="36"/>
      <c r="E52" s="102"/>
    </row>
    <row r="53" spans="4:5" ht="17.25" customHeight="1">
      <c r="D53" s="36"/>
      <c r="E53" s="102"/>
    </row>
    <row r="54" spans="4:5" ht="17.25" customHeight="1">
      <c r="D54" s="36"/>
      <c r="E54" s="102"/>
    </row>
    <row r="55" spans="4:5" ht="17.25" customHeight="1">
      <c r="D55" s="36"/>
      <c r="E55" s="102"/>
    </row>
    <row r="56" spans="4:5" ht="17.25" customHeight="1">
      <c r="D56" s="37"/>
      <c r="E56" s="102"/>
    </row>
    <row r="57" spans="4:5" ht="17.25" customHeight="1">
      <c r="D57" s="36"/>
      <c r="E57" s="102"/>
    </row>
    <row r="58" spans="4:5" ht="17.25" customHeight="1">
      <c r="D58" s="37"/>
      <c r="E58" s="102"/>
    </row>
    <row r="59" spans="4:5" ht="17.25" customHeight="1">
      <c r="D59" s="36"/>
      <c r="E59" s="102"/>
    </row>
    <row r="60" spans="4:5" ht="17.25" customHeight="1">
      <c r="D60" s="37"/>
      <c r="E60" s="102"/>
    </row>
    <row r="61" spans="4:5" ht="17.25" customHeight="1">
      <c r="D61" s="36"/>
      <c r="E61" s="102"/>
    </row>
    <row r="62" spans="4:5" ht="17.25" customHeight="1">
      <c r="D62" s="37"/>
      <c r="E62" s="102"/>
    </row>
    <row r="63" spans="4:5" ht="17.25" customHeight="1">
      <c r="D63" s="36"/>
      <c r="E63" s="102"/>
    </row>
    <row r="64" spans="4:5" ht="17.25" customHeight="1">
      <c r="D64" s="37"/>
      <c r="E64" s="102"/>
    </row>
    <row r="65" spans="4:5" ht="17.25" customHeight="1">
      <c r="D65" s="36"/>
      <c r="E65" s="102"/>
    </row>
    <row r="66" spans="4:5" ht="17.25" customHeight="1">
      <c r="D66" s="37"/>
      <c r="E66" s="102"/>
    </row>
    <row r="67" spans="4:5" ht="17.25" customHeight="1">
      <c r="D67" s="36"/>
      <c r="E67" s="102"/>
    </row>
    <row r="68" spans="4:5" ht="17.25" customHeight="1">
      <c r="D68" s="37"/>
      <c r="E68" s="102"/>
    </row>
    <row r="69" spans="4:5" ht="17.25" customHeight="1">
      <c r="D69" s="102"/>
      <c r="E69" s="102"/>
    </row>
    <row r="70" spans="4:5" ht="17.25" customHeight="1">
      <c r="D70" s="103"/>
      <c r="E70" s="102"/>
    </row>
    <row r="71" spans="4:5" ht="17.25" customHeight="1">
      <c r="D71" s="103"/>
      <c r="E71" s="102"/>
    </row>
    <row r="72" spans="4:5" ht="17.25" customHeight="1">
      <c r="D72" s="103"/>
      <c r="E72" s="102"/>
    </row>
    <row r="73" spans="4:5" ht="17.25" customHeight="1">
      <c r="D73" s="103"/>
      <c r="E73" s="102"/>
    </row>
    <row r="74" spans="4:5" ht="17.25" customHeight="1">
      <c r="D74" s="103"/>
      <c r="E74" s="102"/>
    </row>
    <row r="75" spans="4:5" ht="17.25" customHeight="1">
      <c r="D75" s="29"/>
      <c r="E75" s="103"/>
    </row>
    <row r="76" spans="4:5" ht="17.25" customHeight="1">
      <c r="D76" s="28"/>
      <c r="E76" s="92"/>
    </row>
    <row r="77" spans="4:5" ht="17.25" customHeight="1">
      <c r="D77" s="29"/>
      <c r="E77" s="92"/>
    </row>
    <row r="78" spans="4:5" ht="17.25" customHeight="1">
      <c r="D78" s="29"/>
      <c r="E78" s="92"/>
    </row>
    <row r="79" spans="4:5" ht="17.25" customHeight="1">
      <c r="D79" s="28"/>
      <c r="E79" s="92"/>
    </row>
    <row r="80" spans="4:5" ht="17.25" customHeight="1">
      <c r="D80" s="30"/>
      <c r="E80" s="92"/>
    </row>
    <row r="81" spans="4:5" ht="17.25" customHeight="1">
      <c r="D81" s="28"/>
      <c r="E81" s="92"/>
    </row>
    <row r="82" spans="4:5" ht="17.25" customHeight="1">
      <c r="D82" s="28"/>
      <c r="E82" s="92"/>
    </row>
    <row r="83" spans="4:5" ht="17.25" customHeight="1">
      <c r="D83" s="28"/>
      <c r="E83" s="30"/>
    </row>
    <row r="84" spans="4:5" ht="17.25" customHeight="1">
      <c r="D84" s="28"/>
      <c r="E84" s="27"/>
    </row>
    <row r="85" spans="4:5" ht="17.25" customHeight="1">
      <c r="D85" s="28"/>
      <c r="E85" s="27"/>
    </row>
    <row r="86" spans="4:5" ht="17.25" customHeight="1">
      <c r="D86" s="28"/>
      <c r="E86" s="27"/>
    </row>
    <row r="87" spans="4:5" ht="17.25" customHeight="1">
      <c r="D87" s="55"/>
      <c r="E87" s="27"/>
    </row>
    <row r="88" spans="4:5" ht="17.25" customHeight="1">
      <c r="D88" s="55"/>
      <c r="E88" s="27"/>
    </row>
    <row r="89" spans="4:5" ht="17.25" customHeight="1">
      <c r="D89" s="55"/>
      <c r="E89" s="27"/>
    </row>
    <row r="90" spans="4:5" ht="17.25" customHeight="1">
      <c r="D90" s="55"/>
      <c r="E90" s="27"/>
    </row>
    <row r="91" spans="4:5" ht="17.25" customHeight="1">
      <c r="D91" s="55"/>
      <c r="E91" s="54"/>
    </row>
    <row r="92" spans="4:5" ht="17.25" customHeight="1">
      <c r="D92" s="28"/>
      <c r="E92" s="54"/>
    </row>
    <row r="93" spans="4:5" ht="17.25" customHeight="1">
      <c r="D93" s="57"/>
      <c r="E93" s="55"/>
    </row>
    <row r="94" spans="4:5" ht="17.25" customHeight="1">
      <c r="D94" s="28"/>
      <c r="E94" s="54"/>
    </row>
    <row r="95" spans="4:5" ht="17.25" customHeight="1">
      <c r="D95" s="57"/>
      <c r="E95" s="54"/>
    </row>
    <row r="96" spans="4:5" ht="17.25" customHeight="1">
      <c r="D96" s="57"/>
      <c r="E96" s="56"/>
    </row>
    <row r="97" spans="4:5" ht="17.25" customHeight="1">
      <c r="D97" s="57"/>
      <c r="E97" s="56"/>
    </row>
    <row r="98" spans="4:5" ht="17.25" customHeight="1">
      <c r="D98" s="57"/>
      <c r="E98" s="56"/>
    </row>
    <row r="99" spans="4:5" ht="17.25" customHeight="1">
      <c r="D99" s="57"/>
      <c r="E99" s="56"/>
    </row>
    <row r="100" spans="4:5" ht="17.25" customHeight="1">
      <c r="D100" s="57"/>
      <c r="E100" s="56"/>
    </row>
    <row r="101" spans="4:5" ht="17.25" customHeight="1">
      <c r="D101" s="57"/>
      <c r="E101" s="56"/>
    </row>
    <row r="102" spans="4:5" ht="17.25" customHeight="1">
      <c r="D102" s="57"/>
      <c r="E102" s="56"/>
    </row>
    <row r="103" spans="4:5" ht="17.25" customHeight="1">
      <c r="D103" s="57"/>
      <c r="E103" s="56"/>
    </row>
    <row r="104" spans="4:5" ht="17.25" customHeight="1">
      <c r="D104" s="57"/>
      <c r="E104" s="56"/>
    </row>
    <row r="105" spans="4:5" ht="17.25" customHeight="1">
      <c r="D105" s="57"/>
      <c r="E105" s="56"/>
    </row>
    <row r="106" spans="4:5" ht="17.25" customHeight="1">
      <c r="D106" s="57"/>
      <c r="E106" s="56"/>
    </row>
    <row r="107" spans="4:5" ht="17.25" customHeight="1">
      <c r="D107" s="57"/>
      <c r="E107" s="56"/>
    </row>
    <row r="108" spans="4:5" ht="17.25" customHeight="1">
      <c r="D108" s="57"/>
      <c r="E108" s="56"/>
    </row>
    <row r="109" spans="4:5" ht="17.25" customHeight="1">
      <c r="D109" s="57"/>
      <c r="E109" s="56"/>
    </row>
    <row r="110" spans="4:5" ht="17.25" customHeight="1">
      <c r="D110" s="57"/>
      <c r="E110" s="56"/>
    </row>
    <row r="111" spans="4:5" ht="17.25" customHeight="1">
      <c r="D111" s="57"/>
      <c r="E111" s="56"/>
    </row>
    <row r="112" spans="4:5" ht="17.25" customHeight="1">
      <c r="D112" s="57"/>
      <c r="E112" s="56"/>
    </row>
    <row r="113" spans="4:5" ht="17.25" customHeight="1">
      <c r="D113" s="57"/>
      <c r="E113" s="56"/>
    </row>
    <row r="114" spans="4:5" ht="17.25" customHeight="1">
      <c r="D114" s="57"/>
      <c r="E114" s="56"/>
    </row>
    <row r="115" spans="4:5" ht="17.25" customHeight="1">
      <c r="D115" s="57"/>
      <c r="E115" s="56"/>
    </row>
    <row r="116" spans="4:5" ht="17.25" customHeight="1">
      <c r="D116" s="57"/>
      <c r="E116" s="56"/>
    </row>
    <row r="117" spans="4:5" ht="17.25" customHeight="1">
      <c r="D117" s="57"/>
      <c r="E117" s="56"/>
    </row>
    <row r="118" spans="4:5" ht="17.25" customHeight="1">
      <c r="D118" s="57"/>
      <c r="E118" s="56"/>
    </row>
    <row r="119" spans="4:5" ht="17.25" customHeight="1">
      <c r="D119" s="57"/>
      <c r="E119" s="56"/>
    </row>
    <row r="120" spans="4:5" ht="17.25" customHeight="1">
      <c r="D120" s="57"/>
      <c r="E120" s="56"/>
    </row>
    <row r="121" spans="4:5" ht="17.25" customHeight="1">
      <c r="D121" s="57"/>
      <c r="E121" s="56"/>
    </row>
    <row r="122" spans="4:5" ht="17.25" customHeight="1">
      <c r="D122" s="57"/>
      <c r="E122" s="56"/>
    </row>
    <row r="123" spans="4:5" ht="17.25" customHeight="1">
      <c r="D123" s="57"/>
      <c r="E123" s="56"/>
    </row>
    <row r="124" spans="4:5" ht="17.25" customHeight="1">
      <c r="D124" s="57"/>
      <c r="E124" s="56"/>
    </row>
    <row r="125" spans="4:5" ht="17.25" customHeight="1">
      <c r="D125" s="57"/>
      <c r="E125" s="56"/>
    </row>
    <row r="126" spans="4:5" ht="17.25" customHeight="1">
      <c r="D126" s="57"/>
      <c r="E126" s="56"/>
    </row>
    <row r="127" spans="4:5" ht="17.25" customHeight="1">
      <c r="D127" s="57"/>
      <c r="E127" s="56"/>
    </row>
    <row r="128" spans="4:5" ht="17.25" customHeight="1">
      <c r="D128" s="57"/>
      <c r="E128" s="56"/>
    </row>
    <row r="129" spans="4:5" ht="17.25" customHeight="1">
      <c r="D129" s="57"/>
      <c r="E129" s="56"/>
    </row>
    <row r="130" spans="4:5" ht="17.25" customHeight="1">
      <c r="D130" s="57"/>
      <c r="E130" s="56"/>
    </row>
    <row r="131" spans="4:5" ht="17.25" customHeight="1">
      <c r="D131" s="57"/>
      <c r="E131" s="56"/>
    </row>
    <row r="132" spans="4:5" ht="17.25" customHeight="1">
      <c r="D132" s="57"/>
      <c r="E132" s="56"/>
    </row>
    <row r="133" spans="4:5" ht="17.25" customHeight="1">
      <c r="D133" s="57"/>
      <c r="E133" s="56"/>
    </row>
    <row r="134" spans="4:5" ht="17.25" customHeight="1">
      <c r="D134" s="57"/>
      <c r="E134" s="57"/>
    </row>
    <row r="135" spans="4:5" ht="17.25" customHeight="1">
      <c r="D135" s="57"/>
      <c r="E135" s="57"/>
    </row>
    <row r="136" spans="4:5" ht="17.25" customHeight="1">
      <c r="E136" s="57"/>
    </row>
  </sheetData>
  <autoFilter ref="B4:E31"/>
  <pageMargins left="0.75" right="0.75" top="1" bottom="1" header="0.5" footer="0.5"/>
  <pageSetup orientation="portrait" horizontalDpi="4294967293" verticalDpi="200"/>
  <headerFooter alignWithMargins="0">
    <oddFooter>&amp;LAusten Group&amp;C&amp;P&amp;R02-19-16</oddFooter>
  </headerFooter>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B2:L54"/>
  <sheetViews>
    <sheetView showGridLines="0" showRowColHeaders="0" view="pageLayout" workbookViewId="0"/>
  </sheetViews>
  <sheetFormatPr baseColWidth="10" defaultColWidth="12.5" defaultRowHeight="15" x14ac:dyDescent="0"/>
  <cols>
    <col min="1" max="1" width="11" style="59" customWidth="1"/>
    <col min="2" max="2" width="6" style="59" customWidth="1"/>
    <col min="3" max="4" width="17.83203125" style="59" customWidth="1"/>
    <col min="5" max="5" width="12.5" style="59"/>
    <col min="6" max="7" width="13.83203125" style="59" customWidth="1"/>
    <col min="8" max="9" width="17.83203125" style="59" customWidth="1"/>
    <col min="10" max="10" width="12.5" style="59"/>
    <col min="11" max="11" width="9.33203125" style="59" customWidth="1"/>
    <col min="12" max="256" width="12.5" style="59"/>
    <col min="257" max="257" width="11" style="59" customWidth="1"/>
    <col min="258" max="258" width="6" style="59" customWidth="1"/>
    <col min="259" max="260" width="17.83203125" style="59" customWidth="1"/>
    <col min="261" max="261" width="12.5" style="59"/>
    <col min="262" max="263" width="13.83203125" style="59" customWidth="1"/>
    <col min="264" max="265" width="17.83203125" style="59" customWidth="1"/>
    <col min="266" max="266" width="12.5" style="59"/>
    <col min="267" max="267" width="9.33203125" style="59" customWidth="1"/>
    <col min="268" max="512" width="12.5" style="59"/>
    <col min="513" max="513" width="11" style="59" customWidth="1"/>
    <col min="514" max="514" width="6" style="59" customWidth="1"/>
    <col min="515" max="516" width="17.83203125" style="59" customWidth="1"/>
    <col min="517" max="517" width="12.5" style="59"/>
    <col min="518" max="519" width="13.83203125" style="59" customWidth="1"/>
    <col min="520" max="521" width="17.83203125" style="59" customWidth="1"/>
    <col min="522" max="522" width="12.5" style="59"/>
    <col min="523" max="523" width="9.33203125" style="59" customWidth="1"/>
    <col min="524" max="768" width="12.5" style="59"/>
    <col min="769" max="769" width="11" style="59" customWidth="1"/>
    <col min="770" max="770" width="6" style="59" customWidth="1"/>
    <col min="771" max="772" width="17.83203125" style="59" customWidth="1"/>
    <col min="773" max="773" width="12.5" style="59"/>
    <col min="774" max="775" width="13.83203125" style="59" customWidth="1"/>
    <col min="776" max="777" width="17.83203125" style="59" customWidth="1"/>
    <col min="778" max="778" width="12.5" style="59"/>
    <col min="779" max="779" width="9.33203125" style="59" customWidth="1"/>
    <col min="780" max="1024" width="12.5" style="59"/>
    <col min="1025" max="1025" width="11" style="59" customWidth="1"/>
    <col min="1026" max="1026" width="6" style="59" customWidth="1"/>
    <col min="1027" max="1028" width="17.83203125" style="59" customWidth="1"/>
    <col min="1029" max="1029" width="12.5" style="59"/>
    <col min="1030" max="1031" width="13.83203125" style="59" customWidth="1"/>
    <col min="1032" max="1033" width="17.83203125" style="59" customWidth="1"/>
    <col min="1034" max="1034" width="12.5" style="59"/>
    <col min="1035" max="1035" width="9.33203125" style="59" customWidth="1"/>
    <col min="1036" max="1280" width="12.5" style="59"/>
    <col min="1281" max="1281" width="11" style="59" customWidth="1"/>
    <col min="1282" max="1282" width="6" style="59" customWidth="1"/>
    <col min="1283" max="1284" width="17.83203125" style="59" customWidth="1"/>
    <col min="1285" max="1285" width="12.5" style="59"/>
    <col min="1286" max="1287" width="13.83203125" style="59" customWidth="1"/>
    <col min="1288" max="1289" width="17.83203125" style="59" customWidth="1"/>
    <col min="1290" max="1290" width="12.5" style="59"/>
    <col min="1291" max="1291" width="9.33203125" style="59" customWidth="1"/>
    <col min="1292" max="1536" width="12.5" style="59"/>
    <col min="1537" max="1537" width="11" style="59" customWidth="1"/>
    <col min="1538" max="1538" width="6" style="59" customWidth="1"/>
    <col min="1539" max="1540" width="17.83203125" style="59" customWidth="1"/>
    <col min="1541" max="1541" width="12.5" style="59"/>
    <col min="1542" max="1543" width="13.83203125" style="59" customWidth="1"/>
    <col min="1544" max="1545" width="17.83203125" style="59" customWidth="1"/>
    <col min="1546" max="1546" width="12.5" style="59"/>
    <col min="1547" max="1547" width="9.33203125" style="59" customWidth="1"/>
    <col min="1548" max="1792" width="12.5" style="59"/>
    <col min="1793" max="1793" width="11" style="59" customWidth="1"/>
    <col min="1794" max="1794" width="6" style="59" customWidth="1"/>
    <col min="1795" max="1796" width="17.83203125" style="59" customWidth="1"/>
    <col min="1797" max="1797" width="12.5" style="59"/>
    <col min="1798" max="1799" width="13.83203125" style="59" customWidth="1"/>
    <col min="1800" max="1801" width="17.83203125" style="59" customWidth="1"/>
    <col min="1802" max="1802" width="12.5" style="59"/>
    <col min="1803" max="1803" width="9.33203125" style="59" customWidth="1"/>
    <col min="1804" max="2048" width="12.5" style="59"/>
    <col min="2049" max="2049" width="11" style="59" customWidth="1"/>
    <col min="2050" max="2050" width="6" style="59" customWidth="1"/>
    <col min="2051" max="2052" width="17.83203125" style="59" customWidth="1"/>
    <col min="2053" max="2053" width="12.5" style="59"/>
    <col min="2054" max="2055" width="13.83203125" style="59" customWidth="1"/>
    <col min="2056" max="2057" width="17.83203125" style="59" customWidth="1"/>
    <col min="2058" max="2058" width="12.5" style="59"/>
    <col min="2059" max="2059" width="9.33203125" style="59" customWidth="1"/>
    <col min="2060" max="2304" width="12.5" style="59"/>
    <col min="2305" max="2305" width="11" style="59" customWidth="1"/>
    <col min="2306" max="2306" width="6" style="59" customWidth="1"/>
    <col min="2307" max="2308" width="17.83203125" style="59" customWidth="1"/>
    <col min="2309" max="2309" width="12.5" style="59"/>
    <col min="2310" max="2311" width="13.83203125" style="59" customWidth="1"/>
    <col min="2312" max="2313" width="17.83203125" style="59" customWidth="1"/>
    <col min="2314" max="2314" width="12.5" style="59"/>
    <col min="2315" max="2315" width="9.33203125" style="59" customWidth="1"/>
    <col min="2316" max="2560" width="12.5" style="59"/>
    <col min="2561" max="2561" width="11" style="59" customWidth="1"/>
    <col min="2562" max="2562" width="6" style="59" customWidth="1"/>
    <col min="2563" max="2564" width="17.83203125" style="59" customWidth="1"/>
    <col min="2565" max="2565" width="12.5" style="59"/>
    <col min="2566" max="2567" width="13.83203125" style="59" customWidth="1"/>
    <col min="2568" max="2569" width="17.83203125" style="59" customWidth="1"/>
    <col min="2570" max="2570" width="12.5" style="59"/>
    <col min="2571" max="2571" width="9.33203125" style="59" customWidth="1"/>
    <col min="2572" max="2816" width="12.5" style="59"/>
    <col min="2817" max="2817" width="11" style="59" customWidth="1"/>
    <col min="2818" max="2818" width="6" style="59" customWidth="1"/>
    <col min="2819" max="2820" width="17.83203125" style="59" customWidth="1"/>
    <col min="2821" max="2821" width="12.5" style="59"/>
    <col min="2822" max="2823" width="13.83203125" style="59" customWidth="1"/>
    <col min="2824" max="2825" width="17.83203125" style="59" customWidth="1"/>
    <col min="2826" max="2826" width="12.5" style="59"/>
    <col min="2827" max="2827" width="9.33203125" style="59" customWidth="1"/>
    <col min="2828" max="3072" width="12.5" style="59"/>
    <col min="3073" max="3073" width="11" style="59" customWidth="1"/>
    <col min="3074" max="3074" width="6" style="59" customWidth="1"/>
    <col min="3075" max="3076" width="17.83203125" style="59" customWidth="1"/>
    <col min="3077" max="3077" width="12.5" style="59"/>
    <col min="3078" max="3079" width="13.83203125" style="59" customWidth="1"/>
    <col min="3080" max="3081" width="17.83203125" style="59" customWidth="1"/>
    <col min="3082" max="3082" width="12.5" style="59"/>
    <col min="3083" max="3083" width="9.33203125" style="59" customWidth="1"/>
    <col min="3084" max="3328" width="12.5" style="59"/>
    <col min="3329" max="3329" width="11" style="59" customWidth="1"/>
    <col min="3330" max="3330" width="6" style="59" customWidth="1"/>
    <col min="3331" max="3332" width="17.83203125" style="59" customWidth="1"/>
    <col min="3333" max="3333" width="12.5" style="59"/>
    <col min="3334" max="3335" width="13.83203125" style="59" customWidth="1"/>
    <col min="3336" max="3337" width="17.83203125" style="59" customWidth="1"/>
    <col min="3338" max="3338" width="12.5" style="59"/>
    <col min="3339" max="3339" width="9.33203125" style="59" customWidth="1"/>
    <col min="3340" max="3584" width="12.5" style="59"/>
    <col min="3585" max="3585" width="11" style="59" customWidth="1"/>
    <col min="3586" max="3586" width="6" style="59" customWidth="1"/>
    <col min="3587" max="3588" width="17.83203125" style="59" customWidth="1"/>
    <col min="3589" max="3589" width="12.5" style="59"/>
    <col min="3590" max="3591" width="13.83203125" style="59" customWidth="1"/>
    <col min="3592" max="3593" width="17.83203125" style="59" customWidth="1"/>
    <col min="3594" max="3594" width="12.5" style="59"/>
    <col min="3595" max="3595" width="9.33203125" style="59" customWidth="1"/>
    <col min="3596" max="3840" width="12.5" style="59"/>
    <col min="3841" max="3841" width="11" style="59" customWidth="1"/>
    <col min="3842" max="3842" width="6" style="59" customWidth="1"/>
    <col min="3843" max="3844" width="17.83203125" style="59" customWidth="1"/>
    <col min="3845" max="3845" width="12.5" style="59"/>
    <col min="3846" max="3847" width="13.83203125" style="59" customWidth="1"/>
    <col min="3848" max="3849" width="17.83203125" style="59" customWidth="1"/>
    <col min="3850" max="3850" width="12.5" style="59"/>
    <col min="3851" max="3851" width="9.33203125" style="59" customWidth="1"/>
    <col min="3852" max="4096" width="12.5" style="59"/>
    <col min="4097" max="4097" width="11" style="59" customWidth="1"/>
    <col min="4098" max="4098" width="6" style="59" customWidth="1"/>
    <col min="4099" max="4100" width="17.83203125" style="59" customWidth="1"/>
    <col min="4101" max="4101" width="12.5" style="59"/>
    <col min="4102" max="4103" width="13.83203125" style="59" customWidth="1"/>
    <col min="4104" max="4105" width="17.83203125" style="59" customWidth="1"/>
    <col min="4106" max="4106" width="12.5" style="59"/>
    <col min="4107" max="4107" width="9.33203125" style="59" customWidth="1"/>
    <col min="4108" max="4352" width="12.5" style="59"/>
    <col min="4353" max="4353" width="11" style="59" customWidth="1"/>
    <col min="4354" max="4354" width="6" style="59" customWidth="1"/>
    <col min="4355" max="4356" width="17.83203125" style="59" customWidth="1"/>
    <col min="4357" max="4357" width="12.5" style="59"/>
    <col min="4358" max="4359" width="13.83203125" style="59" customWidth="1"/>
    <col min="4360" max="4361" width="17.83203125" style="59" customWidth="1"/>
    <col min="4362" max="4362" width="12.5" style="59"/>
    <col min="4363" max="4363" width="9.33203125" style="59" customWidth="1"/>
    <col min="4364" max="4608" width="12.5" style="59"/>
    <col min="4609" max="4609" width="11" style="59" customWidth="1"/>
    <col min="4610" max="4610" width="6" style="59" customWidth="1"/>
    <col min="4611" max="4612" width="17.83203125" style="59" customWidth="1"/>
    <col min="4613" max="4613" width="12.5" style="59"/>
    <col min="4614" max="4615" width="13.83203125" style="59" customWidth="1"/>
    <col min="4616" max="4617" width="17.83203125" style="59" customWidth="1"/>
    <col min="4618" max="4618" width="12.5" style="59"/>
    <col min="4619" max="4619" width="9.33203125" style="59" customWidth="1"/>
    <col min="4620" max="4864" width="12.5" style="59"/>
    <col min="4865" max="4865" width="11" style="59" customWidth="1"/>
    <col min="4866" max="4866" width="6" style="59" customWidth="1"/>
    <col min="4867" max="4868" width="17.83203125" style="59" customWidth="1"/>
    <col min="4869" max="4869" width="12.5" style="59"/>
    <col min="4870" max="4871" width="13.83203125" style="59" customWidth="1"/>
    <col min="4872" max="4873" width="17.83203125" style="59" customWidth="1"/>
    <col min="4874" max="4874" width="12.5" style="59"/>
    <col min="4875" max="4875" width="9.33203125" style="59" customWidth="1"/>
    <col min="4876" max="5120" width="12.5" style="59"/>
    <col min="5121" max="5121" width="11" style="59" customWidth="1"/>
    <col min="5122" max="5122" width="6" style="59" customWidth="1"/>
    <col min="5123" max="5124" width="17.83203125" style="59" customWidth="1"/>
    <col min="5125" max="5125" width="12.5" style="59"/>
    <col min="5126" max="5127" width="13.83203125" style="59" customWidth="1"/>
    <col min="5128" max="5129" width="17.83203125" style="59" customWidth="1"/>
    <col min="5130" max="5130" width="12.5" style="59"/>
    <col min="5131" max="5131" width="9.33203125" style="59" customWidth="1"/>
    <col min="5132" max="5376" width="12.5" style="59"/>
    <col min="5377" max="5377" width="11" style="59" customWidth="1"/>
    <col min="5378" max="5378" width="6" style="59" customWidth="1"/>
    <col min="5379" max="5380" width="17.83203125" style="59" customWidth="1"/>
    <col min="5381" max="5381" width="12.5" style="59"/>
    <col min="5382" max="5383" width="13.83203125" style="59" customWidth="1"/>
    <col min="5384" max="5385" width="17.83203125" style="59" customWidth="1"/>
    <col min="5386" max="5386" width="12.5" style="59"/>
    <col min="5387" max="5387" width="9.33203125" style="59" customWidth="1"/>
    <col min="5388" max="5632" width="12.5" style="59"/>
    <col min="5633" max="5633" width="11" style="59" customWidth="1"/>
    <col min="5634" max="5634" width="6" style="59" customWidth="1"/>
    <col min="5635" max="5636" width="17.83203125" style="59" customWidth="1"/>
    <col min="5637" max="5637" width="12.5" style="59"/>
    <col min="5638" max="5639" width="13.83203125" style="59" customWidth="1"/>
    <col min="5640" max="5641" width="17.83203125" style="59" customWidth="1"/>
    <col min="5642" max="5642" width="12.5" style="59"/>
    <col min="5643" max="5643" width="9.33203125" style="59" customWidth="1"/>
    <col min="5644" max="5888" width="12.5" style="59"/>
    <col min="5889" max="5889" width="11" style="59" customWidth="1"/>
    <col min="5890" max="5890" width="6" style="59" customWidth="1"/>
    <col min="5891" max="5892" width="17.83203125" style="59" customWidth="1"/>
    <col min="5893" max="5893" width="12.5" style="59"/>
    <col min="5894" max="5895" width="13.83203125" style="59" customWidth="1"/>
    <col min="5896" max="5897" width="17.83203125" style="59" customWidth="1"/>
    <col min="5898" max="5898" width="12.5" style="59"/>
    <col min="5899" max="5899" width="9.33203125" style="59" customWidth="1"/>
    <col min="5900" max="6144" width="12.5" style="59"/>
    <col min="6145" max="6145" width="11" style="59" customWidth="1"/>
    <col min="6146" max="6146" width="6" style="59" customWidth="1"/>
    <col min="6147" max="6148" width="17.83203125" style="59" customWidth="1"/>
    <col min="6149" max="6149" width="12.5" style="59"/>
    <col min="6150" max="6151" width="13.83203125" style="59" customWidth="1"/>
    <col min="6152" max="6153" width="17.83203125" style="59" customWidth="1"/>
    <col min="6154" max="6154" width="12.5" style="59"/>
    <col min="6155" max="6155" width="9.33203125" style="59" customWidth="1"/>
    <col min="6156" max="6400" width="12.5" style="59"/>
    <col min="6401" max="6401" width="11" style="59" customWidth="1"/>
    <col min="6402" max="6402" width="6" style="59" customWidth="1"/>
    <col min="6403" max="6404" width="17.83203125" style="59" customWidth="1"/>
    <col min="6405" max="6405" width="12.5" style="59"/>
    <col min="6406" max="6407" width="13.83203125" style="59" customWidth="1"/>
    <col min="6408" max="6409" width="17.83203125" style="59" customWidth="1"/>
    <col min="6410" max="6410" width="12.5" style="59"/>
    <col min="6411" max="6411" width="9.33203125" style="59" customWidth="1"/>
    <col min="6412" max="6656" width="12.5" style="59"/>
    <col min="6657" max="6657" width="11" style="59" customWidth="1"/>
    <col min="6658" max="6658" width="6" style="59" customWidth="1"/>
    <col min="6659" max="6660" width="17.83203125" style="59" customWidth="1"/>
    <col min="6661" max="6661" width="12.5" style="59"/>
    <col min="6662" max="6663" width="13.83203125" style="59" customWidth="1"/>
    <col min="6664" max="6665" width="17.83203125" style="59" customWidth="1"/>
    <col min="6666" max="6666" width="12.5" style="59"/>
    <col min="6667" max="6667" width="9.33203125" style="59" customWidth="1"/>
    <col min="6668" max="6912" width="12.5" style="59"/>
    <col min="6913" max="6913" width="11" style="59" customWidth="1"/>
    <col min="6914" max="6914" width="6" style="59" customWidth="1"/>
    <col min="6915" max="6916" width="17.83203125" style="59" customWidth="1"/>
    <col min="6917" max="6917" width="12.5" style="59"/>
    <col min="6918" max="6919" width="13.83203125" style="59" customWidth="1"/>
    <col min="6920" max="6921" width="17.83203125" style="59" customWidth="1"/>
    <col min="6922" max="6922" width="12.5" style="59"/>
    <col min="6923" max="6923" width="9.33203125" style="59" customWidth="1"/>
    <col min="6924" max="7168" width="12.5" style="59"/>
    <col min="7169" max="7169" width="11" style="59" customWidth="1"/>
    <col min="7170" max="7170" width="6" style="59" customWidth="1"/>
    <col min="7171" max="7172" width="17.83203125" style="59" customWidth="1"/>
    <col min="7173" max="7173" width="12.5" style="59"/>
    <col min="7174" max="7175" width="13.83203125" style="59" customWidth="1"/>
    <col min="7176" max="7177" width="17.83203125" style="59" customWidth="1"/>
    <col min="7178" max="7178" width="12.5" style="59"/>
    <col min="7179" max="7179" width="9.33203125" style="59" customWidth="1"/>
    <col min="7180" max="7424" width="12.5" style="59"/>
    <col min="7425" max="7425" width="11" style="59" customWidth="1"/>
    <col min="7426" max="7426" width="6" style="59" customWidth="1"/>
    <col min="7427" max="7428" width="17.83203125" style="59" customWidth="1"/>
    <col min="7429" max="7429" width="12.5" style="59"/>
    <col min="7430" max="7431" width="13.83203125" style="59" customWidth="1"/>
    <col min="7432" max="7433" width="17.83203125" style="59" customWidth="1"/>
    <col min="7434" max="7434" width="12.5" style="59"/>
    <col min="7435" max="7435" width="9.33203125" style="59" customWidth="1"/>
    <col min="7436" max="7680" width="12.5" style="59"/>
    <col min="7681" max="7681" width="11" style="59" customWidth="1"/>
    <col min="7682" max="7682" width="6" style="59" customWidth="1"/>
    <col min="7683" max="7684" width="17.83203125" style="59" customWidth="1"/>
    <col min="7685" max="7685" width="12.5" style="59"/>
    <col min="7686" max="7687" width="13.83203125" style="59" customWidth="1"/>
    <col min="7688" max="7689" width="17.83203125" style="59" customWidth="1"/>
    <col min="7690" max="7690" width="12.5" style="59"/>
    <col min="7691" max="7691" width="9.33203125" style="59" customWidth="1"/>
    <col min="7692" max="7936" width="12.5" style="59"/>
    <col min="7937" max="7937" width="11" style="59" customWidth="1"/>
    <col min="7938" max="7938" width="6" style="59" customWidth="1"/>
    <col min="7939" max="7940" width="17.83203125" style="59" customWidth="1"/>
    <col min="7941" max="7941" width="12.5" style="59"/>
    <col min="7942" max="7943" width="13.83203125" style="59" customWidth="1"/>
    <col min="7944" max="7945" width="17.83203125" style="59" customWidth="1"/>
    <col min="7946" max="7946" width="12.5" style="59"/>
    <col min="7947" max="7947" width="9.33203125" style="59" customWidth="1"/>
    <col min="7948" max="8192" width="12.5" style="59"/>
    <col min="8193" max="8193" width="11" style="59" customWidth="1"/>
    <col min="8194" max="8194" width="6" style="59" customWidth="1"/>
    <col min="8195" max="8196" width="17.83203125" style="59" customWidth="1"/>
    <col min="8197" max="8197" width="12.5" style="59"/>
    <col min="8198" max="8199" width="13.83203125" style="59" customWidth="1"/>
    <col min="8200" max="8201" width="17.83203125" style="59" customWidth="1"/>
    <col min="8202" max="8202" width="12.5" style="59"/>
    <col min="8203" max="8203" width="9.33203125" style="59" customWidth="1"/>
    <col min="8204" max="8448" width="12.5" style="59"/>
    <col min="8449" max="8449" width="11" style="59" customWidth="1"/>
    <col min="8450" max="8450" width="6" style="59" customWidth="1"/>
    <col min="8451" max="8452" width="17.83203125" style="59" customWidth="1"/>
    <col min="8453" max="8453" width="12.5" style="59"/>
    <col min="8454" max="8455" width="13.83203125" style="59" customWidth="1"/>
    <col min="8456" max="8457" width="17.83203125" style="59" customWidth="1"/>
    <col min="8458" max="8458" width="12.5" style="59"/>
    <col min="8459" max="8459" width="9.33203125" style="59" customWidth="1"/>
    <col min="8460" max="8704" width="12.5" style="59"/>
    <col min="8705" max="8705" width="11" style="59" customWidth="1"/>
    <col min="8706" max="8706" width="6" style="59" customWidth="1"/>
    <col min="8707" max="8708" width="17.83203125" style="59" customWidth="1"/>
    <col min="8709" max="8709" width="12.5" style="59"/>
    <col min="8710" max="8711" width="13.83203125" style="59" customWidth="1"/>
    <col min="8712" max="8713" width="17.83203125" style="59" customWidth="1"/>
    <col min="8714" max="8714" width="12.5" style="59"/>
    <col min="8715" max="8715" width="9.33203125" style="59" customWidth="1"/>
    <col min="8716" max="8960" width="12.5" style="59"/>
    <col min="8961" max="8961" width="11" style="59" customWidth="1"/>
    <col min="8962" max="8962" width="6" style="59" customWidth="1"/>
    <col min="8963" max="8964" width="17.83203125" style="59" customWidth="1"/>
    <col min="8965" max="8965" width="12.5" style="59"/>
    <col min="8966" max="8967" width="13.83203125" style="59" customWidth="1"/>
    <col min="8968" max="8969" width="17.83203125" style="59" customWidth="1"/>
    <col min="8970" max="8970" width="12.5" style="59"/>
    <col min="8971" max="8971" width="9.33203125" style="59" customWidth="1"/>
    <col min="8972" max="9216" width="12.5" style="59"/>
    <col min="9217" max="9217" width="11" style="59" customWidth="1"/>
    <col min="9218" max="9218" width="6" style="59" customWidth="1"/>
    <col min="9219" max="9220" width="17.83203125" style="59" customWidth="1"/>
    <col min="9221" max="9221" width="12.5" style="59"/>
    <col min="9222" max="9223" width="13.83203125" style="59" customWidth="1"/>
    <col min="9224" max="9225" width="17.83203125" style="59" customWidth="1"/>
    <col min="9226" max="9226" width="12.5" style="59"/>
    <col min="9227" max="9227" width="9.33203125" style="59" customWidth="1"/>
    <col min="9228" max="9472" width="12.5" style="59"/>
    <col min="9473" max="9473" width="11" style="59" customWidth="1"/>
    <col min="9474" max="9474" width="6" style="59" customWidth="1"/>
    <col min="9475" max="9476" width="17.83203125" style="59" customWidth="1"/>
    <col min="9477" max="9477" width="12.5" style="59"/>
    <col min="9478" max="9479" width="13.83203125" style="59" customWidth="1"/>
    <col min="9480" max="9481" width="17.83203125" style="59" customWidth="1"/>
    <col min="9482" max="9482" width="12.5" style="59"/>
    <col min="9483" max="9483" width="9.33203125" style="59" customWidth="1"/>
    <col min="9484" max="9728" width="12.5" style="59"/>
    <col min="9729" max="9729" width="11" style="59" customWidth="1"/>
    <col min="9730" max="9730" width="6" style="59" customWidth="1"/>
    <col min="9731" max="9732" width="17.83203125" style="59" customWidth="1"/>
    <col min="9733" max="9733" width="12.5" style="59"/>
    <col min="9734" max="9735" width="13.83203125" style="59" customWidth="1"/>
    <col min="9736" max="9737" width="17.83203125" style="59" customWidth="1"/>
    <col min="9738" max="9738" width="12.5" style="59"/>
    <col min="9739" max="9739" width="9.33203125" style="59" customWidth="1"/>
    <col min="9740" max="9984" width="12.5" style="59"/>
    <col min="9985" max="9985" width="11" style="59" customWidth="1"/>
    <col min="9986" max="9986" width="6" style="59" customWidth="1"/>
    <col min="9987" max="9988" width="17.83203125" style="59" customWidth="1"/>
    <col min="9989" max="9989" width="12.5" style="59"/>
    <col min="9990" max="9991" width="13.83203125" style="59" customWidth="1"/>
    <col min="9992" max="9993" width="17.83203125" style="59" customWidth="1"/>
    <col min="9994" max="9994" width="12.5" style="59"/>
    <col min="9995" max="9995" width="9.33203125" style="59" customWidth="1"/>
    <col min="9996" max="10240" width="12.5" style="59"/>
    <col min="10241" max="10241" width="11" style="59" customWidth="1"/>
    <col min="10242" max="10242" width="6" style="59" customWidth="1"/>
    <col min="10243" max="10244" width="17.83203125" style="59" customWidth="1"/>
    <col min="10245" max="10245" width="12.5" style="59"/>
    <col min="10246" max="10247" width="13.83203125" style="59" customWidth="1"/>
    <col min="10248" max="10249" width="17.83203125" style="59" customWidth="1"/>
    <col min="10250" max="10250" width="12.5" style="59"/>
    <col min="10251" max="10251" width="9.33203125" style="59" customWidth="1"/>
    <col min="10252" max="10496" width="12.5" style="59"/>
    <col min="10497" max="10497" width="11" style="59" customWidth="1"/>
    <col min="10498" max="10498" width="6" style="59" customWidth="1"/>
    <col min="10499" max="10500" width="17.83203125" style="59" customWidth="1"/>
    <col min="10501" max="10501" width="12.5" style="59"/>
    <col min="10502" max="10503" width="13.83203125" style="59" customWidth="1"/>
    <col min="10504" max="10505" width="17.83203125" style="59" customWidth="1"/>
    <col min="10506" max="10506" width="12.5" style="59"/>
    <col min="10507" max="10507" width="9.33203125" style="59" customWidth="1"/>
    <col min="10508" max="10752" width="12.5" style="59"/>
    <col min="10753" max="10753" width="11" style="59" customWidth="1"/>
    <col min="10754" max="10754" width="6" style="59" customWidth="1"/>
    <col min="10755" max="10756" width="17.83203125" style="59" customWidth="1"/>
    <col min="10757" max="10757" width="12.5" style="59"/>
    <col min="10758" max="10759" width="13.83203125" style="59" customWidth="1"/>
    <col min="10760" max="10761" width="17.83203125" style="59" customWidth="1"/>
    <col min="10762" max="10762" width="12.5" style="59"/>
    <col min="10763" max="10763" width="9.33203125" style="59" customWidth="1"/>
    <col min="10764" max="11008" width="12.5" style="59"/>
    <col min="11009" max="11009" width="11" style="59" customWidth="1"/>
    <col min="11010" max="11010" width="6" style="59" customWidth="1"/>
    <col min="11011" max="11012" width="17.83203125" style="59" customWidth="1"/>
    <col min="11013" max="11013" width="12.5" style="59"/>
    <col min="11014" max="11015" width="13.83203125" style="59" customWidth="1"/>
    <col min="11016" max="11017" width="17.83203125" style="59" customWidth="1"/>
    <col min="11018" max="11018" width="12.5" style="59"/>
    <col min="11019" max="11019" width="9.33203125" style="59" customWidth="1"/>
    <col min="11020" max="11264" width="12.5" style="59"/>
    <col min="11265" max="11265" width="11" style="59" customWidth="1"/>
    <col min="11266" max="11266" width="6" style="59" customWidth="1"/>
    <col min="11267" max="11268" width="17.83203125" style="59" customWidth="1"/>
    <col min="11269" max="11269" width="12.5" style="59"/>
    <col min="11270" max="11271" width="13.83203125" style="59" customWidth="1"/>
    <col min="11272" max="11273" width="17.83203125" style="59" customWidth="1"/>
    <col min="11274" max="11274" width="12.5" style="59"/>
    <col min="11275" max="11275" width="9.33203125" style="59" customWidth="1"/>
    <col min="11276" max="11520" width="12.5" style="59"/>
    <col min="11521" max="11521" width="11" style="59" customWidth="1"/>
    <col min="11522" max="11522" width="6" style="59" customWidth="1"/>
    <col min="11523" max="11524" width="17.83203125" style="59" customWidth="1"/>
    <col min="11525" max="11525" width="12.5" style="59"/>
    <col min="11526" max="11527" width="13.83203125" style="59" customWidth="1"/>
    <col min="11528" max="11529" width="17.83203125" style="59" customWidth="1"/>
    <col min="11530" max="11530" width="12.5" style="59"/>
    <col min="11531" max="11531" width="9.33203125" style="59" customWidth="1"/>
    <col min="11532" max="11776" width="12.5" style="59"/>
    <col min="11777" max="11777" width="11" style="59" customWidth="1"/>
    <col min="11778" max="11778" width="6" style="59" customWidth="1"/>
    <col min="11779" max="11780" width="17.83203125" style="59" customWidth="1"/>
    <col min="11781" max="11781" width="12.5" style="59"/>
    <col min="11782" max="11783" width="13.83203125" style="59" customWidth="1"/>
    <col min="11784" max="11785" width="17.83203125" style="59" customWidth="1"/>
    <col min="11786" max="11786" width="12.5" style="59"/>
    <col min="11787" max="11787" width="9.33203125" style="59" customWidth="1"/>
    <col min="11788" max="12032" width="12.5" style="59"/>
    <col min="12033" max="12033" width="11" style="59" customWidth="1"/>
    <col min="12034" max="12034" width="6" style="59" customWidth="1"/>
    <col min="12035" max="12036" width="17.83203125" style="59" customWidth="1"/>
    <col min="12037" max="12037" width="12.5" style="59"/>
    <col min="12038" max="12039" width="13.83203125" style="59" customWidth="1"/>
    <col min="12040" max="12041" width="17.83203125" style="59" customWidth="1"/>
    <col min="12042" max="12042" width="12.5" style="59"/>
    <col min="12043" max="12043" width="9.33203125" style="59" customWidth="1"/>
    <col min="12044" max="12288" width="12.5" style="59"/>
    <col min="12289" max="12289" width="11" style="59" customWidth="1"/>
    <col min="12290" max="12290" width="6" style="59" customWidth="1"/>
    <col min="12291" max="12292" width="17.83203125" style="59" customWidth="1"/>
    <col min="12293" max="12293" width="12.5" style="59"/>
    <col min="12294" max="12295" width="13.83203125" style="59" customWidth="1"/>
    <col min="12296" max="12297" width="17.83203125" style="59" customWidth="1"/>
    <col min="12298" max="12298" width="12.5" style="59"/>
    <col min="12299" max="12299" width="9.33203125" style="59" customWidth="1"/>
    <col min="12300" max="12544" width="12.5" style="59"/>
    <col min="12545" max="12545" width="11" style="59" customWidth="1"/>
    <col min="12546" max="12546" width="6" style="59" customWidth="1"/>
    <col min="12547" max="12548" width="17.83203125" style="59" customWidth="1"/>
    <col min="12549" max="12549" width="12.5" style="59"/>
    <col min="12550" max="12551" width="13.83203125" style="59" customWidth="1"/>
    <col min="12552" max="12553" width="17.83203125" style="59" customWidth="1"/>
    <col min="12554" max="12554" width="12.5" style="59"/>
    <col min="12555" max="12555" width="9.33203125" style="59" customWidth="1"/>
    <col min="12556" max="12800" width="12.5" style="59"/>
    <col min="12801" max="12801" width="11" style="59" customWidth="1"/>
    <col min="12802" max="12802" width="6" style="59" customWidth="1"/>
    <col min="12803" max="12804" width="17.83203125" style="59" customWidth="1"/>
    <col min="12805" max="12805" width="12.5" style="59"/>
    <col min="12806" max="12807" width="13.83203125" style="59" customWidth="1"/>
    <col min="12808" max="12809" width="17.83203125" style="59" customWidth="1"/>
    <col min="12810" max="12810" width="12.5" style="59"/>
    <col min="12811" max="12811" width="9.33203125" style="59" customWidth="1"/>
    <col min="12812" max="13056" width="12.5" style="59"/>
    <col min="13057" max="13057" width="11" style="59" customWidth="1"/>
    <col min="13058" max="13058" width="6" style="59" customWidth="1"/>
    <col min="13059" max="13060" width="17.83203125" style="59" customWidth="1"/>
    <col min="13061" max="13061" width="12.5" style="59"/>
    <col min="13062" max="13063" width="13.83203125" style="59" customWidth="1"/>
    <col min="13064" max="13065" width="17.83203125" style="59" customWidth="1"/>
    <col min="13066" max="13066" width="12.5" style="59"/>
    <col min="13067" max="13067" width="9.33203125" style="59" customWidth="1"/>
    <col min="13068" max="13312" width="12.5" style="59"/>
    <col min="13313" max="13313" width="11" style="59" customWidth="1"/>
    <col min="13314" max="13314" width="6" style="59" customWidth="1"/>
    <col min="13315" max="13316" width="17.83203125" style="59" customWidth="1"/>
    <col min="13317" max="13317" width="12.5" style="59"/>
    <col min="13318" max="13319" width="13.83203125" style="59" customWidth="1"/>
    <col min="13320" max="13321" width="17.83203125" style="59" customWidth="1"/>
    <col min="13322" max="13322" width="12.5" style="59"/>
    <col min="13323" max="13323" width="9.33203125" style="59" customWidth="1"/>
    <col min="13324" max="13568" width="12.5" style="59"/>
    <col min="13569" max="13569" width="11" style="59" customWidth="1"/>
    <col min="13570" max="13570" width="6" style="59" customWidth="1"/>
    <col min="13571" max="13572" width="17.83203125" style="59" customWidth="1"/>
    <col min="13573" max="13573" width="12.5" style="59"/>
    <col min="13574" max="13575" width="13.83203125" style="59" customWidth="1"/>
    <col min="13576" max="13577" width="17.83203125" style="59" customWidth="1"/>
    <col min="13578" max="13578" width="12.5" style="59"/>
    <col min="13579" max="13579" width="9.33203125" style="59" customWidth="1"/>
    <col min="13580" max="13824" width="12.5" style="59"/>
    <col min="13825" max="13825" width="11" style="59" customWidth="1"/>
    <col min="13826" max="13826" width="6" style="59" customWidth="1"/>
    <col min="13827" max="13828" width="17.83203125" style="59" customWidth="1"/>
    <col min="13829" max="13829" width="12.5" style="59"/>
    <col min="13830" max="13831" width="13.83203125" style="59" customWidth="1"/>
    <col min="13832" max="13833" width="17.83203125" style="59" customWidth="1"/>
    <col min="13834" max="13834" width="12.5" style="59"/>
    <col min="13835" max="13835" width="9.33203125" style="59" customWidth="1"/>
    <col min="13836" max="14080" width="12.5" style="59"/>
    <col min="14081" max="14081" width="11" style="59" customWidth="1"/>
    <col min="14082" max="14082" width="6" style="59" customWidth="1"/>
    <col min="14083" max="14084" width="17.83203125" style="59" customWidth="1"/>
    <col min="14085" max="14085" width="12.5" style="59"/>
    <col min="14086" max="14087" width="13.83203125" style="59" customWidth="1"/>
    <col min="14088" max="14089" width="17.83203125" style="59" customWidth="1"/>
    <col min="14090" max="14090" width="12.5" style="59"/>
    <col min="14091" max="14091" width="9.33203125" style="59" customWidth="1"/>
    <col min="14092" max="14336" width="12.5" style="59"/>
    <col min="14337" max="14337" width="11" style="59" customWidth="1"/>
    <col min="14338" max="14338" width="6" style="59" customWidth="1"/>
    <col min="14339" max="14340" width="17.83203125" style="59" customWidth="1"/>
    <col min="14341" max="14341" width="12.5" style="59"/>
    <col min="14342" max="14343" width="13.83203125" style="59" customWidth="1"/>
    <col min="14344" max="14345" width="17.83203125" style="59" customWidth="1"/>
    <col min="14346" max="14346" width="12.5" style="59"/>
    <col min="14347" max="14347" width="9.33203125" style="59" customWidth="1"/>
    <col min="14348" max="14592" width="12.5" style="59"/>
    <col min="14593" max="14593" width="11" style="59" customWidth="1"/>
    <col min="14594" max="14594" width="6" style="59" customWidth="1"/>
    <col min="14595" max="14596" width="17.83203125" style="59" customWidth="1"/>
    <col min="14597" max="14597" width="12.5" style="59"/>
    <col min="14598" max="14599" width="13.83203125" style="59" customWidth="1"/>
    <col min="14600" max="14601" width="17.83203125" style="59" customWidth="1"/>
    <col min="14602" max="14602" width="12.5" style="59"/>
    <col min="14603" max="14603" width="9.33203125" style="59" customWidth="1"/>
    <col min="14604" max="14848" width="12.5" style="59"/>
    <col min="14849" max="14849" width="11" style="59" customWidth="1"/>
    <col min="14850" max="14850" width="6" style="59" customWidth="1"/>
    <col min="14851" max="14852" width="17.83203125" style="59" customWidth="1"/>
    <col min="14853" max="14853" width="12.5" style="59"/>
    <col min="14854" max="14855" width="13.83203125" style="59" customWidth="1"/>
    <col min="14856" max="14857" width="17.83203125" style="59" customWidth="1"/>
    <col min="14858" max="14858" width="12.5" style="59"/>
    <col min="14859" max="14859" width="9.33203125" style="59" customWidth="1"/>
    <col min="14860" max="15104" width="12.5" style="59"/>
    <col min="15105" max="15105" width="11" style="59" customWidth="1"/>
    <col min="15106" max="15106" width="6" style="59" customWidth="1"/>
    <col min="15107" max="15108" width="17.83203125" style="59" customWidth="1"/>
    <col min="15109" max="15109" width="12.5" style="59"/>
    <col min="15110" max="15111" width="13.83203125" style="59" customWidth="1"/>
    <col min="15112" max="15113" width="17.83203125" style="59" customWidth="1"/>
    <col min="15114" max="15114" width="12.5" style="59"/>
    <col min="15115" max="15115" width="9.33203125" style="59" customWidth="1"/>
    <col min="15116" max="15360" width="12.5" style="59"/>
    <col min="15361" max="15361" width="11" style="59" customWidth="1"/>
    <col min="15362" max="15362" width="6" style="59" customWidth="1"/>
    <col min="15363" max="15364" width="17.83203125" style="59" customWidth="1"/>
    <col min="15365" max="15365" width="12.5" style="59"/>
    <col min="15366" max="15367" width="13.83203125" style="59" customWidth="1"/>
    <col min="15368" max="15369" width="17.83203125" style="59" customWidth="1"/>
    <col min="15370" max="15370" width="12.5" style="59"/>
    <col min="15371" max="15371" width="9.33203125" style="59" customWidth="1"/>
    <col min="15372" max="15616" width="12.5" style="59"/>
    <col min="15617" max="15617" width="11" style="59" customWidth="1"/>
    <col min="15618" max="15618" width="6" style="59" customWidth="1"/>
    <col min="15619" max="15620" width="17.83203125" style="59" customWidth="1"/>
    <col min="15621" max="15621" width="12.5" style="59"/>
    <col min="15622" max="15623" width="13.83203125" style="59" customWidth="1"/>
    <col min="15624" max="15625" width="17.83203125" style="59" customWidth="1"/>
    <col min="15626" max="15626" width="12.5" style="59"/>
    <col min="15627" max="15627" width="9.33203125" style="59" customWidth="1"/>
    <col min="15628" max="15872" width="12.5" style="59"/>
    <col min="15873" max="15873" width="11" style="59" customWidth="1"/>
    <col min="15874" max="15874" width="6" style="59" customWidth="1"/>
    <col min="15875" max="15876" width="17.83203125" style="59" customWidth="1"/>
    <col min="15877" max="15877" width="12.5" style="59"/>
    <col min="15878" max="15879" width="13.83203125" style="59" customWidth="1"/>
    <col min="15880" max="15881" width="17.83203125" style="59" customWidth="1"/>
    <col min="15882" max="15882" width="12.5" style="59"/>
    <col min="15883" max="15883" width="9.33203125" style="59" customWidth="1"/>
    <col min="15884" max="16128" width="12.5" style="59"/>
    <col min="16129" max="16129" width="11" style="59" customWidth="1"/>
    <col min="16130" max="16130" width="6" style="59" customWidth="1"/>
    <col min="16131" max="16132" width="17.83203125" style="59" customWidth="1"/>
    <col min="16133" max="16133" width="12.5" style="59"/>
    <col min="16134" max="16135" width="13.83203125" style="59" customWidth="1"/>
    <col min="16136" max="16137" width="17.83203125" style="59" customWidth="1"/>
    <col min="16138" max="16138" width="12.5" style="59"/>
    <col min="16139" max="16139" width="9.33203125" style="59" customWidth="1"/>
    <col min="16140" max="16384" width="12.5" style="59"/>
  </cols>
  <sheetData>
    <row r="2" spans="2:12" ht="18">
      <c r="B2" s="58" t="s">
        <v>57</v>
      </c>
    </row>
    <row r="3" spans="2:12" ht="8.25" customHeight="1"/>
    <row r="4" spans="2:12" s="60" customFormat="1" ht="57" customHeight="1">
      <c r="B4" s="437" t="s">
        <v>73</v>
      </c>
      <c r="C4" s="437"/>
      <c r="D4" s="437"/>
      <c r="E4" s="437"/>
      <c r="F4" s="437"/>
      <c r="G4" s="437"/>
      <c r="H4" s="437"/>
      <c r="I4" s="437"/>
      <c r="J4" s="437"/>
      <c r="K4" s="437"/>
    </row>
    <row r="5" spans="2:12" s="60" customFormat="1" ht="15" customHeight="1">
      <c r="B5" s="61"/>
      <c r="C5" s="61"/>
      <c r="D5" s="61"/>
      <c r="E5" s="61"/>
      <c r="F5" s="61"/>
      <c r="G5" s="61"/>
      <c r="H5" s="61"/>
      <c r="I5" s="61"/>
      <c r="J5" s="61"/>
      <c r="K5" s="61"/>
    </row>
    <row r="6" spans="2:12">
      <c r="C6" s="62" t="s">
        <v>41</v>
      </c>
      <c r="G6" s="63"/>
      <c r="H6" s="62" t="s">
        <v>42</v>
      </c>
    </row>
    <row r="7" spans="2:12" s="64" customFormat="1" ht="56.25" customHeight="1">
      <c r="C7" s="436" t="s">
        <v>74</v>
      </c>
      <c r="D7" s="436"/>
      <c r="E7" s="436"/>
      <c r="F7" s="436"/>
      <c r="G7" s="65"/>
      <c r="H7" s="436" t="s">
        <v>75</v>
      </c>
      <c r="I7" s="436"/>
      <c r="J7" s="436"/>
      <c r="K7" s="436"/>
      <c r="L7" s="66"/>
    </row>
    <row r="8" spans="2:12">
      <c r="C8" s="67" t="s">
        <v>28</v>
      </c>
      <c r="D8" s="67" t="s">
        <v>21</v>
      </c>
      <c r="E8" s="67" t="s">
        <v>29</v>
      </c>
      <c r="G8" s="63"/>
      <c r="H8" s="67" t="s">
        <v>28</v>
      </c>
      <c r="I8" s="67" t="s">
        <v>21</v>
      </c>
      <c r="J8" s="67" t="s">
        <v>29</v>
      </c>
    </row>
    <row r="9" spans="2:12" ht="13" customHeight="1">
      <c r="C9" s="432" t="s">
        <v>43</v>
      </c>
      <c r="D9" s="432" t="s">
        <v>44</v>
      </c>
      <c r="E9" s="432" t="s">
        <v>43</v>
      </c>
      <c r="G9" s="63"/>
      <c r="H9" s="432" t="s">
        <v>43</v>
      </c>
      <c r="I9" s="432" t="s">
        <v>44</v>
      </c>
      <c r="J9" s="432" t="s">
        <v>43</v>
      </c>
    </row>
    <row r="10" spans="2:12" ht="13" customHeight="1">
      <c r="C10" s="433"/>
      <c r="D10" s="433"/>
      <c r="E10" s="433"/>
      <c r="G10" s="63"/>
      <c r="H10" s="433"/>
      <c r="I10" s="433"/>
      <c r="J10" s="433"/>
    </row>
    <row r="11" spans="2:12" ht="13" customHeight="1">
      <c r="C11" s="433"/>
      <c r="D11" s="433"/>
      <c r="E11" s="433"/>
      <c r="G11" s="63"/>
      <c r="H11" s="433"/>
      <c r="I11" s="433"/>
      <c r="J11" s="433"/>
    </row>
    <row r="12" spans="2:12" ht="13" customHeight="1">
      <c r="C12" s="434"/>
      <c r="D12" s="433"/>
      <c r="E12" s="434"/>
      <c r="G12" s="63"/>
      <c r="H12" s="434"/>
      <c r="I12" s="433"/>
      <c r="J12" s="434"/>
    </row>
    <row r="13" spans="2:12" ht="13" customHeight="1">
      <c r="C13" s="432" t="s">
        <v>45</v>
      </c>
      <c r="D13" s="434"/>
      <c r="E13" s="432" t="s">
        <v>45</v>
      </c>
      <c r="G13" s="63"/>
      <c r="H13" s="432" t="s">
        <v>45</v>
      </c>
      <c r="I13" s="434"/>
      <c r="J13" s="432" t="s">
        <v>45</v>
      </c>
    </row>
    <row r="14" spans="2:12" ht="13" customHeight="1">
      <c r="C14" s="433"/>
      <c r="D14" s="432" t="s">
        <v>45</v>
      </c>
      <c r="E14" s="433"/>
      <c r="G14" s="63"/>
      <c r="H14" s="433"/>
      <c r="I14" s="432" t="s">
        <v>45</v>
      </c>
      <c r="J14" s="433"/>
    </row>
    <row r="15" spans="2:12" ht="13" customHeight="1">
      <c r="C15" s="433"/>
      <c r="D15" s="433"/>
      <c r="E15" s="434"/>
      <c r="G15" s="63"/>
      <c r="H15" s="433"/>
      <c r="I15" s="433"/>
      <c r="J15" s="434"/>
    </row>
    <row r="16" spans="2:12" ht="13" customHeight="1">
      <c r="C16" s="434"/>
      <c r="D16" s="433"/>
      <c r="E16" s="432" t="s">
        <v>44</v>
      </c>
      <c r="G16" s="63"/>
      <c r="H16" s="434"/>
      <c r="I16" s="433"/>
      <c r="J16" s="432" t="s">
        <v>44</v>
      </c>
    </row>
    <row r="17" spans="2:11" ht="13" customHeight="1">
      <c r="C17" s="432" t="s">
        <v>44</v>
      </c>
      <c r="D17" s="434"/>
      <c r="E17" s="433"/>
      <c r="G17" s="63"/>
      <c r="H17" s="432" t="s">
        <v>44</v>
      </c>
      <c r="I17" s="434"/>
      <c r="J17" s="433"/>
    </row>
    <row r="18" spans="2:11" ht="13" customHeight="1">
      <c r="C18" s="433"/>
      <c r="D18" s="432" t="s">
        <v>43</v>
      </c>
      <c r="E18" s="433"/>
      <c r="G18" s="63"/>
      <c r="H18" s="433"/>
      <c r="I18" s="432" t="s">
        <v>43</v>
      </c>
      <c r="J18" s="433"/>
    </row>
    <row r="19" spans="2:11" ht="13" customHeight="1">
      <c r="C19" s="434"/>
      <c r="D19" s="434"/>
      <c r="E19" s="434"/>
      <c r="G19" s="63"/>
      <c r="H19" s="434"/>
      <c r="I19" s="434"/>
      <c r="J19" s="434"/>
    </row>
    <row r="20" spans="2:11" s="64" customFormat="1" ht="60.75" customHeight="1">
      <c r="C20" s="429" t="s">
        <v>46</v>
      </c>
      <c r="D20" s="429"/>
      <c r="E20" s="429"/>
      <c r="F20" s="68"/>
      <c r="G20" s="69"/>
      <c r="H20" s="430" t="s">
        <v>47</v>
      </c>
      <c r="I20" s="430"/>
      <c r="J20" s="430"/>
      <c r="K20" s="430"/>
    </row>
    <row r="21" spans="2:11" s="70" customFormat="1" ht="49.5" customHeight="1">
      <c r="C21" s="431" t="s">
        <v>72</v>
      </c>
      <c r="D21" s="431"/>
      <c r="E21" s="431"/>
      <c r="F21" s="71"/>
      <c r="G21" s="72"/>
      <c r="H21" s="431" t="s">
        <v>72</v>
      </c>
      <c r="I21" s="431"/>
      <c r="J21" s="431"/>
      <c r="K21" s="73"/>
    </row>
    <row r="22" spans="2:11">
      <c r="C22" s="67" t="s">
        <v>28</v>
      </c>
      <c r="D22" s="67" t="s">
        <v>21</v>
      </c>
      <c r="E22" s="67" t="s">
        <v>29</v>
      </c>
      <c r="G22" s="63"/>
      <c r="H22" s="67" t="s">
        <v>28</v>
      </c>
      <c r="I22" s="67" t="s">
        <v>21</v>
      </c>
      <c r="J22" s="67" t="s">
        <v>29</v>
      </c>
    </row>
    <row r="23" spans="2:11">
      <c r="C23" s="74" t="s">
        <v>25</v>
      </c>
      <c r="D23" s="74" t="s">
        <v>76</v>
      </c>
      <c r="E23" s="74" t="s">
        <v>25</v>
      </c>
      <c r="G23" s="63"/>
      <c r="H23" s="75" t="s">
        <v>25</v>
      </c>
      <c r="I23" s="75" t="s">
        <v>25</v>
      </c>
      <c r="J23" s="75" t="s">
        <v>25</v>
      </c>
    </row>
    <row r="24" spans="2:11">
      <c r="C24" s="74" t="s">
        <v>25</v>
      </c>
      <c r="D24" s="74" t="s">
        <v>27</v>
      </c>
      <c r="E24" s="74" t="s">
        <v>25</v>
      </c>
      <c r="G24" s="63"/>
      <c r="H24" s="75" t="s">
        <v>25</v>
      </c>
      <c r="I24" s="75" t="s">
        <v>25</v>
      </c>
      <c r="J24" s="75" t="s">
        <v>76</v>
      </c>
    </row>
    <row r="25" spans="2:11">
      <c r="C25" s="74" t="s">
        <v>76</v>
      </c>
      <c r="D25" s="74" t="s">
        <v>76</v>
      </c>
      <c r="E25" s="74" t="s">
        <v>25</v>
      </c>
      <c r="G25" s="63"/>
      <c r="H25" s="75" t="s">
        <v>76</v>
      </c>
      <c r="I25" s="75" t="s">
        <v>25</v>
      </c>
      <c r="J25" s="75" t="s">
        <v>25</v>
      </c>
    </row>
    <row r="26" spans="2:11">
      <c r="C26" s="74" t="s">
        <v>76</v>
      </c>
      <c r="D26" s="74" t="s">
        <v>76</v>
      </c>
      <c r="E26" s="74" t="s">
        <v>76</v>
      </c>
      <c r="G26" s="63"/>
      <c r="H26" s="75" t="s">
        <v>76</v>
      </c>
      <c r="I26" s="75" t="s">
        <v>25</v>
      </c>
      <c r="J26" s="75" t="s">
        <v>76</v>
      </c>
    </row>
    <row r="27" spans="2:11">
      <c r="C27" s="74" t="s">
        <v>76</v>
      </c>
      <c r="D27" s="74" t="s">
        <v>27</v>
      </c>
      <c r="E27" s="74" t="s">
        <v>25</v>
      </c>
      <c r="G27" s="63"/>
      <c r="H27" s="76"/>
      <c r="I27" s="76"/>
      <c r="J27" s="76"/>
    </row>
    <row r="28" spans="2:11">
      <c r="C28" s="74" t="s">
        <v>76</v>
      </c>
      <c r="D28" s="74" t="s">
        <v>27</v>
      </c>
      <c r="E28" s="74" t="s">
        <v>76</v>
      </c>
      <c r="G28" s="63"/>
      <c r="H28" s="76"/>
      <c r="I28" s="76"/>
      <c r="J28" s="76"/>
    </row>
    <row r="29" spans="2:11" ht="26.25" customHeight="1">
      <c r="B29" s="77"/>
      <c r="C29" s="77"/>
      <c r="D29" s="77"/>
      <c r="E29" s="77"/>
      <c r="F29" s="77"/>
      <c r="G29" s="78"/>
      <c r="H29" s="77"/>
      <c r="I29" s="77"/>
      <c r="J29" s="77"/>
      <c r="K29" s="77"/>
    </row>
    <row r="30" spans="2:11" ht="7.5" customHeight="1">
      <c r="G30" s="63"/>
    </row>
    <row r="31" spans="2:11" s="64" customFormat="1" ht="18">
      <c r="C31" s="79" t="s">
        <v>48</v>
      </c>
      <c r="G31" s="80"/>
      <c r="H31" s="79" t="s">
        <v>49</v>
      </c>
    </row>
    <row r="32" spans="2:11" s="81" customFormat="1" ht="42" customHeight="1">
      <c r="C32" s="435" t="s">
        <v>77</v>
      </c>
      <c r="D32" s="435"/>
      <c r="E32" s="435"/>
      <c r="F32" s="435"/>
      <c r="G32" s="82"/>
      <c r="H32" s="436" t="s">
        <v>78</v>
      </c>
      <c r="I32" s="436"/>
      <c r="J32" s="436"/>
      <c r="K32" s="436"/>
    </row>
    <row r="33" spans="3:11">
      <c r="C33" s="67" t="s">
        <v>28</v>
      </c>
      <c r="D33" s="67" t="s">
        <v>21</v>
      </c>
      <c r="E33" s="67" t="s">
        <v>29</v>
      </c>
      <c r="G33" s="63"/>
      <c r="H33" s="67" t="s">
        <v>28</v>
      </c>
      <c r="I33" s="67" t="s">
        <v>21</v>
      </c>
      <c r="J33" s="67" t="s">
        <v>29</v>
      </c>
    </row>
    <row r="34" spans="3:11" ht="13" customHeight="1">
      <c r="C34" s="432" t="s">
        <v>43</v>
      </c>
      <c r="D34" s="432" t="s">
        <v>44</v>
      </c>
      <c r="E34" s="432" t="s">
        <v>43</v>
      </c>
      <c r="G34" s="63"/>
      <c r="H34" s="432" t="s">
        <v>43</v>
      </c>
      <c r="I34" s="432" t="s">
        <v>44</v>
      </c>
      <c r="J34" s="432" t="s">
        <v>43</v>
      </c>
    </row>
    <row r="35" spans="3:11" ht="13" customHeight="1">
      <c r="C35" s="433"/>
      <c r="D35" s="433"/>
      <c r="E35" s="433"/>
      <c r="G35" s="63"/>
      <c r="H35" s="433"/>
      <c r="I35" s="433"/>
      <c r="J35" s="433"/>
    </row>
    <row r="36" spans="3:11" ht="13" customHeight="1">
      <c r="C36" s="433"/>
      <c r="D36" s="433"/>
      <c r="E36" s="433"/>
      <c r="G36" s="63"/>
      <c r="H36" s="433"/>
      <c r="I36" s="433"/>
      <c r="J36" s="433"/>
    </row>
    <row r="37" spans="3:11" ht="13" customHeight="1">
      <c r="C37" s="434"/>
      <c r="D37" s="433"/>
      <c r="E37" s="434"/>
      <c r="G37" s="63"/>
      <c r="H37" s="434"/>
      <c r="I37" s="433"/>
      <c r="J37" s="434"/>
    </row>
    <row r="38" spans="3:11" ht="13" customHeight="1">
      <c r="C38" s="432" t="s">
        <v>45</v>
      </c>
      <c r="D38" s="434"/>
      <c r="E38" s="432" t="s">
        <v>45</v>
      </c>
      <c r="G38" s="63"/>
      <c r="H38" s="432" t="s">
        <v>45</v>
      </c>
      <c r="I38" s="434"/>
      <c r="J38" s="432" t="s">
        <v>45</v>
      </c>
    </row>
    <row r="39" spans="3:11" ht="13" customHeight="1">
      <c r="C39" s="433"/>
      <c r="D39" s="432" t="s">
        <v>45</v>
      </c>
      <c r="E39" s="433"/>
      <c r="G39" s="63"/>
      <c r="H39" s="433"/>
      <c r="I39" s="432" t="s">
        <v>45</v>
      </c>
      <c r="J39" s="433"/>
    </row>
    <row r="40" spans="3:11" ht="13" customHeight="1">
      <c r="C40" s="433"/>
      <c r="D40" s="433"/>
      <c r="E40" s="434"/>
      <c r="G40" s="63"/>
      <c r="H40" s="433"/>
      <c r="I40" s="433"/>
      <c r="J40" s="434"/>
    </row>
    <row r="41" spans="3:11" ht="13" customHeight="1">
      <c r="C41" s="434"/>
      <c r="D41" s="433"/>
      <c r="E41" s="432" t="s">
        <v>44</v>
      </c>
      <c r="G41" s="63"/>
      <c r="H41" s="434"/>
      <c r="I41" s="433"/>
      <c r="J41" s="432" t="s">
        <v>44</v>
      </c>
    </row>
    <row r="42" spans="3:11" ht="13" customHeight="1">
      <c r="C42" s="432" t="s">
        <v>44</v>
      </c>
      <c r="D42" s="434"/>
      <c r="E42" s="433"/>
      <c r="G42" s="63"/>
      <c r="H42" s="432" t="s">
        <v>44</v>
      </c>
      <c r="I42" s="434"/>
      <c r="J42" s="433"/>
    </row>
    <row r="43" spans="3:11" ht="13" customHeight="1">
      <c r="C43" s="433"/>
      <c r="D43" s="432" t="s">
        <v>43</v>
      </c>
      <c r="E43" s="433"/>
      <c r="G43" s="63"/>
      <c r="H43" s="433"/>
      <c r="I43" s="432" t="s">
        <v>43</v>
      </c>
      <c r="J43" s="433"/>
    </row>
    <row r="44" spans="3:11" ht="13" customHeight="1">
      <c r="C44" s="434"/>
      <c r="D44" s="434"/>
      <c r="E44" s="434"/>
      <c r="G44" s="63"/>
      <c r="H44" s="434"/>
      <c r="I44" s="434"/>
      <c r="J44" s="434"/>
    </row>
    <row r="45" spans="3:11" s="64" customFormat="1" ht="76" customHeight="1">
      <c r="C45" s="429" t="s">
        <v>50</v>
      </c>
      <c r="D45" s="429"/>
      <c r="E45" s="429"/>
      <c r="F45" s="68"/>
      <c r="G45" s="69"/>
      <c r="H45" s="430" t="s">
        <v>51</v>
      </c>
      <c r="I45" s="430"/>
      <c r="J45" s="430"/>
      <c r="K45" s="430"/>
    </row>
    <row r="46" spans="3:11" s="70" customFormat="1" ht="39.75" customHeight="1">
      <c r="C46" s="431" t="s">
        <v>72</v>
      </c>
      <c r="D46" s="431"/>
      <c r="E46" s="431"/>
      <c r="F46" s="73"/>
      <c r="G46" s="83"/>
      <c r="H46" s="431" t="s">
        <v>72</v>
      </c>
      <c r="I46" s="431"/>
      <c r="J46" s="431"/>
      <c r="K46" s="73"/>
    </row>
    <row r="47" spans="3:11">
      <c r="C47" s="67" t="s">
        <v>28</v>
      </c>
      <c r="D47" s="67" t="s">
        <v>21</v>
      </c>
      <c r="E47" s="67" t="s">
        <v>29</v>
      </c>
      <c r="G47" s="63"/>
      <c r="H47" s="67" t="s">
        <v>28</v>
      </c>
      <c r="I47" s="67" t="s">
        <v>21</v>
      </c>
      <c r="J47" s="67" t="s">
        <v>29</v>
      </c>
    </row>
    <row r="48" spans="3:11" ht="16" customHeight="1">
      <c r="C48" s="84" t="s">
        <v>25</v>
      </c>
      <c r="D48" s="84" t="s">
        <v>76</v>
      </c>
      <c r="E48" s="84" t="s">
        <v>76</v>
      </c>
      <c r="F48" s="61"/>
      <c r="G48" s="85"/>
      <c r="H48" s="86" t="s">
        <v>27</v>
      </c>
      <c r="I48" s="86" t="s">
        <v>25</v>
      </c>
      <c r="J48" s="86" t="s">
        <v>25</v>
      </c>
      <c r="K48" s="61"/>
    </row>
    <row r="49" spans="3:11" ht="16" customHeight="1">
      <c r="C49" s="84" t="s">
        <v>25</v>
      </c>
      <c r="D49" s="84" t="s">
        <v>76</v>
      </c>
      <c r="E49" s="84" t="s">
        <v>27</v>
      </c>
      <c r="F49" s="61"/>
      <c r="G49" s="85"/>
      <c r="H49" s="86" t="s">
        <v>27</v>
      </c>
      <c r="I49" s="86" t="s">
        <v>25</v>
      </c>
      <c r="J49" s="86" t="s">
        <v>76</v>
      </c>
      <c r="K49" s="61"/>
    </row>
    <row r="50" spans="3:11" ht="16" customHeight="1">
      <c r="C50" s="84" t="s">
        <v>25</v>
      </c>
      <c r="D50" s="84" t="s">
        <v>27</v>
      </c>
      <c r="E50" s="84" t="s">
        <v>76</v>
      </c>
      <c r="F50" s="61"/>
      <c r="G50" s="85"/>
      <c r="H50" s="86" t="s">
        <v>27</v>
      </c>
      <c r="I50" s="86" t="s">
        <v>25</v>
      </c>
      <c r="J50" s="86" t="s">
        <v>27</v>
      </c>
      <c r="K50" s="61"/>
    </row>
    <row r="51" spans="3:11" ht="16" customHeight="1">
      <c r="C51" s="84" t="s">
        <v>25</v>
      </c>
      <c r="D51" s="84" t="s">
        <v>27</v>
      </c>
      <c r="E51" s="84" t="s">
        <v>27</v>
      </c>
      <c r="F51" s="61"/>
      <c r="G51" s="85"/>
      <c r="H51" s="86" t="s">
        <v>27</v>
      </c>
      <c r="I51" s="86" t="s">
        <v>76</v>
      </c>
      <c r="J51" s="86" t="s">
        <v>25</v>
      </c>
      <c r="K51" s="61"/>
    </row>
    <row r="52" spans="3:11" ht="16" customHeight="1">
      <c r="C52" s="61"/>
      <c r="D52" s="61"/>
      <c r="E52" s="61"/>
      <c r="F52" s="61"/>
      <c r="G52" s="85"/>
      <c r="H52" s="86" t="s">
        <v>27</v>
      </c>
      <c r="I52" s="86" t="s">
        <v>76</v>
      </c>
      <c r="J52" s="86" t="s">
        <v>76</v>
      </c>
      <c r="K52" s="61"/>
    </row>
    <row r="53" spans="3:11">
      <c r="G53" s="63"/>
      <c r="H53" s="86" t="s">
        <v>27</v>
      </c>
      <c r="I53" s="86" t="s">
        <v>76</v>
      </c>
      <c r="J53" s="86" t="s">
        <v>27</v>
      </c>
    </row>
    <row r="54" spans="3:11" s="87" customFormat="1">
      <c r="G54" s="88"/>
      <c r="H54" s="89"/>
      <c r="I54" s="89"/>
      <c r="J54" s="89"/>
    </row>
  </sheetData>
  <mergeCells count="49">
    <mergeCell ref="B4:K4"/>
    <mergeCell ref="C7:F7"/>
    <mergeCell ref="H7:K7"/>
    <mergeCell ref="C9:C12"/>
    <mergeCell ref="D9:D13"/>
    <mergeCell ref="E9:E12"/>
    <mergeCell ref="H9:H12"/>
    <mergeCell ref="I9:I13"/>
    <mergeCell ref="J9:J12"/>
    <mergeCell ref="C13:C16"/>
    <mergeCell ref="E13:E15"/>
    <mergeCell ref="H13:H16"/>
    <mergeCell ref="J13:J15"/>
    <mergeCell ref="D14:D17"/>
    <mergeCell ref="I14:I17"/>
    <mergeCell ref="E16:E19"/>
    <mergeCell ref="J16:J19"/>
    <mergeCell ref="C17:C19"/>
    <mergeCell ref="H17:H19"/>
    <mergeCell ref="D18:D19"/>
    <mergeCell ref="I18:I19"/>
    <mergeCell ref="C20:E20"/>
    <mergeCell ref="H20:K20"/>
    <mergeCell ref="C21:E21"/>
    <mergeCell ref="H21:J21"/>
    <mergeCell ref="C32:F32"/>
    <mergeCell ref="H32:K32"/>
    <mergeCell ref="I43:I44"/>
    <mergeCell ref="C34:C37"/>
    <mergeCell ref="D34:D38"/>
    <mergeCell ref="E34:E37"/>
    <mergeCell ref="H34:H37"/>
    <mergeCell ref="I34:I38"/>
    <mergeCell ref="C45:E45"/>
    <mergeCell ref="H45:K45"/>
    <mergeCell ref="C46:E46"/>
    <mergeCell ref="H46:J46"/>
    <mergeCell ref="J34:J37"/>
    <mergeCell ref="C38:C41"/>
    <mergeCell ref="E38:E40"/>
    <mergeCell ref="H38:H41"/>
    <mergeCell ref="J38:J40"/>
    <mergeCell ref="D39:D42"/>
    <mergeCell ref="I39:I42"/>
    <mergeCell ref="E41:E44"/>
    <mergeCell ref="J41:J44"/>
    <mergeCell ref="C42:C44"/>
    <mergeCell ref="H42:H44"/>
    <mergeCell ref="D43:D44"/>
  </mergeCells>
  <phoneticPr fontId="3" type="noConversion"/>
  <pageMargins left="0.75" right="0.75" top="1" bottom="1" header="0.5" footer="0.5"/>
  <pageSetup scale="55" orientation="portrait" horizontalDpi="4294967293" verticalDpi="4294967293"/>
  <headerFooter alignWithMargins="0">
    <oddFooter>&amp;LAusten Group&amp;C&amp;P&amp;R02-19-16</oddFooter>
  </headerFooter>
  <drawing r:id="rId1"/>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J74"/>
  <sheetViews>
    <sheetView showGridLines="0" showRowColHeaders="0" workbookViewId="0">
      <pane ySplit="7" topLeftCell="A186" activePane="bottomLeft" state="frozen"/>
      <selection pane="bottomLeft" activeCell="C49" sqref="C49"/>
    </sheetView>
  </sheetViews>
  <sheetFormatPr baseColWidth="10" defaultColWidth="9.1640625" defaultRowHeight="13.5" customHeight="1" x14ac:dyDescent="0"/>
  <cols>
    <col min="1" max="1" width="5.5" style="104" customWidth="1"/>
    <col min="2" max="2" width="36.6640625" style="104" customWidth="1"/>
    <col min="3" max="4" width="12.6640625" style="104" customWidth="1"/>
    <col min="5" max="5" width="5" style="92" customWidth="1"/>
    <col min="6" max="7" width="36.6640625" style="104" customWidth="1"/>
    <col min="8" max="9" width="12.6640625" style="104" customWidth="1"/>
    <col min="10" max="10" width="6.1640625" style="104" customWidth="1"/>
    <col min="11" max="16384" width="9.1640625" style="104"/>
  </cols>
  <sheetData>
    <row r="2" spans="1:10" ht="13.5" customHeight="1">
      <c r="B2" s="105" t="s">
        <v>122</v>
      </c>
    </row>
    <row r="3" spans="1:10" ht="13.5" customHeight="1">
      <c r="B3" s="105" t="s">
        <v>94</v>
      </c>
    </row>
    <row r="4" spans="1:10" ht="13.5" customHeight="1">
      <c r="B4" s="106"/>
    </row>
    <row r="5" spans="1:10" ht="13.5" customHeight="1">
      <c r="A5" s="107"/>
      <c r="B5" s="108" t="s">
        <v>18</v>
      </c>
      <c r="C5" s="109"/>
      <c r="D5" s="109"/>
      <c r="F5" s="110" t="s">
        <v>19</v>
      </c>
      <c r="H5" s="109"/>
      <c r="I5" s="109"/>
    </row>
    <row r="6" spans="1:10" ht="13.5" customHeight="1">
      <c r="A6" s="107"/>
      <c r="B6" s="107"/>
      <c r="C6" s="111"/>
      <c r="D6" s="111"/>
      <c r="H6" s="111"/>
      <c r="I6" s="111"/>
    </row>
    <row r="7" spans="1:10" s="114" customFormat="1" ht="29" customHeight="1">
      <c r="A7" s="112"/>
      <c r="B7" s="113" t="s">
        <v>68</v>
      </c>
      <c r="C7" s="113" t="s">
        <v>40</v>
      </c>
      <c r="D7" s="113" t="s">
        <v>8</v>
      </c>
      <c r="E7" s="92"/>
      <c r="F7" s="113" t="s">
        <v>68</v>
      </c>
      <c r="G7" s="113"/>
      <c r="H7" s="113" t="s">
        <v>40</v>
      </c>
      <c r="I7" s="113" t="s">
        <v>8</v>
      </c>
    </row>
    <row r="8" spans="1:10" ht="13.5" customHeight="1">
      <c r="B8" s="243" t="s">
        <v>169</v>
      </c>
      <c r="C8" s="291">
        <v>17</v>
      </c>
      <c r="D8" s="211">
        <v>0</v>
      </c>
      <c r="F8" s="341" t="s">
        <v>169</v>
      </c>
      <c r="G8" s="202" t="s">
        <v>209</v>
      </c>
      <c r="H8" s="291"/>
      <c r="I8" s="211"/>
      <c r="J8" s="115"/>
    </row>
    <row r="9" spans="1:10" ht="13.5" customHeight="1">
      <c r="B9" s="232" t="s">
        <v>168</v>
      </c>
      <c r="C9" s="292">
        <v>2238</v>
      </c>
      <c r="D9" s="212">
        <v>199</v>
      </c>
      <c r="F9" s="232" t="s">
        <v>151</v>
      </c>
      <c r="G9" s="202"/>
      <c r="H9" s="292">
        <f>C9+C8</f>
        <v>2255</v>
      </c>
      <c r="I9" s="292">
        <f>D9+D8</f>
        <v>199</v>
      </c>
      <c r="J9" s="115"/>
    </row>
    <row r="10" spans="1:10" ht="13.5" customHeight="1">
      <c r="B10" s="231" t="s">
        <v>170</v>
      </c>
      <c r="C10" s="292">
        <v>128</v>
      </c>
      <c r="D10" s="212">
        <v>20</v>
      </c>
      <c r="F10" s="231" t="s">
        <v>170</v>
      </c>
      <c r="G10" s="202"/>
      <c r="H10" s="292">
        <f>C10</f>
        <v>128</v>
      </c>
      <c r="I10" s="292">
        <f>D10</f>
        <v>20</v>
      </c>
      <c r="J10" s="115"/>
    </row>
    <row r="11" spans="1:10" ht="13.5" customHeight="1">
      <c r="B11" s="231" t="s">
        <v>171</v>
      </c>
      <c r="C11" s="292">
        <v>18</v>
      </c>
      <c r="D11" s="212">
        <v>8</v>
      </c>
      <c r="F11" s="231" t="s">
        <v>171</v>
      </c>
      <c r="G11" s="202"/>
      <c r="H11" s="292">
        <f>C11+C12</f>
        <v>22</v>
      </c>
      <c r="I11" s="292">
        <f>D11+D12</f>
        <v>10</v>
      </c>
      <c r="J11" s="115"/>
    </row>
    <row r="12" spans="1:10" ht="13.5" customHeight="1">
      <c r="B12" s="231" t="s">
        <v>172</v>
      </c>
      <c r="C12" s="292">
        <v>4</v>
      </c>
      <c r="D12" s="212">
        <v>2</v>
      </c>
      <c r="F12" s="244" t="s">
        <v>172</v>
      </c>
      <c r="G12" s="202" t="s">
        <v>212</v>
      </c>
      <c r="H12" s="292"/>
      <c r="I12" s="292"/>
      <c r="J12" s="115"/>
    </row>
    <row r="13" spans="1:10" ht="13.5" customHeight="1">
      <c r="B13" s="232" t="s">
        <v>193</v>
      </c>
      <c r="C13" s="292">
        <v>1</v>
      </c>
      <c r="D13" s="212">
        <v>0</v>
      </c>
      <c r="F13" s="244" t="s">
        <v>193</v>
      </c>
      <c r="G13" s="202" t="s">
        <v>213</v>
      </c>
      <c r="H13" s="292"/>
      <c r="I13" s="292"/>
      <c r="J13" s="115"/>
    </row>
    <row r="14" spans="1:10" ht="13.5" customHeight="1">
      <c r="B14" s="232" t="s">
        <v>133</v>
      </c>
      <c r="C14" s="292">
        <v>765</v>
      </c>
      <c r="D14" s="212">
        <v>39</v>
      </c>
      <c r="F14" s="232" t="s">
        <v>133</v>
      </c>
      <c r="G14" s="202"/>
      <c r="H14" s="292">
        <f>C14</f>
        <v>765</v>
      </c>
      <c r="I14" s="292">
        <f>D14</f>
        <v>39</v>
      </c>
      <c r="J14" s="115"/>
    </row>
    <row r="15" spans="1:10" ht="13.5" customHeight="1">
      <c r="B15" s="231" t="s">
        <v>173</v>
      </c>
      <c r="C15" s="292">
        <v>60</v>
      </c>
      <c r="D15" s="212">
        <v>52</v>
      </c>
      <c r="F15" s="244" t="s">
        <v>173</v>
      </c>
      <c r="G15" s="202" t="s">
        <v>210</v>
      </c>
      <c r="H15" s="292"/>
      <c r="I15" s="292"/>
      <c r="J15" s="115"/>
    </row>
    <row r="16" spans="1:10" ht="13.5" customHeight="1">
      <c r="B16" s="232" t="s">
        <v>174</v>
      </c>
      <c r="C16" s="292">
        <v>15249</v>
      </c>
      <c r="D16" s="212">
        <v>246</v>
      </c>
      <c r="F16" s="232" t="s">
        <v>3</v>
      </c>
      <c r="G16" s="202"/>
      <c r="H16" s="292">
        <f>C16+C15</f>
        <v>15309</v>
      </c>
      <c r="I16" s="292">
        <f>D16+D15</f>
        <v>298</v>
      </c>
      <c r="J16" s="115"/>
    </row>
    <row r="17" spans="2:10" ht="13.5" customHeight="1">
      <c r="B17" s="232" t="s">
        <v>175</v>
      </c>
      <c r="C17" s="292">
        <v>65</v>
      </c>
      <c r="D17" s="212">
        <v>1</v>
      </c>
      <c r="F17" s="244" t="s">
        <v>175</v>
      </c>
      <c r="G17" s="202" t="s">
        <v>210</v>
      </c>
      <c r="H17" s="292"/>
      <c r="I17" s="292"/>
      <c r="J17" s="115"/>
    </row>
    <row r="18" spans="2:10" ht="13.5" customHeight="1">
      <c r="B18" s="232" t="s">
        <v>96</v>
      </c>
      <c r="C18" s="293">
        <v>750</v>
      </c>
      <c r="D18" s="213">
        <v>31</v>
      </c>
      <c r="F18" s="232" t="s">
        <v>96</v>
      </c>
      <c r="G18" s="202"/>
      <c r="H18" s="293">
        <f>C18+C19</f>
        <v>767</v>
      </c>
      <c r="I18" s="293">
        <f>D18+D19</f>
        <v>31</v>
      </c>
      <c r="J18" s="115"/>
    </row>
    <row r="19" spans="2:10" ht="13.5" customHeight="1">
      <c r="B19" s="231" t="s">
        <v>176</v>
      </c>
      <c r="C19" s="292">
        <v>17</v>
      </c>
      <c r="D19" s="212">
        <v>0</v>
      </c>
      <c r="F19" s="244" t="s">
        <v>176</v>
      </c>
      <c r="G19" s="202" t="s">
        <v>211</v>
      </c>
      <c r="H19" s="292"/>
      <c r="I19" s="292"/>
      <c r="J19" s="115"/>
    </row>
    <row r="20" spans="2:10" ht="13.5" customHeight="1">
      <c r="B20" s="232" t="s">
        <v>177</v>
      </c>
      <c r="C20" s="292">
        <v>15</v>
      </c>
      <c r="D20" s="212">
        <v>1</v>
      </c>
      <c r="F20" s="232" t="s">
        <v>177</v>
      </c>
      <c r="G20" s="202"/>
      <c r="H20" s="292">
        <f>C20</f>
        <v>15</v>
      </c>
      <c r="I20" s="292">
        <f>D20</f>
        <v>1</v>
      </c>
      <c r="J20" s="115"/>
    </row>
    <row r="21" spans="2:10" ht="13.5" customHeight="1">
      <c r="B21" s="232" t="s">
        <v>180</v>
      </c>
      <c r="C21" s="292">
        <v>2</v>
      </c>
      <c r="D21" s="212">
        <v>0</v>
      </c>
      <c r="F21" s="244" t="s">
        <v>180</v>
      </c>
      <c r="G21" s="202" t="s">
        <v>159</v>
      </c>
      <c r="H21" s="292"/>
      <c r="I21" s="292"/>
      <c r="J21" s="115"/>
    </row>
    <row r="22" spans="2:10" ht="13.5" customHeight="1">
      <c r="B22" s="232" t="s">
        <v>178</v>
      </c>
      <c r="C22" s="292">
        <v>18</v>
      </c>
      <c r="D22" s="212">
        <v>0</v>
      </c>
      <c r="F22" s="244" t="s">
        <v>178</v>
      </c>
      <c r="G22" s="202" t="s">
        <v>159</v>
      </c>
      <c r="H22" s="292"/>
      <c r="I22" s="292"/>
      <c r="J22" s="115"/>
    </row>
    <row r="23" spans="2:10" ht="13.5" customHeight="1">
      <c r="B23" s="232" t="s">
        <v>121</v>
      </c>
      <c r="C23" s="292">
        <v>2240</v>
      </c>
      <c r="D23" s="212">
        <v>72</v>
      </c>
      <c r="F23" s="232" t="s">
        <v>121</v>
      </c>
      <c r="G23" s="202"/>
      <c r="H23" s="292">
        <f>C21+C22+C23</f>
        <v>2260</v>
      </c>
      <c r="I23" s="292">
        <f>D21+D22+D23</f>
        <v>72</v>
      </c>
      <c r="J23" s="115"/>
    </row>
    <row r="24" spans="2:10" ht="13.5" customHeight="1">
      <c r="B24" s="232" t="s">
        <v>179</v>
      </c>
      <c r="C24" s="292">
        <v>2444</v>
      </c>
      <c r="D24" s="212">
        <v>25</v>
      </c>
      <c r="F24" s="232" t="s">
        <v>179</v>
      </c>
      <c r="G24" s="202"/>
      <c r="H24" s="292">
        <f>C24</f>
        <v>2444</v>
      </c>
      <c r="I24" s="292">
        <f>D24</f>
        <v>25</v>
      </c>
      <c r="J24" s="115"/>
    </row>
    <row r="25" spans="2:10" ht="13.5" customHeight="1">
      <c r="B25" s="232" t="s">
        <v>181</v>
      </c>
      <c r="C25" s="292">
        <v>123</v>
      </c>
      <c r="D25" s="212">
        <v>11</v>
      </c>
      <c r="F25" s="232" t="s">
        <v>120</v>
      </c>
      <c r="G25" s="202"/>
      <c r="H25" s="292">
        <f>C25+C26+C27</f>
        <v>364</v>
      </c>
      <c r="I25" s="292">
        <f>D25+D26+D27</f>
        <v>24</v>
      </c>
      <c r="J25" s="115"/>
    </row>
    <row r="26" spans="2:10" ht="13.5" customHeight="1">
      <c r="B26" s="232" t="s">
        <v>182</v>
      </c>
      <c r="C26" s="292">
        <v>226</v>
      </c>
      <c r="D26" s="212">
        <v>13</v>
      </c>
      <c r="F26" s="244" t="s">
        <v>182</v>
      </c>
      <c r="G26" s="202" t="s">
        <v>214</v>
      </c>
      <c r="H26" s="292"/>
      <c r="I26" s="292"/>
      <c r="J26" s="115"/>
    </row>
    <row r="27" spans="2:10" ht="13.5" customHeight="1">
      <c r="B27" s="232" t="s">
        <v>183</v>
      </c>
      <c r="C27" s="292">
        <v>15</v>
      </c>
      <c r="D27" s="212">
        <v>0</v>
      </c>
      <c r="F27" s="244" t="s">
        <v>183</v>
      </c>
      <c r="G27" s="202" t="s">
        <v>214</v>
      </c>
      <c r="H27" s="292"/>
      <c r="I27" s="292"/>
      <c r="J27" s="115"/>
    </row>
    <row r="28" spans="2:10" ht="13.5" customHeight="1">
      <c r="B28" s="232" t="s">
        <v>97</v>
      </c>
      <c r="C28" s="292">
        <v>2179</v>
      </c>
      <c r="D28" s="212">
        <v>54</v>
      </c>
      <c r="F28" s="232" t="s">
        <v>97</v>
      </c>
      <c r="G28" s="202"/>
      <c r="H28" s="292">
        <f>C28+C29+C65</f>
        <v>2292</v>
      </c>
      <c r="I28" s="292">
        <f>D28+D29+D65</f>
        <v>66</v>
      </c>
    </row>
    <row r="29" spans="2:10" ht="13.5" customHeight="1">
      <c r="B29" s="232" t="s">
        <v>184</v>
      </c>
      <c r="C29" s="292">
        <v>112</v>
      </c>
      <c r="D29" s="212">
        <v>12</v>
      </c>
      <c r="F29" s="244" t="s">
        <v>184</v>
      </c>
      <c r="G29" s="202" t="s">
        <v>215</v>
      </c>
      <c r="H29" s="292"/>
      <c r="I29" s="292"/>
    </row>
    <row r="30" spans="2:10" ht="13.5" customHeight="1">
      <c r="B30" s="232" t="s">
        <v>185</v>
      </c>
      <c r="C30" s="292">
        <v>75</v>
      </c>
      <c r="D30" s="212">
        <v>10</v>
      </c>
      <c r="F30" s="232" t="s">
        <v>103</v>
      </c>
      <c r="G30" s="202"/>
      <c r="H30" s="292">
        <f>C30</f>
        <v>75</v>
      </c>
      <c r="I30" s="292">
        <f>D30</f>
        <v>10</v>
      </c>
    </row>
    <row r="31" spans="2:10" ht="13.5" customHeight="1">
      <c r="B31" s="232" t="s">
        <v>102</v>
      </c>
      <c r="C31" s="292">
        <v>519</v>
      </c>
      <c r="D31" s="212">
        <v>13</v>
      </c>
      <c r="F31" s="232" t="s">
        <v>102</v>
      </c>
      <c r="G31" s="202"/>
      <c r="H31" s="292">
        <f>C31</f>
        <v>519</v>
      </c>
      <c r="I31" s="292">
        <f>D31</f>
        <v>13</v>
      </c>
    </row>
    <row r="32" spans="2:10" ht="13.5" customHeight="1">
      <c r="B32" s="232" t="s">
        <v>152</v>
      </c>
      <c r="C32" s="292">
        <v>1043</v>
      </c>
      <c r="D32" s="212">
        <v>100</v>
      </c>
      <c r="F32" s="232" t="s">
        <v>152</v>
      </c>
      <c r="G32" s="202"/>
      <c r="H32" s="292">
        <f>C32+C33</f>
        <v>1058</v>
      </c>
      <c r="I32" s="292">
        <f>D32+D33</f>
        <v>105</v>
      </c>
    </row>
    <row r="33" spans="2:9" ht="13.5" customHeight="1">
      <c r="B33" s="232" t="s">
        <v>186</v>
      </c>
      <c r="C33" s="292">
        <v>15</v>
      </c>
      <c r="D33" s="212">
        <v>5</v>
      </c>
      <c r="F33" s="244" t="s">
        <v>186</v>
      </c>
      <c r="G33" s="202" t="s">
        <v>216</v>
      </c>
      <c r="H33" s="292"/>
      <c r="I33" s="292"/>
    </row>
    <row r="34" spans="2:9" ht="13.5" customHeight="1">
      <c r="B34" s="232" t="s">
        <v>188</v>
      </c>
      <c r="C34" s="292">
        <v>82</v>
      </c>
      <c r="D34" s="212">
        <v>4</v>
      </c>
      <c r="F34" s="232" t="s">
        <v>188</v>
      </c>
      <c r="G34" s="202"/>
      <c r="H34" s="292">
        <f>C34+C35</f>
        <v>85</v>
      </c>
      <c r="I34" s="292">
        <f>D34+D35</f>
        <v>5</v>
      </c>
    </row>
    <row r="35" spans="2:9" ht="13.5" customHeight="1">
      <c r="B35" s="232" t="s">
        <v>187</v>
      </c>
      <c r="C35" s="292">
        <v>3</v>
      </c>
      <c r="D35" s="212">
        <v>1</v>
      </c>
      <c r="F35" s="244" t="s">
        <v>187</v>
      </c>
      <c r="G35" s="202" t="s">
        <v>217</v>
      </c>
      <c r="H35" s="292"/>
      <c r="I35" s="292"/>
    </row>
    <row r="36" spans="2:9" ht="13.5" customHeight="1">
      <c r="B36" s="232" t="s">
        <v>98</v>
      </c>
      <c r="C36" s="292">
        <v>1449</v>
      </c>
      <c r="D36" s="212">
        <v>42</v>
      </c>
      <c r="F36" s="232" t="s">
        <v>98</v>
      </c>
      <c r="G36" s="202"/>
      <c r="H36" s="292">
        <f>C36+C37</f>
        <v>1559</v>
      </c>
      <c r="I36" s="292">
        <f>D36+D37</f>
        <v>54</v>
      </c>
    </row>
    <row r="37" spans="2:9" ht="13.5" customHeight="1">
      <c r="B37" s="232" t="s">
        <v>189</v>
      </c>
      <c r="C37" s="292">
        <v>110</v>
      </c>
      <c r="D37" s="212">
        <v>12</v>
      </c>
      <c r="F37" s="244" t="s">
        <v>189</v>
      </c>
      <c r="G37" s="202" t="s">
        <v>218</v>
      </c>
      <c r="H37" s="292"/>
      <c r="I37" s="292"/>
    </row>
    <row r="38" spans="2:9" ht="13.5" customHeight="1">
      <c r="B38" s="232" t="s">
        <v>153</v>
      </c>
      <c r="C38" s="292">
        <v>5603</v>
      </c>
      <c r="D38" s="212">
        <v>136</v>
      </c>
      <c r="F38" s="232" t="s">
        <v>153</v>
      </c>
      <c r="G38" s="202"/>
      <c r="H38" s="292">
        <f>C38+C40</f>
        <v>5688</v>
      </c>
      <c r="I38" s="292">
        <f>D38+D40</f>
        <v>140</v>
      </c>
    </row>
    <row r="39" spans="2:9" ht="13.5" customHeight="1">
      <c r="B39" s="232" t="s">
        <v>154</v>
      </c>
      <c r="C39" s="292">
        <v>1694</v>
      </c>
      <c r="D39" s="212">
        <v>101</v>
      </c>
      <c r="F39" s="232" t="s">
        <v>154</v>
      </c>
      <c r="G39" s="202"/>
      <c r="H39" s="292">
        <f>C39+C40</f>
        <v>1779</v>
      </c>
      <c r="I39" s="292">
        <f>D39+D40</f>
        <v>105</v>
      </c>
    </row>
    <row r="40" spans="2:9" ht="13.5" customHeight="1">
      <c r="B40" s="232" t="s">
        <v>191</v>
      </c>
      <c r="C40" s="292">
        <v>85</v>
      </c>
      <c r="D40" s="212">
        <v>4</v>
      </c>
      <c r="F40" s="202" t="s">
        <v>191</v>
      </c>
      <c r="G40" s="202" t="s">
        <v>323</v>
      </c>
      <c r="H40" s="292"/>
      <c r="I40" s="292"/>
    </row>
    <row r="41" spans="2:9" ht="13.5" customHeight="1">
      <c r="B41" s="232" t="s">
        <v>223</v>
      </c>
      <c r="C41" s="292">
        <v>41</v>
      </c>
      <c r="D41" s="212">
        <v>4</v>
      </c>
      <c r="F41" s="232" t="s">
        <v>99</v>
      </c>
      <c r="G41" s="202"/>
      <c r="H41" s="292">
        <f>C41+C42+C43+C44+C13</f>
        <v>1599</v>
      </c>
      <c r="I41" s="292">
        <f>D41+D42+D43+D44+D13</f>
        <v>39</v>
      </c>
    </row>
    <row r="42" spans="2:9" ht="13.5" customHeight="1">
      <c r="B42" s="232" t="s">
        <v>190</v>
      </c>
      <c r="C42" s="292">
        <v>140</v>
      </c>
      <c r="D42" s="212">
        <v>5</v>
      </c>
      <c r="F42" s="244" t="s">
        <v>190</v>
      </c>
      <c r="G42" s="202" t="s">
        <v>213</v>
      </c>
      <c r="H42" s="292"/>
      <c r="I42" s="292"/>
    </row>
    <row r="43" spans="2:9" ht="13.5" customHeight="1">
      <c r="B43" s="232" t="s">
        <v>192</v>
      </c>
      <c r="C43" s="292">
        <v>1387</v>
      </c>
      <c r="D43" s="212">
        <v>27</v>
      </c>
      <c r="F43" s="244" t="s">
        <v>192</v>
      </c>
      <c r="G43" s="202" t="s">
        <v>213</v>
      </c>
      <c r="H43" s="292"/>
      <c r="I43" s="292"/>
    </row>
    <row r="44" spans="2:9" ht="13.5" customHeight="1">
      <c r="B44" s="232" t="s">
        <v>224</v>
      </c>
      <c r="C44" s="292">
        <v>30</v>
      </c>
      <c r="D44" s="212">
        <v>3</v>
      </c>
      <c r="F44" s="244" t="s">
        <v>192</v>
      </c>
      <c r="G44" s="202" t="s">
        <v>213</v>
      </c>
      <c r="H44" s="292"/>
      <c r="I44" s="292"/>
    </row>
    <row r="45" spans="2:9" ht="13.5" customHeight="1">
      <c r="B45" s="232" t="s">
        <v>100</v>
      </c>
      <c r="C45" s="292">
        <v>154</v>
      </c>
      <c r="D45" s="212">
        <v>4</v>
      </c>
      <c r="F45" s="232" t="s">
        <v>100</v>
      </c>
      <c r="G45" s="202"/>
      <c r="H45" s="292">
        <f>C45</f>
        <v>154</v>
      </c>
      <c r="I45" s="292">
        <f>D45</f>
        <v>4</v>
      </c>
    </row>
    <row r="46" spans="2:9" ht="13.5" customHeight="1">
      <c r="B46" s="232" t="s">
        <v>194</v>
      </c>
      <c r="C46" s="292">
        <v>669</v>
      </c>
      <c r="D46" s="212">
        <v>26</v>
      </c>
      <c r="F46" s="232" t="s">
        <v>194</v>
      </c>
      <c r="G46" s="202"/>
      <c r="H46" s="292">
        <f>C46+C47+C48+C49</f>
        <v>5738</v>
      </c>
      <c r="I46" s="292">
        <f>D46+D47+D48+D49</f>
        <v>68</v>
      </c>
    </row>
    <row r="47" spans="2:9" ht="13.5" customHeight="1">
      <c r="B47" s="232" t="s">
        <v>196</v>
      </c>
      <c r="C47" s="292">
        <v>1</v>
      </c>
      <c r="D47" s="212">
        <v>0</v>
      </c>
      <c r="F47" s="244" t="s">
        <v>196</v>
      </c>
      <c r="G47" s="202" t="s">
        <v>219</v>
      </c>
      <c r="H47" s="292"/>
      <c r="I47" s="292"/>
    </row>
    <row r="48" spans="2:9" ht="13.5" customHeight="1">
      <c r="B48" s="232" t="s">
        <v>197</v>
      </c>
      <c r="C48" s="292">
        <v>14</v>
      </c>
      <c r="D48" s="212">
        <v>2</v>
      </c>
      <c r="F48" s="244" t="s">
        <v>197</v>
      </c>
      <c r="G48" s="202" t="s">
        <v>219</v>
      </c>
      <c r="H48" s="292"/>
      <c r="I48" s="292"/>
    </row>
    <row r="49" spans="2:9" ht="13.5" customHeight="1">
      <c r="B49" s="232" t="s">
        <v>198</v>
      </c>
      <c r="C49" s="292">
        <v>5054</v>
      </c>
      <c r="D49" s="212">
        <v>40</v>
      </c>
      <c r="F49" s="244" t="s">
        <v>198</v>
      </c>
      <c r="G49" s="202" t="s">
        <v>219</v>
      </c>
      <c r="H49" s="292"/>
      <c r="I49" s="292"/>
    </row>
    <row r="50" spans="2:9" ht="13.5" customHeight="1">
      <c r="B50" s="232" t="s">
        <v>155</v>
      </c>
      <c r="C50" s="292">
        <v>2555</v>
      </c>
      <c r="D50" s="212">
        <v>69</v>
      </c>
      <c r="F50" s="232" t="s">
        <v>155</v>
      </c>
      <c r="G50" s="202"/>
      <c r="H50" s="292">
        <f>C50+C51</f>
        <v>2568</v>
      </c>
      <c r="I50" s="292">
        <f>D50+D51</f>
        <v>71</v>
      </c>
    </row>
    <row r="51" spans="2:9" ht="13.5" customHeight="1">
      <c r="B51" s="232" t="s">
        <v>195</v>
      </c>
      <c r="C51" s="292">
        <v>13</v>
      </c>
      <c r="D51" s="212">
        <v>2</v>
      </c>
      <c r="F51" s="244" t="s">
        <v>195</v>
      </c>
      <c r="G51" s="202" t="s">
        <v>220</v>
      </c>
      <c r="H51" s="292"/>
      <c r="I51" s="292"/>
    </row>
    <row r="52" spans="2:9" ht="13.5" customHeight="1">
      <c r="B52" s="232" t="s">
        <v>4</v>
      </c>
      <c r="C52" s="292">
        <v>5146</v>
      </c>
      <c r="D52" s="212">
        <v>170</v>
      </c>
      <c r="F52" s="232" t="s">
        <v>4</v>
      </c>
      <c r="G52" s="202"/>
      <c r="H52" s="292">
        <f t="shared" ref="H52:I54" si="0">C52</f>
        <v>5146</v>
      </c>
      <c r="I52" s="292">
        <f t="shared" si="0"/>
        <v>170</v>
      </c>
    </row>
    <row r="53" spans="2:9" ht="13.5" customHeight="1">
      <c r="B53" s="232" t="s">
        <v>199</v>
      </c>
      <c r="C53" s="292">
        <v>121</v>
      </c>
      <c r="D53" s="212">
        <v>5</v>
      </c>
      <c r="F53" s="232" t="s">
        <v>199</v>
      </c>
      <c r="G53" s="202"/>
      <c r="H53" s="292">
        <f t="shared" si="0"/>
        <v>121</v>
      </c>
      <c r="I53" s="292">
        <f t="shared" si="0"/>
        <v>5</v>
      </c>
    </row>
    <row r="54" spans="2:9" ht="13.5" customHeight="1">
      <c r="B54" s="232" t="s">
        <v>156</v>
      </c>
      <c r="C54" s="292">
        <v>592</v>
      </c>
      <c r="D54" s="212">
        <v>42</v>
      </c>
      <c r="F54" s="232" t="s">
        <v>156</v>
      </c>
      <c r="G54" s="202"/>
      <c r="H54" s="292">
        <f t="shared" si="0"/>
        <v>592</v>
      </c>
      <c r="I54" s="292">
        <f t="shared" si="0"/>
        <v>42</v>
      </c>
    </row>
    <row r="55" spans="2:9" ht="13.5" customHeight="1">
      <c r="B55" s="232" t="s">
        <v>101</v>
      </c>
      <c r="C55" s="292">
        <v>491</v>
      </c>
      <c r="D55" s="212">
        <v>15</v>
      </c>
      <c r="F55" s="232" t="s">
        <v>101</v>
      </c>
      <c r="G55" s="202"/>
      <c r="H55" s="292">
        <f>C55+C56</f>
        <v>505</v>
      </c>
      <c r="I55" s="292">
        <f>D55+D56</f>
        <v>17</v>
      </c>
    </row>
    <row r="56" spans="2:9" ht="13.5" customHeight="1">
      <c r="B56" s="232" t="s">
        <v>201</v>
      </c>
      <c r="C56" s="292">
        <v>14</v>
      </c>
      <c r="D56" s="212">
        <v>2</v>
      </c>
      <c r="F56" s="244" t="s">
        <v>201</v>
      </c>
      <c r="G56" s="202" t="s">
        <v>221</v>
      </c>
      <c r="H56" s="292"/>
      <c r="I56" s="292"/>
    </row>
    <row r="57" spans="2:9" ht="13.5" customHeight="1">
      <c r="B57" s="232" t="s">
        <v>157</v>
      </c>
      <c r="C57" s="292">
        <v>121</v>
      </c>
      <c r="D57" s="212">
        <v>4</v>
      </c>
      <c r="F57" s="232" t="s">
        <v>157</v>
      </c>
      <c r="G57" s="202"/>
      <c r="H57" s="292">
        <f>C57+C58</f>
        <v>137</v>
      </c>
      <c r="I57" s="292">
        <f>D57+D58</f>
        <v>4</v>
      </c>
    </row>
    <row r="58" spans="2:9" ht="13.5" customHeight="1">
      <c r="B58" s="232" t="s">
        <v>200</v>
      </c>
      <c r="C58" s="292">
        <v>16</v>
      </c>
      <c r="D58" s="212">
        <v>0</v>
      </c>
      <c r="F58" s="244" t="s">
        <v>200</v>
      </c>
      <c r="G58" s="202" t="s">
        <v>222</v>
      </c>
      <c r="H58" s="292"/>
      <c r="I58" s="292"/>
    </row>
    <row r="59" spans="2:9" ht="13.5" customHeight="1">
      <c r="B59" s="232" t="s">
        <v>203</v>
      </c>
      <c r="C59" s="292">
        <v>56430</v>
      </c>
      <c r="D59" s="212">
        <v>714</v>
      </c>
      <c r="F59" s="244" t="s">
        <v>203</v>
      </c>
      <c r="G59" s="202" t="s">
        <v>158</v>
      </c>
      <c r="H59" s="292"/>
      <c r="I59" s="292"/>
    </row>
    <row r="60" spans="2:9" ht="13.5" customHeight="1">
      <c r="B60" s="232" t="s">
        <v>202</v>
      </c>
      <c r="C60" s="292">
        <v>722</v>
      </c>
      <c r="D60" s="212">
        <v>26</v>
      </c>
      <c r="F60" s="244" t="s">
        <v>202</v>
      </c>
      <c r="G60" s="202" t="s">
        <v>158</v>
      </c>
      <c r="H60" s="292"/>
      <c r="I60" s="292"/>
    </row>
    <row r="61" spans="2:9" ht="13.5" customHeight="1">
      <c r="B61" s="232" t="s">
        <v>205</v>
      </c>
      <c r="C61" s="292">
        <v>4487</v>
      </c>
      <c r="D61" s="212">
        <v>280</v>
      </c>
      <c r="F61" s="244" t="s">
        <v>205</v>
      </c>
      <c r="G61" s="202" t="s">
        <v>158</v>
      </c>
      <c r="H61" s="292"/>
      <c r="I61" s="292"/>
    </row>
    <row r="62" spans="2:9" ht="13.5" customHeight="1">
      <c r="B62" s="232" t="s">
        <v>204</v>
      </c>
      <c r="C62" s="292">
        <v>98</v>
      </c>
      <c r="D62" s="212">
        <v>6</v>
      </c>
      <c r="F62" s="244" t="s">
        <v>204</v>
      </c>
      <c r="G62" s="202" t="s">
        <v>158</v>
      </c>
      <c r="H62" s="292"/>
      <c r="I62" s="292"/>
    </row>
    <row r="63" spans="2:9" ht="13.5" customHeight="1">
      <c r="B63" s="232" t="s">
        <v>206</v>
      </c>
      <c r="C63" s="292">
        <v>10055</v>
      </c>
      <c r="D63" s="212">
        <v>141</v>
      </c>
      <c r="F63" s="244" t="s">
        <v>206</v>
      </c>
      <c r="G63" s="202" t="s">
        <v>158</v>
      </c>
      <c r="H63" s="292"/>
      <c r="I63" s="292"/>
    </row>
    <row r="64" spans="2:9" ht="13.5" customHeight="1">
      <c r="B64" s="232" t="s">
        <v>207</v>
      </c>
      <c r="C64" s="292">
        <v>66</v>
      </c>
      <c r="D64" s="212">
        <v>3</v>
      </c>
      <c r="F64" s="244" t="s">
        <v>207</v>
      </c>
      <c r="G64" s="202" t="s">
        <v>158</v>
      </c>
      <c r="H64" s="292"/>
      <c r="I64" s="292"/>
    </row>
    <row r="65" spans="2:9" ht="13.5" customHeight="1">
      <c r="B65" s="233" t="s">
        <v>208</v>
      </c>
      <c r="C65" s="294">
        <v>1</v>
      </c>
      <c r="D65" s="214">
        <v>0</v>
      </c>
      <c r="F65" s="251" t="s">
        <v>208</v>
      </c>
      <c r="G65" s="203" t="s">
        <v>215</v>
      </c>
      <c r="H65" s="294"/>
      <c r="I65" s="214"/>
    </row>
    <row r="66" spans="2:9" ht="13.5" customHeight="1">
      <c r="I66" s="92"/>
    </row>
    <row r="67" spans="2:9" ht="13.5" customHeight="1">
      <c r="I67" s="92"/>
    </row>
    <row r="68" spans="2:9" ht="13.5" customHeight="1">
      <c r="B68" s="105" t="s">
        <v>336</v>
      </c>
      <c r="I68" s="92"/>
    </row>
    <row r="69" spans="2:9" ht="13.5" customHeight="1">
      <c r="B69" s="105" t="s">
        <v>94</v>
      </c>
      <c r="I69" s="92"/>
    </row>
    <row r="70" spans="2:9" ht="13.5" customHeight="1">
      <c r="B70" s="107"/>
      <c r="I70" s="92"/>
    </row>
    <row r="71" spans="2:9" ht="13.5" customHeight="1">
      <c r="B71" s="356" t="s">
        <v>329</v>
      </c>
      <c r="C71" s="357">
        <v>181</v>
      </c>
      <c r="D71" s="358">
        <v>87</v>
      </c>
    </row>
    <row r="72" spans="2:9" ht="13.5" customHeight="1">
      <c r="I72" s="92"/>
    </row>
    <row r="73" spans="2:9" ht="13.5" customHeight="1">
      <c r="I73" s="92"/>
    </row>
    <row r="74" spans="2:9" ht="13.5" customHeight="1">
      <c r="I74" s="92"/>
    </row>
  </sheetData>
  <pageMargins left="0.75" right="0.75" top="1" bottom="1" header="0.5" footer="0.5"/>
  <pageSetup scale="47" orientation="landscape" useFirstPageNumber="1" horizontalDpi="4294967293"/>
  <headerFooter alignWithMargins="0">
    <oddFooter>&amp;LAusten Group&amp;C&amp;P&amp;R02-19-16</oddFooter>
  </headerFooter>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L40"/>
  <sheetViews>
    <sheetView showGridLines="0" showRowColHeaders="0" workbookViewId="0">
      <selection activeCell="K32" sqref="K32"/>
    </sheetView>
  </sheetViews>
  <sheetFormatPr baseColWidth="10" defaultColWidth="9.1640625" defaultRowHeight="13.5" customHeight="1" x14ac:dyDescent="0"/>
  <cols>
    <col min="1" max="1" width="6.6640625" style="104" customWidth="1"/>
    <col min="2" max="2" width="29.33203125" style="104" customWidth="1"/>
    <col min="3" max="3" width="11.83203125" style="104" customWidth="1"/>
    <col min="4" max="4" width="10.1640625" style="104" customWidth="1"/>
    <col min="5" max="6" width="11.1640625" style="104" customWidth="1"/>
    <col min="7" max="7" width="4.33203125" style="104" customWidth="1"/>
    <col min="8" max="8" width="29.5" style="104" customWidth="1"/>
    <col min="9" max="9" width="13.33203125" style="104" customWidth="1"/>
    <col min="10" max="10" width="10.1640625" style="104" customWidth="1"/>
    <col min="11" max="12" width="11.1640625" style="104" customWidth="1"/>
    <col min="13" max="13" width="14" style="104" bestFit="1" customWidth="1"/>
    <col min="14" max="16384" width="9.1640625" style="104"/>
  </cols>
  <sheetData>
    <row r="2" spans="1:12" ht="13.5" customHeight="1">
      <c r="B2" s="105" t="s">
        <v>122</v>
      </c>
      <c r="C2" s="105"/>
      <c r="D2" s="105"/>
    </row>
    <row r="3" spans="1:12" ht="13.5" customHeight="1">
      <c r="B3" s="105" t="s">
        <v>94</v>
      </c>
      <c r="C3" s="107"/>
      <c r="D3" s="107"/>
    </row>
    <row r="4" spans="1:12" ht="13.5" customHeight="1">
      <c r="B4" s="105" t="s">
        <v>55</v>
      </c>
      <c r="C4" s="107"/>
      <c r="D4" s="107"/>
    </row>
    <row r="5" spans="1:12" ht="13.5" customHeight="1">
      <c r="C5" s="107"/>
      <c r="D5" s="107"/>
    </row>
    <row r="6" spans="1:12" ht="8.25" customHeight="1">
      <c r="A6" s="107"/>
      <c r="B6" s="107"/>
      <c r="C6" s="116"/>
      <c r="D6" s="116"/>
      <c r="E6" s="116"/>
      <c r="F6" s="116"/>
      <c r="H6" s="107"/>
      <c r="I6" s="116"/>
      <c r="J6" s="116"/>
      <c r="K6" s="116"/>
      <c r="L6" s="116"/>
    </row>
    <row r="7" spans="1:12" s="123" customFormat="1" ht="26.25" customHeight="1">
      <c r="A7" s="117"/>
      <c r="B7" s="226" t="s">
        <v>81</v>
      </c>
      <c r="C7" s="118" t="s">
        <v>40</v>
      </c>
      <c r="D7" s="118" t="s">
        <v>10</v>
      </c>
      <c r="E7" s="119" t="s">
        <v>8</v>
      </c>
      <c r="F7" s="119" t="s">
        <v>9</v>
      </c>
      <c r="G7" s="120"/>
      <c r="H7" s="121" t="s">
        <v>81</v>
      </c>
      <c r="I7" s="118" t="s">
        <v>40</v>
      </c>
      <c r="J7" s="118" t="s">
        <v>10</v>
      </c>
      <c r="K7" s="118" t="s">
        <v>8</v>
      </c>
      <c r="L7" s="122" t="s">
        <v>9</v>
      </c>
    </row>
    <row r="8" spans="1:12" ht="13.5" customHeight="1">
      <c r="B8" s="230" t="s">
        <v>151</v>
      </c>
      <c r="C8" s="295">
        <v>2255</v>
      </c>
      <c r="D8" s="215">
        <f t="shared" ref="D8:D34" si="0">C8/$C$35</f>
        <v>4.1802610114192493E-2</v>
      </c>
      <c r="E8" s="216">
        <v>199</v>
      </c>
      <c r="F8" s="215">
        <f>E8/C8</f>
        <v>8.8248337028824828E-2</v>
      </c>
      <c r="H8" s="230" t="s">
        <v>171</v>
      </c>
      <c r="I8" s="295">
        <v>22</v>
      </c>
      <c r="J8" s="215">
        <v>4.0783034257748778E-4</v>
      </c>
      <c r="K8" s="216">
        <v>10</v>
      </c>
      <c r="L8" s="224">
        <v>0.45454545454545453</v>
      </c>
    </row>
    <row r="9" spans="1:12" ht="13.5" customHeight="1">
      <c r="B9" s="231" t="s">
        <v>170</v>
      </c>
      <c r="C9" s="292">
        <v>128</v>
      </c>
      <c r="D9" s="215">
        <f t="shared" si="0"/>
        <v>2.3728310840872013E-3</v>
      </c>
      <c r="E9" s="212">
        <v>20</v>
      </c>
      <c r="F9" s="215">
        <f t="shared" ref="F9:F33" si="1">E9/C9</f>
        <v>0.15625</v>
      </c>
      <c r="H9" s="231" t="s">
        <v>170</v>
      </c>
      <c r="I9" s="292">
        <v>128</v>
      </c>
      <c r="J9" s="215">
        <v>2.3728310840872013E-3</v>
      </c>
      <c r="K9" s="212">
        <v>20</v>
      </c>
      <c r="L9" s="224">
        <v>0.15625</v>
      </c>
    </row>
    <row r="10" spans="1:12" ht="13.5" customHeight="1">
      <c r="B10" s="231" t="s">
        <v>171</v>
      </c>
      <c r="C10" s="292">
        <v>22</v>
      </c>
      <c r="D10" s="215">
        <f t="shared" si="0"/>
        <v>4.0783034257748778E-4</v>
      </c>
      <c r="E10" s="212">
        <v>10</v>
      </c>
      <c r="F10" s="215">
        <f t="shared" si="1"/>
        <v>0.45454545454545453</v>
      </c>
      <c r="H10" s="232" t="s">
        <v>103</v>
      </c>
      <c r="I10" s="292">
        <v>75</v>
      </c>
      <c r="J10" s="215">
        <v>1.3903307133323447E-3</v>
      </c>
      <c r="K10" s="212">
        <v>10</v>
      </c>
      <c r="L10" s="224">
        <v>0.13333333333333333</v>
      </c>
    </row>
    <row r="11" spans="1:12" ht="13.5" customHeight="1">
      <c r="B11" s="231" t="s">
        <v>133</v>
      </c>
      <c r="C11" s="292">
        <v>765</v>
      </c>
      <c r="D11" s="215">
        <f t="shared" si="0"/>
        <v>1.4181373275989916E-2</v>
      </c>
      <c r="E11" s="212">
        <v>39</v>
      </c>
      <c r="F11" s="215">
        <f t="shared" si="1"/>
        <v>5.0980392156862744E-2</v>
      </c>
      <c r="H11" s="232" t="s">
        <v>152</v>
      </c>
      <c r="I11" s="292">
        <v>1058</v>
      </c>
      <c r="J11" s="215">
        <v>1.9612931929408276E-2</v>
      </c>
      <c r="K11" s="212">
        <v>105</v>
      </c>
      <c r="L11" s="224">
        <v>9.9243856332703217E-2</v>
      </c>
    </row>
    <row r="12" spans="1:12" ht="13.5" customHeight="1">
      <c r="B12" s="232" t="s">
        <v>3</v>
      </c>
      <c r="C12" s="292">
        <v>15309</v>
      </c>
      <c r="D12" s="215">
        <f t="shared" si="0"/>
        <v>0.28379430520539817</v>
      </c>
      <c r="E12" s="212">
        <v>298</v>
      </c>
      <c r="F12" s="215">
        <f t="shared" si="1"/>
        <v>1.946567378666144E-2</v>
      </c>
      <c r="H12" s="232" t="s">
        <v>151</v>
      </c>
      <c r="I12" s="292">
        <v>2255</v>
      </c>
      <c r="J12" s="215">
        <v>4.1802610114192493E-2</v>
      </c>
      <c r="K12" s="212">
        <v>199</v>
      </c>
      <c r="L12" s="224">
        <v>8.8248337028824828E-2</v>
      </c>
    </row>
    <row r="13" spans="1:12" ht="13.5" customHeight="1">
      <c r="B13" s="231" t="s">
        <v>96</v>
      </c>
      <c r="C13" s="292">
        <v>767</v>
      </c>
      <c r="D13" s="215">
        <f t="shared" si="0"/>
        <v>1.4218448761678777E-2</v>
      </c>
      <c r="E13" s="212">
        <v>31</v>
      </c>
      <c r="F13" s="215">
        <f t="shared" si="1"/>
        <v>4.0417209908735333E-2</v>
      </c>
      <c r="H13" s="232" t="s">
        <v>156</v>
      </c>
      <c r="I13" s="292">
        <v>592</v>
      </c>
      <c r="J13" s="215">
        <v>1.0974343763903308E-2</v>
      </c>
      <c r="K13" s="212">
        <v>42</v>
      </c>
      <c r="L13" s="224">
        <v>7.0945945945945943E-2</v>
      </c>
    </row>
    <row r="14" spans="1:12" ht="13.5" customHeight="1">
      <c r="B14" s="232" t="s">
        <v>177</v>
      </c>
      <c r="C14" s="293">
        <v>15</v>
      </c>
      <c r="D14" s="215">
        <f t="shared" si="0"/>
        <v>2.7806614266646891E-4</v>
      </c>
      <c r="E14" s="213">
        <v>1</v>
      </c>
      <c r="F14" s="215">
        <f t="shared" si="1"/>
        <v>6.6666666666666666E-2</v>
      </c>
      <c r="H14" s="232" t="s">
        <v>177</v>
      </c>
      <c r="I14" s="292">
        <v>15</v>
      </c>
      <c r="J14" s="215">
        <v>2.7806614266646891E-4</v>
      </c>
      <c r="K14" s="212">
        <v>1</v>
      </c>
      <c r="L14" s="224">
        <v>6.6666666666666666E-2</v>
      </c>
    </row>
    <row r="15" spans="1:12" ht="13.5" customHeight="1">
      <c r="B15" s="232" t="s">
        <v>121</v>
      </c>
      <c r="C15" s="292">
        <v>2260</v>
      </c>
      <c r="D15" s="215">
        <f t="shared" si="0"/>
        <v>4.1895298828414654E-2</v>
      </c>
      <c r="E15" s="212">
        <v>72</v>
      </c>
      <c r="F15" s="215">
        <f t="shared" si="1"/>
        <v>3.1858407079646017E-2</v>
      </c>
      <c r="H15" s="232" t="s">
        <v>120</v>
      </c>
      <c r="I15" s="292">
        <v>364</v>
      </c>
      <c r="J15" s="215">
        <v>6.7477383953729797E-3</v>
      </c>
      <c r="K15" s="212">
        <v>24</v>
      </c>
      <c r="L15" s="224">
        <v>6.5934065934065936E-2</v>
      </c>
    </row>
    <row r="16" spans="1:12" ht="13.5" customHeight="1">
      <c r="B16" s="232" t="s">
        <v>179</v>
      </c>
      <c r="C16" s="292">
        <v>2444</v>
      </c>
      <c r="D16" s="215">
        <f t="shared" si="0"/>
        <v>4.5306243511790002E-2</v>
      </c>
      <c r="E16" s="212">
        <v>25</v>
      </c>
      <c r="F16" s="215">
        <f t="shared" si="1"/>
        <v>1.0229132569558102E-2</v>
      </c>
      <c r="H16" s="232" t="s">
        <v>154</v>
      </c>
      <c r="I16" s="292">
        <v>1779</v>
      </c>
      <c r="J16" s="215">
        <v>3.2978644520243218E-2</v>
      </c>
      <c r="K16" s="212">
        <v>105</v>
      </c>
      <c r="L16" s="224">
        <v>5.9021922428330521E-2</v>
      </c>
    </row>
    <row r="17" spans="2:12" ht="13.5" customHeight="1">
      <c r="B17" s="232" t="s">
        <v>120</v>
      </c>
      <c r="C17" s="292">
        <v>364</v>
      </c>
      <c r="D17" s="215">
        <f t="shared" si="0"/>
        <v>6.7477383953729797E-3</v>
      </c>
      <c r="E17" s="212">
        <v>24</v>
      </c>
      <c r="F17" s="215">
        <f t="shared" si="1"/>
        <v>6.5934065934065936E-2</v>
      </c>
      <c r="H17" s="231" t="s">
        <v>188</v>
      </c>
      <c r="I17" s="292">
        <v>85</v>
      </c>
      <c r="J17" s="215">
        <v>1.5757081417766574E-3</v>
      </c>
      <c r="K17" s="212">
        <v>5</v>
      </c>
      <c r="L17" s="224">
        <v>5.8823529411764705E-2</v>
      </c>
    </row>
    <row r="18" spans="2:12" ht="13.5" customHeight="1">
      <c r="B18" s="232" t="s">
        <v>97</v>
      </c>
      <c r="C18" s="292">
        <v>2292</v>
      </c>
      <c r="D18" s="215">
        <f t="shared" si="0"/>
        <v>4.2488506599436454E-2</v>
      </c>
      <c r="E18" s="212">
        <v>66</v>
      </c>
      <c r="F18" s="215">
        <f t="shared" si="1"/>
        <v>2.8795811518324606E-2</v>
      </c>
      <c r="H18" s="232" t="s">
        <v>133</v>
      </c>
      <c r="I18" s="292">
        <v>765</v>
      </c>
      <c r="J18" s="215">
        <v>1.4181373275989916E-2</v>
      </c>
      <c r="K18" s="212">
        <v>39</v>
      </c>
      <c r="L18" s="224">
        <v>5.0980392156862744E-2</v>
      </c>
    </row>
    <row r="19" spans="2:12" ht="13.5" customHeight="1">
      <c r="B19" s="232" t="s">
        <v>103</v>
      </c>
      <c r="C19" s="292">
        <v>75</v>
      </c>
      <c r="D19" s="215">
        <f t="shared" si="0"/>
        <v>1.3903307133323447E-3</v>
      </c>
      <c r="E19" s="212">
        <v>10</v>
      </c>
      <c r="F19" s="215">
        <f t="shared" si="1"/>
        <v>0.13333333333333333</v>
      </c>
      <c r="H19" s="232" t="s">
        <v>199</v>
      </c>
      <c r="I19" s="292">
        <v>121</v>
      </c>
      <c r="J19" s="215">
        <v>2.2430668841761825E-3</v>
      </c>
      <c r="K19" s="212">
        <v>5</v>
      </c>
      <c r="L19" s="224">
        <v>4.1322314049586778E-2</v>
      </c>
    </row>
    <row r="20" spans="2:12" ht="13.5" customHeight="1">
      <c r="B20" s="232" t="s">
        <v>102</v>
      </c>
      <c r="C20" s="292">
        <v>519</v>
      </c>
      <c r="D20" s="215">
        <f t="shared" si="0"/>
        <v>9.6210885362598246E-3</v>
      </c>
      <c r="E20" s="212">
        <v>13</v>
      </c>
      <c r="F20" s="215">
        <f t="shared" si="1"/>
        <v>2.5048169556840076E-2</v>
      </c>
      <c r="H20" s="232" t="s">
        <v>96</v>
      </c>
      <c r="I20" s="292">
        <v>767</v>
      </c>
      <c r="J20" s="215">
        <v>1.4218448761678777E-2</v>
      </c>
      <c r="K20" s="212">
        <v>31</v>
      </c>
      <c r="L20" s="224">
        <v>4.0417209908735333E-2</v>
      </c>
    </row>
    <row r="21" spans="2:12" ht="13.5" customHeight="1">
      <c r="B21" s="232" t="s">
        <v>152</v>
      </c>
      <c r="C21" s="292">
        <v>1058</v>
      </c>
      <c r="D21" s="215">
        <f t="shared" si="0"/>
        <v>1.9612931929408276E-2</v>
      </c>
      <c r="E21" s="212">
        <v>105</v>
      </c>
      <c r="F21" s="215">
        <f t="shared" si="1"/>
        <v>9.9243856332703217E-2</v>
      </c>
      <c r="H21" s="231" t="s">
        <v>98</v>
      </c>
      <c r="I21" s="292">
        <v>1559</v>
      </c>
      <c r="J21" s="215">
        <v>2.8900341094468339E-2</v>
      </c>
      <c r="K21" s="212">
        <v>54</v>
      </c>
      <c r="L21" s="224">
        <v>3.463758819756254E-2</v>
      </c>
    </row>
    <row r="22" spans="2:12" ht="13.5" customHeight="1">
      <c r="B22" s="232" t="s">
        <v>188</v>
      </c>
      <c r="C22" s="292">
        <v>85</v>
      </c>
      <c r="D22" s="215">
        <f t="shared" si="0"/>
        <v>1.5757081417766574E-3</v>
      </c>
      <c r="E22" s="212">
        <v>5</v>
      </c>
      <c r="F22" s="215">
        <f t="shared" si="1"/>
        <v>5.8823529411764705E-2</v>
      </c>
      <c r="H22" s="232" t="s">
        <v>101</v>
      </c>
      <c r="I22" s="292">
        <v>505</v>
      </c>
      <c r="J22" s="215">
        <v>9.3615601364377878E-3</v>
      </c>
      <c r="K22" s="212">
        <v>17</v>
      </c>
      <c r="L22" s="224">
        <v>3.3663366336633666E-2</v>
      </c>
    </row>
    <row r="23" spans="2:12" ht="13.5" customHeight="1">
      <c r="B23" s="232" t="s">
        <v>98</v>
      </c>
      <c r="C23" s="292">
        <v>1559</v>
      </c>
      <c r="D23" s="215">
        <f t="shared" si="0"/>
        <v>2.8900341094468339E-2</v>
      </c>
      <c r="E23" s="212">
        <v>54</v>
      </c>
      <c r="F23" s="215">
        <f t="shared" si="1"/>
        <v>3.463758819756254E-2</v>
      </c>
      <c r="H23" s="232" t="s">
        <v>4</v>
      </c>
      <c r="I23" s="293">
        <v>5146</v>
      </c>
      <c r="J23" s="215">
        <v>9.5395224677443269E-2</v>
      </c>
      <c r="K23" s="213">
        <v>170</v>
      </c>
      <c r="L23" s="224">
        <v>3.3035367275553826E-2</v>
      </c>
    </row>
    <row r="24" spans="2:12" ht="13.5" customHeight="1">
      <c r="B24" s="232" t="s">
        <v>153</v>
      </c>
      <c r="C24" s="292">
        <v>5688</v>
      </c>
      <c r="D24" s="215">
        <f t="shared" si="0"/>
        <v>0.10544268129912501</v>
      </c>
      <c r="E24" s="212">
        <v>140</v>
      </c>
      <c r="F24" s="215">
        <f t="shared" si="1"/>
        <v>2.461322081575246E-2</v>
      </c>
      <c r="H24" s="232" t="s">
        <v>121</v>
      </c>
      <c r="I24" s="292">
        <v>2260</v>
      </c>
      <c r="J24" s="215">
        <v>4.1895298828414654E-2</v>
      </c>
      <c r="K24" s="212">
        <v>72</v>
      </c>
      <c r="L24" s="224">
        <v>3.1858407079646017E-2</v>
      </c>
    </row>
    <row r="25" spans="2:12" ht="13.5" customHeight="1">
      <c r="B25" s="232" t="s">
        <v>154</v>
      </c>
      <c r="C25" s="292">
        <v>1779</v>
      </c>
      <c r="D25" s="215">
        <f t="shared" si="0"/>
        <v>3.2978644520243218E-2</v>
      </c>
      <c r="E25" s="212">
        <v>105</v>
      </c>
      <c r="F25" s="215">
        <f t="shared" si="1"/>
        <v>5.9021922428330521E-2</v>
      </c>
      <c r="H25" s="232" t="s">
        <v>157</v>
      </c>
      <c r="I25" s="292">
        <v>137</v>
      </c>
      <c r="J25" s="215">
        <v>2.5396707696870831E-3</v>
      </c>
      <c r="K25" s="212">
        <v>4</v>
      </c>
      <c r="L25" s="224">
        <v>2.9197080291970802E-2</v>
      </c>
    </row>
    <row r="26" spans="2:12" ht="13.5" customHeight="1">
      <c r="B26" s="232" t="s">
        <v>99</v>
      </c>
      <c r="C26" s="292">
        <v>1599</v>
      </c>
      <c r="D26" s="215">
        <f t="shared" si="0"/>
        <v>2.9641850808245589E-2</v>
      </c>
      <c r="E26" s="212">
        <v>39</v>
      </c>
      <c r="F26" s="215">
        <f t="shared" si="1"/>
        <v>2.4390243902439025E-2</v>
      </c>
      <c r="H26" s="232" t="s">
        <v>97</v>
      </c>
      <c r="I26" s="292">
        <v>2292</v>
      </c>
      <c r="J26" s="215">
        <v>4.2488506599436454E-2</v>
      </c>
      <c r="K26" s="212">
        <v>66</v>
      </c>
      <c r="L26" s="224">
        <v>2.8795811518324606E-2</v>
      </c>
    </row>
    <row r="27" spans="2:12" ht="13.5" customHeight="1">
      <c r="B27" s="232" t="s">
        <v>100</v>
      </c>
      <c r="C27" s="292">
        <v>154</v>
      </c>
      <c r="D27" s="215">
        <f t="shared" si="0"/>
        <v>2.8548123980424145E-3</v>
      </c>
      <c r="E27" s="212">
        <v>4</v>
      </c>
      <c r="F27" s="215">
        <f t="shared" si="1"/>
        <v>2.5974025974025976E-2</v>
      </c>
      <c r="H27" s="232" t="s">
        <v>155</v>
      </c>
      <c r="I27" s="292">
        <v>2568</v>
      </c>
      <c r="J27" s="215">
        <v>4.760492362449948E-2</v>
      </c>
      <c r="K27" s="212">
        <v>71</v>
      </c>
      <c r="L27" s="224">
        <v>2.764797507788162E-2</v>
      </c>
    </row>
    <row r="28" spans="2:12" ht="13.5" customHeight="1">
      <c r="B28" s="232" t="s">
        <v>194</v>
      </c>
      <c r="C28" s="292">
        <v>5738</v>
      </c>
      <c r="D28" s="215">
        <f t="shared" si="0"/>
        <v>0.10636956844134658</v>
      </c>
      <c r="E28" s="212">
        <v>68</v>
      </c>
      <c r="F28" s="215">
        <f t="shared" si="1"/>
        <v>1.1850819100731963E-2</v>
      </c>
      <c r="H28" s="232" t="s">
        <v>100</v>
      </c>
      <c r="I28" s="292">
        <v>154</v>
      </c>
      <c r="J28" s="215">
        <v>2.8548123980424145E-3</v>
      </c>
      <c r="K28" s="212">
        <v>4</v>
      </c>
      <c r="L28" s="224">
        <v>2.5974025974025976E-2</v>
      </c>
    </row>
    <row r="29" spans="2:12" ht="13.5" customHeight="1">
      <c r="B29" s="232" t="s">
        <v>155</v>
      </c>
      <c r="C29" s="292">
        <v>2568</v>
      </c>
      <c r="D29" s="215">
        <f t="shared" si="0"/>
        <v>4.760492362449948E-2</v>
      </c>
      <c r="E29" s="212">
        <v>71</v>
      </c>
      <c r="F29" s="215">
        <f t="shared" si="1"/>
        <v>2.764797507788162E-2</v>
      </c>
      <c r="H29" s="232" t="s">
        <v>102</v>
      </c>
      <c r="I29" s="292">
        <v>519</v>
      </c>
      <c r="J29" s="215">
        <v>9.6210885362598246E-3</v>
      </c>
      <c r="K29" s="212">
        <v>13</v>
      </c>
      <c r="L29" s="224">
        <v>2.5048169556840076E-2</v>
      </c>
    </row>
    <row r="30" spans="2:12" ht="13.5" customHeight="1">
      <c r="B30" s="232" t="s">
        <v>4</v>
      </c>
      <c r="C30" s="292">
        <v>5146</v>
      </c>
      <c r="D30" s="215">
        <f t="shared" si="0"/>
        <v>9.5395224677443269E-2</v>
      </c>
      <c r="E30" s="212">
        <v>170</v>
      </c>
      <c r="F30" s="215">
        <f t="shared" si="1"/>
        <v>3.3035367275553826E-2</v>
      </c>
      <c r="H30" s="232" t="s">
        <v>153</v>
      </c>
      <c r="I30" s="292">
        <v>5688</v>
      </c>
      <c r="J30" s="215">
        <v>0.10544268129912501</v>
      </c>
      <c r="K30" s="212">
        <v>140</v>
      </c>
      <c r="L30" s="224">
        <v>2.461322081575246E-2</v>
      </c>
    </row>
    <row r="31" spans="2:12" ht="13.5" customHeight="1">
      <c r="B31" s="232" t="s">
        <v>199</v>
      </c>
      <c r="C31" s="292">
        <v>121</v>
      </c>
      <c r="D31" s="215">
        <f t="shared" si="0"/>
        <v>2.2430668841761825E-3</v>
      </c>
      <c r="E31" s="212">
        <v>5</v>
      </c>
      <c r="F31" s="215">
        <f t="shared" si="1"/>
        <v>4.1322314049586778E-2</v>
      </c>
      <c r="H31" s="232" t="s">
        <v>99</v>
      </c>
      <c r="I31" s="292">
        <v>1599</v>
      </c>
      <c r="J31" s="215">
        <v>2.9641850808245589E-2</v>
      </c>
      <c r="K31" s="212">
        <v>39</v>
      </c>
      <c r="L31" s="224">
        <v>2.4390243902439025E-2</v>
      </c>
    </row>
    <row r="32" spans="2:12" ht="13.5" customHeight="1">
      <c r="B32" s="232" t="s">
        <v>156</v>
      </c>
      <c r="C32" s="292">
        <v>592</v>
      </c>
      <c r="D32" s="215">
        <f t="shared" si="0"/>
        <v>1.0974343763903308E-2</v>
      </c>
      <c r="E32" s="212">
        <v>42</v>
      </c>
      <c r="F32" s="215">
        <f t="shared" si="1"/>
        <v>7.0945945945945943E-2</v>
      </c>
      <c r="H32" s="232" t="s">
        <v>3</v>
      </c>
      <c r="I32" s="292">
        <v>15309</v>
      </c>
      <c r="J32" s="215">
        <v>0.28379430520539817</v>
      </c>
      <c r="K32" s="212">
        <v>298</v>
      </c>
      <c r="L32" s="224">
        <v>1.946567378666144E-2</v>
      </c>
    </row>
    <row r="33" spans="2:12" ht="13.5" customHeight="1">
      <c r="B33" s="232" t="s">
        <v>101</v>
      </c>
      <c r="C33" s="292">
        <v>505</v>
      </c>
      <c r="D33" s="215">
        <f t="shared" si="0"/>
        <v>9.3615601364377878E-3</v>
      </c>
      <c r="E33" s="212">
        <v>17</v>
      </c>
      <c r="F33" s="215">
        <f t="shared" si="1"/>
        <v>3.3663366336633666E-2</v>
      </c>
      <c r="H33" s="232" t="s">
        <v>194</v>
      </c>
      <c r="I33" s="292">
        <v>5738</v>
      </c>
      <c r="J33" s="215">
        <v>0.10636956844134658</v>
      </c>
      <c r="K33" s="212">
        <v>68</v>
      </c>
      <c r="L33" s="224">
        <v>1.1850819100731963E-2</v>
      </c>
    </row>
    <row r="34" spans="2:12" ht="13.5" customHeight="1">
      <c r="B34" s="233" t="s">
        <v>157</v>
      </c>
      <c r="C34" s="294">
        <v>137</v>
      </c>
      <c r="D34" s="39">
        <f t="shared" si="0"/>
        <v>2.5396707696870831E-3</v>
      </c>
      <c r="E34" s="214">
        <v>4</v>
      </c>
      <c r="F34" s="39">
        <f t="shared" ref="F34" si="2">E34/C34</f>
        <v>2.9197080291970802E-2</v>
      </c>
      <c r="H34" s="233" t="s">
        <v>179</v>
      </c>
      <c r="I34" s="294">
        <v>2444</v>
      </c>
      <c r="J34" s="39">
        <v>4.5306243511790002E-2</v>
      </c>
      <c r="K34" s="214">
        <v>25</v>
      </c>
      <c r="L34" s="225">
        <v>1.0229132569558102E-2</v>
      </c>
    </row>
    <row r="35" spans="2:12" ht="13.5" customHeight="1">
      <c r="C35" s="3">
        <f>SUM(C8:C34)</f>
        <v>53944</v>
      </c>
      <c r="D35" s="40">
        <f>SUM(D8:D34)</f>
        <v>0.99999999999999989</v>
      </c>
      <c r="E35" s="3">
        <f>SUM(E8:E34)</f>
        <v>1637</v>
      </c>
      <c r="F35" s="149">
        <f>E35/C35</f>
        <v>3.0346285036333975E-2</v>
      </c>
    </row>
    <row r="37" spans="2:12" ht="13.5" customHeight="1">
      <c r="B37" s="105" t="s">
        <v>336</v>
      </c>
    </row>
    <row r="38" spans="2:12" ht="13.5" customHeight="1">
      <c r="B38" s="105" t="s">
        <v>94</v>
      </c>
    </row>
    <row r="39" spans="2:12" ht="13.5" customHeight="1">
      <c r="B39" s="107"/>
    </row>
    <row r="40" spans="2:12" ht="13.5" customHeight="1">
      <c r="B40" s="356" t="s">
        <v>329</v>
      </c>
      <c r="C40" s="359">
        <v>181</v>
      </c>
      <c r="D40" s="362" t="s">
        <v>330</v>
      </c>
      <c r="E40" s="361">
        <v>87</v>
      </c>
      <c r="F40" s="360">
        <v>0.48066298342541436</v>
      </c>
    </row>
  </sheetData>
  <sortState ref="H8:L38">
    <sortCondition descending="1" ref="L8:L38"/>
  </sortState>
  <pageMargins left="0.75" right="0.75" top="1" bottom="1" header="0.5" footer="0.5"/>
  <pageSetup scale="77" orientation="landscape" horizontalDpi="4294967293"/>
  <headerFooter alignWithMargins="0">
    <oddFooter>&amp;LAusten Group&amp;C&amp;P&amp;R02-19-16</oddFooter>
  </headerFooter>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F34"/>
  <sheetViews>
    <sheetView showGridLines="0" showRowColHeaders="0" workbookViewId="0"/>
  </sheetViews>
  <sheetFormatPr baseColWidth="10" defaultColWidth="9.1640625" defaultRowHeight="13.5" customHeight="1" x14ac:dyDescent="0"/>
  <cols>
    <col min="1" max="1" width="6.6640625" style="104" customWidth="1"/>
    <col min="2" max="2" width="33.5" style="104" customWidth="1"/>
    <col min="3" max="3" width="14" style="104" customWidth="1"/>
    <col min="4" max="4" width="10.1640625" style="104" customWidth="1"/>
    <col min="5" max="6" width="11.1640625" style="104" customWidth="1"/>
    <col min="7" max="7" width="4.33203125" style="104" customWidth="1"/>
    <col min="8" max="8" width="14" style="104" bestFit="1" customWidth="1"/>
    <col min="9" max="16384" width="9.1640625" style="104"/>
  </cols>
  <sheetData>
    <row r="2" spans="1:6" ht="13.5" customHeight="1">
      <c r="B2" s="105" t="s">
        <v>122</v>
      </c>
      <c r="C2" s="105"/>
      <c r="D2" s="105"/>
    </row>
    <row r="3" spans="1:6" ht="13.5" customHeight="1">
      <c r="B3" s="105" t="s">
        <v>94</v>
      </c>
      <c r="C3" s="107"/>
      <c r="D3" s="107"/>
    </row>
    <row r="4" spans="1:6" ht="13.5" customHeight="1">
      <c r="B4" s="105" t="s">
        <v>54</v>
      </c>
      <c r="C4" s="107"/>
      <c r="D4" s="107"/>
    </row>
    <row r="5" spans="1:6" ht="13.5" customHeight="1">
      <c r="C5" s="107"/>
      <c r="D5" s="107"/>
    </row>
    <row r="6" spans="1:6" ht="8.25" customHeight="1">
      <c r="A6" s="107"/>
      <c r="B6" s="107"/>
      <c r="C6" s="116"/>
      <c r="D6" s="116"/>
      <c r="E6" s="116"/>
      <c r="F6" s="116"/>
    </row>
    <row r="7" spans="1:6" ht="22">
      <c r="B7" s="118" t="s">
        <v>81</v>
      </c>
      <c r="C7" s="226" t="s">
        <v>40</v>
      </c>
      <c r="D7" s="118" t="s">
        <v>10</v>
      </c>
      <c r="E7" s="119" t="s">
        <v>8</v>
      </c>
      <c r="F7" s="119" t="s">
        <v>9</v>
      </c>
    </row>
    <row r="8" spans="1:6" ht="13.5" customHeight="1">
      <c r="B8" s="230" t="s">
        <v>3</v>
      </c>
      <c r="C8" s="398">
        <v>15309</v>
      </c>
      <c r="D8" s="215">
        <v>0.28379430520539817</v>
      </c>
      <c r="E8" s="353">
        <v>298</v>
      </c>
      <c r="F8" s="215">
        <v>1.946567378666144E-2</v>
      </c>
    </row>
    <row r="9" spans="1:6" ht="13.5" customHeight="1">
      <c r="B9" s="232" t="s">
        <v>194</v>
      </c>
      <c r="C9" s="296">
        <v>5738</v>
      </c>
      <c r="D9" s="215">
        <v>0.10636956844134658</v>
      </c>
      <c r="E9" s="212">
        <v>68</v>
      </c>
      <c r="F9" s="215">
        <v>1.1850819100731963E-2</v>
      </c>
    </row>
    <row r="10" spans="1:6" ht="13.5" customHeight="1">
      <c r="B10" s="232" t="s">
        <v>153</v>
      </c>
      <c r="C10" s="296">
        <v>5688</v>
      </c>
      <c r="D10" s="215">
        <v>0.10544268129912501</v>
      </c>
      <c r="E10" s="212">
        <v>140</v>
      </c>
      <c r="F10" s="215">
        <v>2.461322081575246E-2</v>
      </c>
    </row>
    <row r="11" spans="1:6" ht="13.5" customHeight="1">
      <c r="B11" s="232" t="s">
        <v>4</v>
      </c>
      <c r="C11" s="296">
        <v>5146</v>
      </c>
      <c r="D11" s="215">
        <v>9.5395224677443269E-2</v>
      </c>
      <c r="E11" s="212">
        <v>170</v>
      </c>
      <c r="F11" s="215">
        <v>3.3035367275553826E-2</v>
      </c>
    </row>
    <row r="12" spans="1:6" ht="13.5" customHeight="1">
      <c r="B12" s="232" t="s">
        <v>155</v>
      </c>
      <c r="C12" s="296">
        <v>2568</v>
      </c>
      <c r="D12" s="215">
        <v>4.760492362449948E-2</v>
      </c>
      <c r="E12" s="212">
        <v>71</v>
      </c>
      <c r="F12" s="215">
        <v>2.764797507788162E-2</v>
      </c>
    </row>
    <row r="13" spans="1:6" ht="13.5" customHeight="1">
      <c r="B13" s="232" t="s">
        <v>179</v>
      </c>
      <c r="C13" s="296">
        <v>2444</v>
      </c>
      <c r="D13" s="215">
        <v>4.5306243511790002E-2</v>
      </c>
      <c r="E13" s="212">
        <v>25</v>
      </c>
      <c r="F13" s="215">
        <v>1.0229132569558102E-2</v>
      </c>
    </row>
    <row r="14" spans="1:6" ht="13.5" customHeight="1">
      <c r="B14" s="232" t="s">
        <v>97</v>
      </c>
      <c r="C14" s="296">
        <v>2292</v>
      </c>
      <c r="D14" s="215">
        <v>4.2488506599436454E-2</v>
      </c>
      <c r="E14" s="212">
        <v>66</v>
      </c>
      <c r="F14" s="215">
        <v>2.8795811518324606E-2</v>
      </c>
    </row>
    <row r="15" spans="1:6" ht="13.5" customHeight="1">
      <c r="B15" s="232" t="s">
        <v>121</v>
      </c>
      <c r="C15" s="296">
        <v>2260</v>
      </c>
      <c r="D15" s="215">
        <v>4.1895298828414654E-2</v>
      </c>
      <c r="E15" s="212">
        <v>72</v>
      </c>
      <c r="F15" s="215">
        <v>3.1858407079646017E-2</v>
      </c>
    </row>
    <row r="16" spans="1:6" ht="13.5" customHeight="1">
      <c r="B16" s="232" t="s">
        <v>151</v>
      </c>
      <c r="C16" s="296">
        <v>2255</v>
      </c>
      <c r="D16" s="215">
        <v>4.1802610114192493E-2</v>
      </c>
      <c r="E16" s="212">
        <v>199</v>
      </c>
      <c r="F16" s="215">
        <v>8.8248337028824828E-2</v>
      </c>
    </row>
    <row r="17" spans="2:6" ht="13.5" customHeight="1">
      <c r="B17" s="232" t="s">
        <v>154</v>
      </c>
      <c r="C17" s="296">
        <v>1779</v>
      </c>
      <c r="D17" s="215">
        <v>3.2978644520243218E-2</v>
      </c>
      <c r="E17" s="212">
        <v>105</v>
      </c>
      <c r="F17" s="215">
        <v>5.9021922428330521E-2</v>
      </c>
    </row>
    <row r="18" spans="2:6" ht="13.5" customHeight="1">
      <c r="B18" s="232" t="s">
        <v>99</v>
      </c>
      <c r="C18" s="296">
        <v>1599</v>
      </c>
      <c r="D18" s="215">
        <v>2.9641850808245589E-2</v>
      </c>
      <c r="E18" s="212">
        <v>39</v>
      </c>
      <c r="F18" s="215">
        <v>2.4390243902439025E-2</v>
      </c>
    </row>
    <row r="19" spans="2:6" ht="13.5" customHeight="1">
      <c r="B19" s="232" t="s">
        <v>98</v>
      </c>
      <c r="C19" s="296">
        <v>1559</v>
      </c>
      <c r="D19" s="215">
        <v>2.8900341094468339E-2</v>
      </c>
      <c r="E19" s="212">
        <v>54</v>
      </c>
      <c r="F19" s="215">
        <v>3.463758819756254E-2</v>
      </c>
    </row>
    <row r="20" spans="2:6" ht="13.5" customHeight="1">
      <c r="B20" s="232" t="s">
        <v>152</v>
      </c>
      <c r="C20" s="296">
        <v>1058</v>
      </c>
      <c r="D20" s="215">
        <v>1.9612931929408276E-2</v>
      </c>
      <c r="E20" s="212">
        <v>105</v>
      </c>
      <c r="F20" s="215">
        <v>9.9243856332703217E-2</v>
      </c>
    </row>
    <row r="21" spans="2:6" ht="13.5" customHeight="1">
      <c r="B21" s="232" t="s">
        <v>96</v>
      </c>
      <c r="C21" s="296">
        <v>767</v>
      </c>
      <c r="D21" s="215">
        <v>1.4218448761678777E-2</v>
      </c>
      <c r="E21" s="212">
        <v>31</v>
      </c>
      <c r="F21" s="215">
        <v>4.0417209908735333E-2</v>
      </c>
    </row>
    <row r="22" spans="2:6" ht="13.5" customHeight="1">
      <c r="B22" s="232" t="s">
        <v>133</v>
      </c>
      <c r="C22" s="296">
        <v>765</v>
      </c>
      <c r="D22" s="215">
        <v>1.4181373275989916E-2</v>
      </c>
      <c r="E22" s="212">
        <v>39</v>
      </c>
      <c r="F22" s="215">
        <v>5.0980392156862744E-2</v>
      </c>
    </row>
    <row r="23" spans="2:6" ht="13.5" customHeight="1">
      <c r="B23" s="232" t="s">
        <v>156</v>
      </c>
      <c r="C23" s="296">
        <v>592</v>
      </c>
      <c r="D23" s="215">
        <v>1.0974343763903308E-2</v>
      </c>
      <c r="E23" s="212">
        <v>42</v>
      </c>
      <c r="F23" s="215">
        <v>7.0945945945945943E-2</v>
      </c>
    </row>
    <row r="24" spans="2:6" ht="13.5" customHeight="1">
      <c r="B24" s="232" t="s">
        <v>102</v>
      </c>
      <c r="C24" s="296">
        <v>519</v>
      </c>
      <c r="D24" s="215">
        <v>9.6210885362598246E-3</v>
      </c>
      <c r="E24" s="212">
        <v>13</v>
      </c>
      <c r="F24" s="215">
        <v>2.5048169556840076E-2</v>
      </c>
    </row>
    <row r="25" spans="2:6" ht="13.5" customHeight="1">
      <c r="B25" s="232" t="s">
        <v>101</v>
      </c>
      <c r="C25" s="296">
        <v>505</v>
      </c>
      <c r="D25" s="215">
        <v>9.3615601364377878E-3</v>
      </c>
      <c r="E25" s="212">
        <v>17</v>
      </c>
      <c r="F25" s="215">
        <v>3.3663366336633666E-2</v>
      </c>
    </row>
    <row r="26" spans="2:6" ht="13.5" customHeight="1">
      <c r="B26" s="232" t="s">
        <v>120</v>
      </c>
      <c r="C26" s="296">
        <v>364</v>
      </c>
      <c r="D26" s="215">
        <v>6.7477383953729797E-3</v>
      </c>
      <c r="E26" s="212">
        <v>24</v>
      </c>
      <c r="F26" s="215">
        <v>6.5934065934065936E-2</v>
      </c>
    </row>
    <row r="27" spans="2:6" ht="13.5" customHeight="1">
      <c r="B27" s="232" t="s">
        <v>100</v>
      </c>
      <c r="C27" s="296">
        <v>154</v>
      </c>
      <c r="D27" s="215">
        <v>2.8548123980424145E-3</v>
      </c>
      <c r="E27" s="212">
        <v>4</v>
      </c>
      <c r="F27" s="215">
        <v>2.5974025974025976E-2</v>
      </c>
    </row>
    <row r="28" spans="2:6" ht="13.5" customHeight="1">
      <c r="B28" s="232" t="s">
        <v>157</v>
      </c>
      <c r="C28" s="296">
        <v>137</v>
      </c>
      <c r="D28" s="215">
        <v>2.5396707696870831E-3</v>
      </c>
      <c r="E28" s="212">
        <v>4</v>
      </c>
      <c r="F28" s="215">
        <v>2.9197080291970802E-2</v>
      </c>
    </row>
    <row r="29" spans="2:6" ht="13.5" customHeight="1">
      <c r="B29" s="232" t="s">
        <v>170</v>
      </c>
      <c r="C29" s="296">
        <v>128</v>
      </c>
      <c r="D29" s="215">
        <v>2.3728310840872013E-3</v>
      </c>
      <c r="E29" s="212">
        <v>20</v>
      </c>
      <c r="F29" s="215">
        <v>0.15625</v>
      </c>
    </row>
    <row r="30" spans="2:6" ht="13.5" customHeight="1">
      <c r="B30" s="231" t="s">
        <v>199</v>
      </c>
      <c r="C30" s="296">
        <v>121</v>
      </c>
      <c r="D30" s="215">
        <v>2.2430668841761825E-3</v>
      </c>
      <c r="E30" s="212">
        <v>5</v>
      </c>
      <c r="F30" s="215">
        <v>4.1322314049586778E-2</v>
      </c>
    </row>
    <row r="31" spans="2:6" ht="13.5" customHeight="1">
      <c r="B31" s="232" t="s">
        <v>188</v>
      </c>
      <c r="C31" s="296">
        <v>85</v>
      </c>
      <c r="D31" s="215">
        <v>1.5757081417766574E-3</v>
      </c>
      <c r="E31" s="212">
        <v>5</v>
      </c>
      <c r="F31" s="215">
        <v>5.8823529411764705E-2</v>
      </c>
    </row>
    <row r="32" spans="2:6" ht="13.5" customHeight="1">
      <c r="B32" s="232" t="s">
        <v>103</v>
      </c>
      <c r="C32" s="296">
        <v>75</v>
      </c>
      <c r="D32" s="215">
        <v>1.3903307133323447E-3</v>
      </c>
      <c r="E32" s="212">
        <v>10</v>
      </c>
      <c r="F32" s="215">
        <v>0.13333333333333333</v>
      </c>
    </row>
    <row r="33" spans="2:6" ht="13.5" customHeight="1">
      <c r="B33" s="232" t="s">
        <v>171</v>
      </c>
      <c r="C33" s="296">
        <v>22</v>
      </c>
      <c r="D33" s="215">
        <v>4.0783034257748778E-4</v>
      </c>
      <c r="E33" s="212">
        <v>10</v>
      </c>
      <c r="F33" s="215">
        <v>0.45454545454545453</v>
      </c>
    </row>
    <row r="34" spans="2:6" ht="13.5" customHeight="1">
      <c r="B34" s="397" t="s">
        <v>177</v>
      </c>
      <c r="C34" s="297">
        <v>15</v>
      </c>
      <c r="D34" s="39">
        <v>2.7806614266646891E-4</v>
      </c>
      <c r="E34" s="214">
        <v>1</v>
      </c>
      <c r="F34" s="39">
        <v>6.6666666666666666E-2</v>
      </c>
    </row>
  </sheetData>
  <sortState ref="B8:F38">
    <sortCondition descending="1" ref="C8:C38"/>
  </sortState>
  <pageMargins left="0.75" right="0.75" top="1" bottom="1" header="0.5" footer="0.5"/>
  <pageSetup orientation="landscape" horizontalDpi="4294967293"/>
  <headerFooter alignWithMargins="0">
    <oddFooter>&amp;LAusten Group&amp;C&amp;P&amp;R02-19-16</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fitToPage="1"/>
  </sheetPr>
  <dimension ref="A2:M60"/>
  <sheetViews>
    <sheetView showGridLines="0" showRowColHeaders="0" topLeftCell="A91" workbookViewId="0"/>
  </sheetViews>
  <sheetFormatPr baseColWidth="10" defaultColWidth="9.1640625" defaultRowHeight="13.5" customHeight="1" x14ac:dyDescent="0"/>
  <cols>
    <col min="1" max="1" width="3.6640625" style="104" customWidth="1"/>
    <col min="2" max="2" width="10.6640625" style="104" customWidth="1"/>
    <col min="3" max="3" width="30" style="104" customWidth="1"/>
    <col min="4" max="7" width="10.6640625" style="104" customWidth="1"/>
    <col min="8" max="8" width="4.33203125" style="104" customWidth="1"/>
    <col min="9" max="9" width="10.6640625" style="104" customWidth="1"/>
    <col min="10" max="10" width="30" style="104" customWidth="1"/>
    <col min="11" max="11" width="32.6640625" style="104" customWidth="1"/>
    <col min="12" max="12" width="10.6640625" style="104" customWidth="1"/>
    <col min="13" max="13" width="5.33203125" style="104" customWidth="1"/>
    <col min="14" max="16384" width="9.1640625" style="104"/>
  </cols>
  <sheetData>
    <row r="2" spans="1:13" ht="13.5" customHeight="1">
      <c r="B2" s="105" t="s">
        <v>123</v>
      </c>
      <c r="C2" s="105"/>
      <c r="D2" s="106"/>
      <c r="E2" s="106"/>
      <c r="F2" s="106"/>
      <c r="G2" s="106"/>
      <c r="H2" s="106"/>
      <c r="I2" s="106"/>
      <c r="J2" s="106"/>
      <c r="K2" s="106"/>
      <c r="L2" s="106"/>
    </row>
    <row r="3" spans="1:13" ht="13.5" customHeight="1">
      <c r="B3" s="105" t="s">
        <v>94</v>
      </c>
      <c r="C3" s="105"/>
      <c r="D3" s="106"/>
      <c r="E3" s="106"/>
      <c r="F3" s="106"/>
      <c r="G3" s="106"/>
      <c r="H3" s="106"/>
      <c r="I3" s="106"/>
      <c r="J3" s="106"/>
      <c r="K3" s="106"/>
      <c r="L3" s="106"/>
    </row>
    <row r="4" spans="1:13" ht="13.5" customHeight="1">
      <c r="B4" s="106"/>
      <c r="C4" s="106"/>
      <c r="D4" s="106"/>
      <c r="E4" s="106"/>
      <c r="F4" s="106"/>
      <c r="G4" s="106"/>
      <c r="H4" s="106"/>
      <c r="I4" s="106"/>
      <c r="J4" s="106"/>
      <c r="K4" s="106"/>
      <c r="L4" s="106"/>
    </row>
    <row r="5" spans="1:13" s="107" customFormat="1" ht="13.5" customHeight="1">
      <c r="B5" s="108" t="s">
        <v>0</v>
      </c>
      <c r="C5" s="108"/>
      <c r="D5" s="108"/>
      <c r="E5" s="108"/>
      <c r="F5" s="108"/>
      <c r="G5" s="108"/>
      <c r="H5" s="105"/>
      <c r="I5" s="125" t="s">
        <v>5</v>
      </c>
      <c r="J5" s="125"/>
      <c r="K5" s="125"/>
      <c r="L5" s="108"/>
      <c r="M5" s="104"/>
    </row>
    <row r="6" spans="1:13" s="107" customFormat="1" ht="13.5" customHeight="1">
      <c r="B6" s="126"/>
      <c r="C6" s="126"/>
      <c r="D6" s="126"/>
      <c r="E6" s="126"/>
      <c r="F6" s="126"/>
      <c r="G6" s="126"/>
      <c r="H6" s="105"/>
      <c r="I6" s="116"/>
      <c r="J6" s="116"/>
      <c r="K6" s="116"/>
      <c r="L6" s="126"/>
      <c r="M6" s="104"/>
    </row>
    <row r="7" spans="1:13" s="107" customFormat="1" ht="27" customHeight="1">
      <c r="B7" s="127" t="s">
        <v>92</v>
      </c>
      <c r="C7" s="127" t="s">
        <v>81</v>
      </c>
      <c r="D7" s="127" t="s">
        <v>82</v>
      </c>
      <c r="E7" s="127" t="s">
        <v>83</v>
      </c>
      <c r="F7" s="127" t="s">
        <v>95</v>
      </c>
      <c r="G7" s="127" t="s">
        <v>1</v>
      </c>
      <c r="H7" s="128"/>
      <c r="I7" s="127" t="s">
        <v>92</v>
      </c>
      <c r="J7" s="127" t="s">
        <v>81</v>
      </c>
      <c r="K7" s="127" t="s">
        <v>2</v>
      </c>
      <c r="L7" s="127" t="s">
        <v>1</v>
      </c>
    </row>
    <row r="8" spans="1:13" ht="14" customHeight="1">
      <c r="A8" s="92"/>
      <c r="B8" s="199" t="s">
        <v>160</v>
      </c>
      <c r="C8" s="221" t="s">
        <v>151</v>
      </c>
      <c r="D8" s="204"/>
      <c r="E8" s="204"/>
      <c r="F8" s="204"/>
      <c r="G8" s="204"/>
      <c r="I8" s="199" t="s">
        <v>160</v>
      </c>
      <c r="J8" s="221" t="s">
        <v>151</v>
      </c>
      <c r="K8" s="247"/>
      <c r="L8" s="204">
        <f>G9+G10</f>
        <v>318</v>
      </c>
    </row>
    <row r="9" spans="1:13" ht="14" customHeight="1">
      <c r="A9" s="92"/>
      <c r="B9" s="200" t="s">
        <v>160</v>
      </c>
      <c r="C9" s="222" t="s">
        <v>169</v>
      </c>
      <c r="D9" s="205">
        <v>1</v>
      </c>
      <c r="E9" s="205">
        <v>1</v>
      </c>
      <c r="F9" s="205"/>
      <c r="G9" s="205">
        <v>2</v>
      </c>
      <c r="I9" s="217" t="s">
        <v>160</v>
      </c>
      <c r="J9" s="245" t="s">
        <v>169</v>
      </c>
      <c r="K9" s="147" t="s">
        <v>209</v>
      </c>
      <c r="L9" s="205"/>
    </row>
    <row r="10" spans="1:13" ht="14" customHeight="1">
      <c r="A10" s="92"/>
      <c r="B10" s="200" t="s">
        <v>225</v>
      </c>
      <c r="C10" s="222" t="s">
        <v>168</v>
      </c>
      <c r="D10" s="205">
        <v>107</v>
      </c>
      <c r="E10" s="205">
        <v>107</v>
      </c>
      <c r="F10" s="205">
        <v>102</v>
      </c>
      <c r="G10" s="205">
        <v>316</v>
      </c>
      <c r="I10" s="217" t="s">
        <v>225</v>
      </c>
      <c r="J10" s="245" t="s">
        <v>168</v>
      </c>
      <c r="K10" s="147" t="s">
        <v>209</v>
      </c>
      <c r="L10" s="205"/>
    </row>
    <row r="11" spans="1:13" ht="14" customHeight="1">
      <c r="A11" s="92"/>
      <c r="B11" s="200" t="s">
        <v>226</v>
      </c>
      <c r="C11" s="222" t="s">
        <v>170</v>
      </c>
      <c r="D11" s="205">
        <v>7</v>
      </c>
      <c r="E11" s="205">
        <v>9</v>
      </c>
      <c r="F11" s="205">
        <v>8</v>
      </c>
      <c r="G11" s="205">
        <v>24</v>
      </c>
      <c r="I11" s="200" t="s">
        <v>226</v>
      </c>
      <c r="J11" s="222" t="s">
        <v>170</v>
      </c>
      <c r="K11" s="147"/>
      <c r="L11" s="205">
        <f>G11</f>
        <v>24</v>
      </c>
    </row>
    <row r="12" spans="1:13" ht="14" customHeight="1">
      <c r="A12" s="92"/>
      <c r="B12" s="200" t="s">
        <v>227</v>
      </c>
      <c r="C12" s="222" t="s">
        <v>171</v>
      </c>
      <c r="D12" s="205">
        <v>6</v>
      </c>
      <c r="E12" s="205">
        <v>4</v>
      </c>
      <c r="F12" s="205">
        <v>6</v>
      </c>
      <c r="G12" s="205">
        <v>16</v>
      </c>
      <c r="I12" s="200" t="s">
        <v>227</v>
      </c>
      <c r="J12" s="222" t="s">
        <v>171</v>
      </c>
      <c r="K12" s="147"/>
      <c r="L12" s="205">
        <f>G12+G13</f>
        <v>18</v>
      </c>
    </row>
    <row r="13" spans="1:13" ht="14" customHeight="1">
      <c r="A13" s="92"/>
      <c r="B13" s="209" t="s">
        <v>228</v>
      </c>
      <c r="C13" s="222" t="s">
        <v>172</v>
      </c>
      <c r="D13" s="205"/>
      <c r="E13" s="205">
        <v>1</v>
      </c>
      <c r="F13" s="205">
        <v>1</v>
      </c>
      <c r="G13" s="205">
        <v>2</v>
      </c>
      <c r="I13" s="309" t="s">
        <v>228</v>
      </c>
      <c r="J13" s="245" t="s">
        <v>172</v>
      </c>
      <c r="K13" s="147" t="s">
        <v>212</v>
      </c>
      <c r="L13" s="205"/>
    </row>
    <row r="14" spans="1:13" ht="14" customHeight="1">
      <c r="A14" s="92"/>
      <c r="B14" s="210" t="s">
        <v>231</v>
      </c>
      <c r="C14" s="222" t="s">
        <v>133</v>
      </c>
      <c r="D14" s="205">
        <v>11</v>
      </c>
      <c r="E14" s="205">
        <v>16</v>
      </c>
      <c r="F14" s="205">
        <v>13</v>
      </c>
      <c r="G14" s="205">
        <v>40</v>
      </c>
      <c r="I14" s="210" t="s">
        <v>231</v>
      </c>
      <c r="J14" s="222" t="s">
        <v>133</v>
      </c>
      <c r="K14" s="175"/>
      <c r="L14" s="205">
        <f>G14</f>
        <v>40</v>
      </c>
    </row>
    <row r="15" spans="1:13" ht="14" customHeight="1">
      <c r="A15" s="92"/>
      <c r="B15" s="210" t="s">
        <v>161</v>
      </c>
      <c r="C15" s="222" t="s">
        <v>3</v>
      </c>
      <c r="D15" s="205"/>
      <c r="E15" s="205"/>
      <c r="F15" s="205"/>
      <c r="G15" s="205"/>
      <c r="I15" s="210" t="s">
        <v>161</v>
      </c>
      <c r="J15" s="222" t="s">
        <v>3</v>
      </c>
      <c r="K15" s="175"/>
      <c r="L15" s="205">
        <f>G16+G17</f>
        <v>213</v>
      </c>
      <c r="M15" s="92"/>
    </row>
    <row r="16" spans="1:13" ht="14" customHeight="1">
      <c r="A16" s="92"/>
      <c r="B16" s="209" t="s">
        <v>229</v>
      </c>
      <c r="C16" s="222" t="s">
        <v>173</v>
      </c>
      <c r="D16" s="205">
        <v>15</v>
      </c>
      <c r="E16" s="205">
        <v>10</v>
      </c>
      <c r="F16" s="205">
        <v>12</v>
      </c>
      <c r="G16" s="205">
        <v>37</v>
      </c>
      <c r="I16" s="309" t="s">
        <v>229</v>
      </c>
      <c r="J16" s="245" t="s">
        <v>173</v>
      </c>
      <c r="K16" s="175" t="s">
        <v>210</v>
      </c>
      <c r="L16" s="205"/>
      <c r="M16" s="92"/>
    </row>
    <row r="17" spans="1:13" ht="14" customHeight="1">
      <c r="A17" s="92"/>
      <c r="B17" s="210" t="s">
        <v>230</v>
      </c>
      <c r="C17" s="222" t="s">
        <v>174</v>
      </c>
      <c r="D17" s="205">
        <v>65</v>
      </c>
      <c r="E17" s="205">
        <v>41</v>
      </c>
      <c r="F17" s="205">
        <v>70</v>
      </c>
      <c r="G17" s="205">
        <v>176</v>
      </c>
      <c r="I17" s="218" t="s">
        <v>230</v>
      </c>
      <c r="J17" s="245" t="s">
        <v>174</v>
      </c>
      <c r="K17" s="175" t="s">
        <v>210</v>
      </c>
      <c r="L17" s="205"/>
      <c r="M17" s="92"/>
    </row>
    <row r="18" spans="1:13" ht="14" customHeight="1">
      <c r="A18" s="92"/>
      <c r="B18" s="210" t="s">
        <v>124</v>
      </c>
      <c r="C18" s="222" t="s">
        <v>96</v>
      </c>
      <c r="D18" s="205">
        <v>6</v>
      </c>
      <c r="E18" s="205">
        <v>6</v>
      </c>
      <c r="F18" s="205">
        <v>3</v>
      </c>
      <c r="G18" s="205">
        <v>15</v>
      </c>
      <c r="I18" s="210" t="s">
        <v>124</v>
      </c>
      <c r="J18" s="222" t="s">
        <v>96</v>
      </c>
      <c r="K18" s="175"/>
      <c r="L18" s="205">
        <f>G18+G19+G20</f>
        <v>19</v>
      </c>
      <c r="M18" s="92"/>
    </row>
    <row r="19" spans="1:13" ht="14" customHeight="1">
      <c r="A19" s="92"/>
      <c r="B19" s="210" t="s">
        <v>232</v>
      </c>
      <c r="C19" s="222" t="s">
        <v>233</v>
      </c>
      <c r="D19" s="205">
        <v>2</v>
      </c>
      <c r="E19" s="205"/>
      <c r="F19" s="205"/>
      <c r="G19" s="205">
        <v>2</v>
      </c>
      <c r="I19" s="218" t="s">
        <v>232</v>
      </c>
      <c r="J19" s="245" t="s">
        <v>233</v>
      </c>
      <c r="K19" s="175" t="s">
        <v>211</v>
      </c>
      <c r="L19" s="205"/>
      <c r="M19" s="92"/>
    </row>
    <row r="20" spans="1:13" ht="14" customHeight="1">
      <c r="A20" s="92"/>
      <c r="B20" s="210" t="s">
        <v>234</v>
      </c>
      <c r="C20" s="222" t="s">
        <v>176</v>
      </c>
      <c r="D20" s="205"/>
      <c r="E20" s="205"/>
      <c r="F20" s="205">
        <v>2</v>
      </c>
      <c r="G20" s="205">
        <v>2</v>
      </c>
      <c r="I20" s="218" t="s">
        <v>234</v>
      </c>
      <c r="J20" s="245" t="s">
        <v>176</v>
      </c>
      <c r="K20" s="175" t="s">
        <v>211</v>
      </c>
      <c r="L20" s="205"/>
      <c r="M20" s="92"/>
    </row>
    <row r="21" spans="1:13" ht="14" customHeight="1">
      <c r="A21" s="92"/>
      <c r="B21" s="210" t="s">
        <v>235</v>
      </c>
      <c r="C21" s="222" t="s">
        <v>177</v>
      </c>
      <c r="D21" s="205">
        <v>3</v>
      </c>
      <c r="E21" s="205">
        <v>2</v>
      </c>
      <c r="F21" s="205">
        <v>1</v>
      </c>
      <c r="G21" s="205">
        <v>6</v>
      </c>
      <c r="I21" s="210" t="s">
        <v>235</v>
      </c>
      <c r="J21" s="222" t="s">
        <v>177</v>
      </c>
      <c r="K21" s="175"/>
      <c r="L21" s="205">
        <f>G21</f>
        <v>6</v>
      </c>
      <c r="M21" s="92"/>
    </row>
    <row r="22" spans="1:13" ht="14" customHeight="1">
      <c r="A22" s="92"/>
      <c r="B22" s="210" t="s">
        <v>237</v>
      </c>
      <c r="C22" s="222" t="s">
        <v>121</v>
      </c>
      <c r="D22" s="205">
        <v>23</v>
      </c>
      <c r="E22" s="205">
        <v>27</v>
      </c>
      <c r="F22" s="205">
        <v>27</v>
      </c>
      <c r="G22" s="205">
        <v>77</v>
      </c>
      <c r="I22" s="210" t="s">
        <v>237</v>
      </c>
      <c r="J22" s="222" t="s">
        <v>121</v>
      </c>
      <c r="K22" s="175"/>
      <c r="L22" s="205">
        <f>G22</f>
        <v>77</v>
      </c>
      <c r="M22" s="92"/>
    </row>
    <row r="23" spans="1:13" ht="14" customHeight="1">
      <c r="A23" s="92"/>
      <c r="B23" s="210" t="s">
        <v>236</v>
      </c>
      <c r="C23" s="222" t="s">
        <v>179</v>
      </c>
      <c r="D23" s="205">
        <v>24</v>
      </c>
      <c r="E23" s="205">
        <v>21</v>
      </c>
      <c r="F23" s="205">
        <v>16</v>
      </c>
      <c r="G23" s="205">
        <v>61</v>
      </c>
      <c r="I23" s="210" t="s">
        <v>236</v>
      </c>
      <c r="J23" s="222" t="s">
        <v>179</v>
      </c>
      <c r="K23" s="175"/>
      <c r="L23" s="205">
        <f>G23</f>
        <v>61</v>
      </c>
      <c r="M23" s="92"/>
    </row>
    <row r="24" spans="1:13" ht="14" customHeight="1">
      <c r="A24" s="92"/>
      <c r="B24" s="210" t="s">
        <v>125</v>
      </c>
      <c r="C24" s="222" t="s">
        <v>120</v>
      </c>
      <c r="D24" s="205"/>
      <c r="E24" s="205"/>
      <c r="F24" s="205"/>
      <c r="G24" s="205"/>
      <c r="I24" s="210" t="s">
        <v>125</v>
      </c>
      <c r="J24" s="222" t="s">
        <v>120</v>
      </c>
      <c r="K24" s="175"/>
      <c r="L24" s="205">
        <f>G25+G26</f>
        <v>104</v>
      </c>
      <c r="M24" s="92"/>
    </row>
    <row r="25" spans="1:13" ht="14" customHeight="1">
      <c r="B25" s="210" t="s">
        <v>238</v>
      </c>
      <c r="C25" s="222" t="s">
        <v>181</v>
      </c>
      <c r="D25" s="205">
        <v>22</v>
      </c>
      <c r="E25" s="205">
        <v>20</v>
      </c>
      <c r="F25" s="205">
        <v>34</v>
      </c>
      <c r="G25" s="205">
        <v>76</v>
      </c>
      <c r="I25" s="218" t="s">
        <v>238</v>
      </c>
      <c r="J25" s="245" t="s">
        <v>181</v>
      </c>
      <c r="K25" s="175" t="s">
        <v>214</v>
      </c>
      <c r="L25" s="205"/>
      <c r="M25" s="92"/>
    </row>
    <row r="26" spans="1:13" ht="14" customHeight="1">
      <c r="B26" s="210" t="s">
        <v>239</v>
      </c>
      <c r="C26" s="222" t="s">
        <v>182</v>
      </c>
      <c r="D26" s="205">
        <v>10</v>
      </c>
      <c r="E26" s="205">
        <v>9</v>
      </c>
      <c r="F26" s="205">
        <v>9</v>
      </c>
      <c r="G26" s="205">
        <v>28</v>
      </c>
      <c r="I26" s="218" t="s">
        <v>239</v>
      </c>
      <c r="J26" s="245" t="s">
        <v>182</v>
      </c>
      <c r="K26" s="175" t="s">
        <v>214</v>
      </c>
      <c r="L26" s="205"/>
      <c r="M26" s="92"/>
    </row>
    <row r="27" spans="1:13" ht="14" customHeight="1">
      <c r="B27" s="210" t="s">
        <v>162</v>
      </c>
      <c r="C27" s="222" t="s">
        <v>97</v>
      </c>
      <c r="D27" s="205">
        <v>56</v>
      </c>
      <c r="E27" s="205">
        <v>36</v>
      </c>
      <c r="F27" s="205">
        <v>38</v>
      </c>
      <c r="G27" s="205">
        <v>130</v>
      </c>
      <c r="I27" s="210" t="s">
        <v>162</v>
      </c>
      <c r="J27" s="222" t="s">
        <v>97</v>
      </c>
      <c r="K27" s="175"/>
      <c r="L27" s="205">
        <f>G27+G28</f>
        <v>144</v>
      </c>
      <c r="M27" s="92"/>
    </row>
    <row r="28" spans="1:13" ht="14" customHeight="1">
      <c r="B28" s="210" t="s">
        <v>240</v>
      </c>
      <c r="C28" s="222" t="s">
        <v>184</v>
      </c>
      <c r="D28" s="205">
        <v>3</v>
      </c>
      <c r="E28" s="205">
        <v>4</v>
      </c>
      <c r="F28" s="205">
        <v>7</v>
      </c>
      <c r="G28" s="205">
        <v>14</v>
      </c>
      <c r="I28" s="218" t="s">
        <v>240</v>
      </c>
      <c r="J28" s="245" t="s">
        <v>184</v>
      </c>
      <c r="K28" s="175" t="s">
        <v>215</v>
      </c>
      <c r="L28" s="205"/>
      <c r="M28" s="92"/>
    </row>
    <row r="29" spans="1:13" ht="14" customHeight="1">
      <c r="B29" s="210" t="s">
        <v>130</v>
      </c>
      <c r="C29" s="222" t="s">
        <v>103</v>
      </c>
      <c r="D29" s="205">
        <v>5</v>
      </c>
      <c r="E29" s="205">
        <v>4</v>
      </c>
      <c r="F29" s="205">
        <v>7</v>
      </c>
      <c r="G29" s="205">
        <v>16</v>
      </c>
      <c r="I29" s="210" t="s">
        <v>130</v>
      </c>
      <c r="J29" s="222" t="s">
        <v>103</v>
      </c>
      <c r="K29" s="175"/>
      <c r="L29" s="205">
        <f>G29</f>
        <v>16</v>
      </c>
      <c r="M29" s="92"/>
    </row>
    <row r="30" spans="1:13" ht="14" customHeight="1">
      <c r="B30" s="210" t="s">
        <v>241</v>
      </c>
      <c r="C30" s="222" t="s">
        <v>102</v>
      </c>
      <c r="D30" s="205">
        <v>9</v>
      </c>
      <c r="E30" s="205">
        <v>9</v>
      </c>
      <c r="F30" s="205">
        <v>10</v>
      </c>
      <c r="G30" s="205">
        <v>28</v>
      </c>
      <c r="I30" s="210" t="s">
        <v>241</v>
      </c>
      <c r="J30" s="222" t="s">
        <v>102</v>
      </c>
      <c r="K30" s="175"/>
      <c r="L30" s="205">
        <f>G30</f>
        <v>28</v>
      </c>
      <c r="M30" s="92"/>
    </row>
    <row r="31" spans="1:13" ht="14" customHeight="1">
      <c r="B31" s="210" t="s">
        <v>242</v>
      </c>
      <c r="C31" s="222" t="s">
        <v>152</v>
      </c>
      <c r="D31" s="205">
        <v>63</v>
      </c>
      <c r="E31" s="205">
        <v>54</v>
      </c>
      <c r="F31" s="205">
        <v>59</v>
      </c>
      <c r="G31" s="205">
        <v>176</v>
      </c>
      <c r="I31" s="210" t="s">
        <v>242</v>
      </c>
      <c r="J31" s="222" t="s">
        <v>152</v>
      </c>
      <c r="K31" s="175"/>
      <c r="L31" s="205">
        <f>G31</f>
        <v>176</v>
      </c>
      <c r="M31" s="92"/>
    </row>
    <row r="32" spans="1:13" ht="14" customHeight="1">
      <c r="B32" s="210" t="s">
        <v>126</v>
      </c>
      <c r="C32" s="222" t="s">
        <v>188</v>
      </c>
      <c r="D32" s="205">
        <v>2</v>
      </c>
      <c r="E32" s="205">
        <v>3</v>
      </c>
      <c r="F32" s="205">
        <v>5</v>
      </c>
      <c r="G32" s="205">
        <v>10</v>
      </c>
      <c r="I32" s="210" t="s">
        <v>126</v>
      </c>
      <c r="J32" s="222" t="s">
        <v>188</v>
      </c>
      <c r="K32" s="175"/>
      <c r="L32" s="205">
        <f>G32+G33</f>
        <v>11</v>
      </c>
      <c r="M32" s="92"/>
    </row>
    <row r="33" spans="2:13" ht="14" customHeight="1">
      <c r="B33" s="210" t="s">
        <v>243</v>
      </c>
      <c r="C33" s="222" t="s">
        <v>187</v>
      </c>
      <c r="D33" s="205"/>
      <c r="E33" s="205">
        <v>1</v>
      </c>
      <c r="F33" s="205"/>
      <c r="G33" s="205">
        <v>1</v>
      </c>
      <c r="I33" s="218" t="s">
        <v>243</v>
      </c>
      <c r="J33" s="245" t="s">
        <v>187</v>
      </c>
      <c r="K33" s="175" t="s">
        <v>217</v>
      </c>
      <c r="L33" s="205"/>
      <c r="M33" s="92"/>
    </row>
    <row r="34" spans="2:13" ht="14" customHeight="1">
      <c r="B34" s="210" t="s">
        <v>127</v>
      </c>
      <c r="C34" s="222" t="s">
        <v>98</v>
      </c>
      <c r="D34" s="205">
        <v>36</v>
      </c>
      <c r="E34" s="205">
        <v>35</v>
      </c>
      <c r="F34" s="205">
        <v>23</v>
      </c>
      <c r="G34" s="205">
        <v>94</v>
      </c>
      <c r="I34" s="210" t="s">
        <v>127</v>
      </c>
      <c r="J34" s="222" t="s">
        <v>98</v>
      </c>
      <c r="K34" s="175"/>
      <c r="L34" s="205">
        <f>G34+G35</f>
        <v>116</v>
      </c>
      <c r="M34" s="92"/>
    </row>
    <row r="35" spans="2:13" ht="14" customHeight="1">
      <c r="B35" s="210" t="s">
        <v>244</v>
      </c>
      <c r="C35" s="222" t="s">
        <v>189</v>
      </c>
      <c r="D35" s="205">
        <v>3</v>
      </c>
      <c r="E35" s="205">
        <v>11</v>
      </c>
      <c r="F35" s="205">
        <v>8</v>
      </c>
      <c r="G35" s="205">
        <v>22</v>
      </c>
      <c r="I35" s="218" t="s">
        <v>244</v>
      </c>
      <c r="J35" s="245" t="s">
        <v>189</v>
      </c>
      <c r="K35" s="175" t="s">
        <v>218</v>
      </c>
      <c r="L35" s="205"/>
      <c r="M35" s="92"/>
    </row>
    <row r="36" spans="2:13" ht="14" customHeight="1">
      <c r="B36" s="210" t="s">
        <v>163</v>
      </c>
      <c r="C36" s="222" t="s">
        <v>153</v>
      </c>
      <c r="D36" s="205">
        <v>61</v>
      </c>
      <c r="E36" s="205">
        <v>56</v>
      </c>
      <c r="F36" s="205">
        <v>57</v>
      </c>
      <c r="G36" s="205">
        <v>174</v>
      </c>
      <c r="I36" s="210" t="s">
        <v>163</v>
      </c>
      <c r="J36" s="222" t="s">
        <v>153</v>
      </c>
      <c r="K36" s="175"/>
      <c r="L36" s="205">
        <f>G36+G38</f>
        <v>189</v>
      </c>
      <c r="M36" s="92"/>
    </row>
    <row r="37" spans="2:13" ht="14" customHeight="1">
      <c r="B37" s="210" t="s">
        <v>248</v>
      </c>
      <c r="C37" s="222" t="s">
        <v>154</v>
      </c>
      <c r="D37" s="205">
        <v>68</v>
      </c>
      <c r="E37" s="205">
        <v>73</v>
      </c>
      <c r="F37" s="205">
        <v>78</v>
      </c>
      <c r="G37" s="205">
        <v>219</v>
      </c>
      <c r="I37" s="210" t="s">
        <v>248</v>
      </c>
      <c r="J37" s="222" t="s">
        <v>154</v>
      </c>
      <c r="K37" s="175"/>
      <c r="L37" s="205">
        <f>G37+G38</f>
        <v>234</v>
      </c>
      <c r="M37" s="92"/>
    </row>
    <row r="38" spans="2:13" ht="14" customHeight="1">
      <c r="B38" s="210" t="s">
        <v>247</v>
      </c>
      <c r="C38" s="222" t="s">
        <v>191</v>
      </c>
      <c r="D38" s="205">
        <v>9</v>
      </c>
      <c r="E38" s="205">
        <v>5</v>
      </c>
      <c r="F38" s="205">
        <v>1</v>
      </c>
      <c r="G38" s="205">
        <v>15</v>
      </c>
      <c r="I38" s="218" t="s">
        <v>247</v>
      </c>
      <c r="J38" s="245" t="s">
        <v>191</v>
      </c>
      <c r="K38" s="175" t="s">
        <v>323</v>
      </c>
      <c r="L38" s="205"/>
      <c r="M38" s="92"/>
    </row>
    <row r="39" spans="2:13" ht="14" customHeight="1">
      <c r="B39" s="210" t="s">
        <v>128</v>
      </c>
      <c r="C39" s="222" t="s">
        <v>99</v>
      </c>
      <c r="D39" s="205"/>
      <c r="E39" s="205"/>
      <c r="F39" s="205"/>
      <c r="G39" s="205"/>
      <c r="I39" s="210" t="s">
        <v>128</v>
      </c>
      <c r="J39" s="222" t="s">
        <v>99</v>
      </c>
      <c r="K39" s="175"/>
      <c r="L39" s="205">
        <f>G40+G41+G42+G43</f>
        <v>41</v>
      </c>
      <c r="M39" s="92"/>
    </row>
    <row r="40" spans="2:13" ht="14" customHeight="1">
      <c r="B40" s="210" t="s">
        <v>249</v>
      </c>
      <c r="C40" s="222" t="s">
        <v>190</v>
      </c>
      <c r="D40" s="205">
        <v>3</v>
      </c>
      <c r="E40" s="205">
        <v>3</v>
      </c>
      <c r="F40" s="205">
        <v>5</v>
      </c>
      <c r="G40" s="205">
        <v>11</v>
      </c>
      <c r="I40" s="218" t="s">
        <v>249</v>
      </c>
      <c r="J40" s="245" t="s">
        <v>190</v>
      </c>
      <c r="K40" s="175" t="s">
        <v>213</v>
      </c>
      <c r="L40" s="205"/>
      <c r="M40" s="92"/>
    </row>
    <row r="41" spans="2:13" ht="14" customHeight="1">
      <c r="B41" s="210" t="s">
        <v>250</v>
      </c>
      <c r="C41" s="222" t="s">
        <v>192</v>
      </c>
      <c r="D41" s="205">
        <v>6</v>
      </c>
      <c r="E41" s="205">
        <v>9</v>
      </c>
      <c r="F41" s="205">
        <v>4</v>
      </c>
      <c r="G41" s="205">
        <v>19</v>
      </c>
      <c r="I41" s="218" t="s">
        <v>250</v>
      </c>
      <c r="J41" s="245" t="s">
        <v>192</v>
      </c>
      <c r="K41" s="175" t="s">
        <v>213</v>
      </c>
      <c r="L41" s="205"/>
      <c r="M41" s="92"/>
    </row>
    <row r="42" spans="2:13" ht="14" customHeight="1">
      <c r="B42" s="210" t="s">
        <v>245</v>
      </c>
      <c r="C42" s="222" t="s">
        <v>246</v>
      </c>
      <c r="D42" s="205">
        <v>1</v>
      </c>
      <c r="E42" s="205">
        <v>2</v>
      </c>
      <c r="F42" s="205">
        <v>3</v>
      </c>
      <c r="G42" s="205">
        <v>6</v>
      </c>
      <c r="I42" s="218" t="s">
        <v>245</v>
      </c>
      <c r="J42" s="245" t="s">
        <v>246</v>
      </c>
      <c r="K42" s="175" t="s">
        <v>213</v>
      </c>
      <c r="L42" s="205"/>
      <c r="M42" s="92"/>
    </row>
    <row r="43" spans="2:13" ht="14" customHeight="1">
      <c r="B43" s="210" t="s">
        <v>251</v>
      </c>
      <c r="C43" s="222" t="s">
        <v>252</v>
      </c>
      <c r="D43" s="205"/>
      <c r="E43" s="205">
        <v>3</v>
      </c>
      <c r="F43" s="205">
        <v>2</v>
      </c>
      <c r="G43" s="205">
        <v>5</v>
      </c>
      <c r="I43" s="218" t="s">
        <v>251</v>
      </c>
      <c r="J43" s="245" t="s">
        <v>252</v>
      </c>
      <c r="K43" s="175" t="s">
        <v>213</v>
      </c>
      <c r="L43" s="205"/>
      <c r="M43" s="92"/>
    </row>
    <row r="44" spans="2:13" ht="14" customHeight="1">
      <c r="B44" s="210" t="s">
        <v>129</v>
      </c>
      <c r="C44" s="222" t="s">
        <v>100</v>
      </c>
      <c r="D44" s="205">
        <v>2</v>
      </c>
      <c r="E44" s="205"/>
      <c r="F44" s="205">
        <v>4</v>
      </c>
      <c r="G44" s="205">
        <v>6</v>
      </c>
      <c r="I44" s="210" t="s">
        <v>129</v>
      </c>
      <c r="J44" s="222" t="s">
        <v>100</v>
      </c>
      <c r="K44" s="175"/>
      <c r="L44" s="205">
        <f>G44</f>
        <v>6</v>
      </c>
      <c r="M44" s="92"/>
    </row>
    <row r="45" spans="2:13" ht="14" customHeight="1">
      <c r="B45" s="210" t="s">
        <v>131</v>
      </c>
      <c r="C45" s="222" t="s">
        <v>194</v>
      </c>
      <c r="D45" s="205">
        <v>12</v>
      </c>
      <c r="E45" s="205">
        <v>9</v>
      </c>
      <c r="F45" s="205">
        <v>9</v>
      </c>
      <c r="G45" s="205">
        <v>30</v>
      </c>
      <c r="I45" s="210" t="s">
        <v>131</v>
      </c>
      <c r="J45" s="222" t="s">
        <v>194</v>
      </c>
      <c r="K45" s="175"/>
      <c r="L45" s="205">
        <f>G45+G46</f>
        <v>31</v>
      </c>
      <c r="M45" s="92"/>
    </row>
    <row r="46" spans="2:13" ht="14" customHeight="1">
      <c r="B46" s="210" t="s">
        <v>254</v>
      </c>
      <c r="C46" s="222" t="s">
        <v>255</v>
      </c>
      <c r="D46" s="205"/>
      <c r="E46" s="205"/>
      <c r="F46" s="205">
        <v>1</v>
      </c>
      <c r="G46" s="205">
        <v>1</v>
      </c>
      <c r="I46" s="218" t="s">
        <v>254</v>
      </c>
      <c r="J46" s="245" t="s">
        <v>255</v>
      </c>
      <c r="K46" s="175" t="s">
        <v>219</v>
      </c>
      <c r="L46" s="205"/>
      <c r="M46" s="92"/>
    </row>
    <row r="47" spans="2:13" ht="14" customHeight="1">
      <c r="B47" s="210" t="s">
        <v>253</v>
      </c>
      <c r="C47" s="222" t="s">
        <v>155</v>
      </c>
      <c r="D47" s="205">
        <v>24</v>
      </c>
      <c r="E47" s="205">
        <v>42</v>
      </c>
      <c r="F47" s="205">
        <v>23</v>
      </c>
      <c r="G47" s="205">
        <v>89</v>
      </c>
      <c r="I47" s="210" t="s">
        <v>253</v>
      </c>
      <c r="J47" s="222" t="s">
        <v>155</v>
      </c>
      <c r="K47" s="175"/>
      <c r="L47" s="205">
        <f>G47</f>
        <v>89</v>
      </c>
      <c r="M47" s="92"/>
    </row>
    <row r="48" spans="2:13" ht="14" customHeight="1">
      <c r="B48" s="210" t="s">
        <v>91</v>
      </c>
      <c r="C48" s="222" t="s">
        <v>4</v>
      </c>
      <c r="D48" s="205">
        <v>80</v>
      </c>
      <c r="E48" s="205">
        <v>84</v>
      </c>
      <c r="F48" s="205">
        <v>104</v>
      </c>
      <c r="G48" s="205">
        <v>268</v>
      </c>
      <c r="I48" s="210" t="s">
        <v>91</v>
      </c>
      <c r="J48" s="222" t="s">
        <v>4</v>
      </c>
      <c r="K48" s="175"/>
      <c r="L48" s="205">
        <f>G48</f>
        <v>268</v>
      </c>
      <c r="M48" s="92"/>
    </row>
    <row r="49" spans="2:13" ht="14" customHeight="1">
      <c r="B49" s="210" t="s">
        <v>256</v>
      </c>
      <c r="C49" s="222" t="s">
        <v>199</v>
      </c>
      <c r="D49" s="205">
        <v>3</v>
      </c>
      <c r="E49" s="205">
        <v>4</v>
      </c>
      <c r="F49" s="205">
        <v>5</v>
      </c>
      <c r="G49" s="205">
        <v>12</v>
      </c>
      <c r="I49" s="210" t="s">
        <v>256</v>
      </c>
      <c r="J49" s="222" t="s">
        <v>199</v>
      </c>
      <c r="K49" s="175"/>
      <c r="L49" s="205">
        <f>G49</f>
        <v>12</v>
      </c>
      <c r="M49" s="92"/>
    </row>
    <row r="50" spans="2:13" ht="14" customHeight="1">
      <c r="B50" s="210" t="s">
        <v>260</v>
      </c>
      <c r="C50" s="222" t="s">
        <v>156</v>
      </c>
      <c r="D50" s="205">
        <v>22</v>
      </c>
      <c r="E50" s="205">
        <v>10</v>
      </c>
      <c r="F50" s="205">
        <v>23</v>
      </c>
      <c r="G50" s="205">
        <v>55</v>
      </c>
      <c r="I50" s="210" t="s">
        <v>260</v>
      </c>
      <c r="J50" s="222" t="s">
        <v>156</v>
      </c>
      <c r="K50" s="175"/>
      <c r="L50" s="205">
        <f>G50</f>
        <v>55</v>
      </c>
      <c r="M50" s="92"/>
    </row>
    <row r="51" spans="2:13" ht="14" customHeight="1">
      <c r="B51" s="210" t="s">
        <v>164</v>
      </c>
      <c r="C51" s="222" t="s">
        <v>101</v>
      </c>
      <c r="D51" s="205">
        <v>14</v>
      </c>
      <c r="E51" s="205">
        <v>13</v>
      </c>
      <c r="F51" s="205">
        <v>18</v>
      </c>
      <c r="G51" s="205">
        <v>45</v>
      </c>
      <c r="I51" s="210" t="s">
        <v>164</v>
      </c>
      <c r="J51" s="222" t="s">
        <v>101</v>
      </c>
      <c r="K51" s="175"/>
      <c r="L51" s="205">
        <f>G51</f>
        <v>45</v>
      </c>
      <c r="M51" s="92"/>
    </row>
    <row r="52" spans="2:13" ht="14" customHeight="1">
      <c r="B52" s="210" t="s">
        <v>132</v>
      </c>
      <c r="C52" s="222" t="s">
        <v>157</v>
      </c>
      <c r="D52" s="205">
        <v>8</v>
      </c>
      <c r="E52" s="205">
        <v>9</v>
      </c>
      <c r="F52" s="205">
        <v>11</v>
      </c>
      <c r="G52" s="205">
        <v>28</v>
      </c>
      <c r="I52" s="210" t="s">
        <v>132</v>
      </c>
      <c r="J52" s="222" t="s">
        <v>157</v>
      </c>
      <c r="K52" s="175"/>
      <c r="L52" s="205">
        <f>G52+G53</f>
        <v>36</v>
      </c>
      <c r="M52" s="92"/>
    </row>
    <row r="53" spans="2:13" ht="14" customHeight="1">
      <c r="B53" s="210" t="s">
        <v>259</v>
      </c>
      <c r="C53" s="222" t="s">
        <v>200</v>
      </c>
      <c r="D53" s="205">
        <v>5</v>
      </c>
      <c r="E53" s="205">
        <v>3</v>
      </c>
      <c r="F53" s="205"/>
      <c r="G53" s="205">
        <v>8</v>
      </c>
      <c r="I53" s="218" t="s">
        <v>259</v>
      </c>
      <c r="J53" s="245" t="s">
        <v>200</v>
      </c>
      <c r="K53" s="175" t="s">
        <v>261</v>
      </c>
      <c r="L53" s="205"/>
      <c r="M53" s="92"/>
    </row>
    <row r="54" spans="2:13" ht="14" customHeight="1">
      <c r="B54" s="219" t="s">
        <v>257</v>
      </c>
      <c r="C54" s="223" t="s">
        <v>258</v>
      </c>
      <c r="D54" s="206"/>
      <c r="E54" s="206"/>
      <c r="F54" s="206">
        <v>1</v>
      </c>
      <c r="G54" s="206">
        <v>1</v>
      </c>
      <c r="I54" s="311" t="s">
        <v>257</v>
      </c>
      <c r="J54" s="310" t="s">
        <v>258</v>
      </c>
      <c r="K54" s="342" t="s">
        <v>158</v>
      </c>
      <c r="L54" s="206"/>
      <c r="M54" s="92"/>
    </row>
    <row r="55" spans="2:13" ht="14" customHeight="1">
      <c r="B55" s="399"/>
      <c r="C55" s="400"/>
      <c r="D55" s="401"/>
      <c r="E55" s="401"/>
      <c r="F55" s="401"/>
      <c r="G55" s="401"/>
      <c r="I55" s="402"/>
      <c r="J55" s="403"/>
      <c r="K55" s="404"/>
      <c r="L55" s="401"/>
      <c r="M55" s="92"/>
    </row>
    <row r="56" spans="2:13" ht="13.5" customHeight="1">
      <c r="I56" s="148"/>
      <c r="J56" s="148"/>
      <c r="K56" s="148"/>
      <c r="L56" s="148"/>
    </row>
    <row r="57" spans="2:13" ht="13.5" customHeight="1">
      <c r="B57" s="105" t="s">
        <v>335</v>
      </c>
      <c r="I57" s="148"/>
      <c r="J57" s="148"/>
      <c r="K57" s="148"/>
      <c r="L57" s="148"/>
    </row>
    <row r="58" spans="2:13" ht="13.5" customHeight="1">
      <c r="B58" s="105" t="s">
        <v>94</v>
      </c>
      <c r="I58" s="148"/>
      <c r="J58" s="148"/>
      <c r="K58" s="148"/>
      <c r="L58" s="148"/>
    </row>
    <row r="59" spans="2:13" ht="13.5" customHeight="1">
      <c r="B59" s="105"/>
      <c r="I59" s="148"/>
      <c r="J59" s="148"/>
      <c r="K59" s="148"/>
      <c r="L59" s="148"/>
    </row>
    <row r="60" spans="2:13" ht="13.5" customHeight="1">
      <c r="B60" s="363" t="s">
        <v>289</v>
      </c>
      <c r="C60" s="364" t="s">
        <v>329</v>
      </c>
      <c r="D60" s="365">
        <v>52</v>
      </c>
      <c r="E60" s="365">
        <v>55</v>
      </c>
      <c r="F60" s="365">
        <v>39</v>
      </c>
      <c r="G60" s="365">
        <v>146</v>
      </c>
      <c r="I60" s="363" t="s">
        <v>289</v>
      </c>
      <c r="J60" s="364" t="s">
        <v>329</v>
      </c>
      <c r="K60" s="366"/>
      <c r="L60" s="365">
        <f>G60</f>
        <v>146</v>
      </c>
    </row>
  </sheetData>
  <pageMargins left="0.75" right="0.75" top="1" bottom="1" header="0.5" footer="0.5"/>
  <pageSetup orientation="landscape" horizontalDpi="4294967293"/>
  <headerFooter alignWithMargins="0">
    <oddFooter>&amp;LAusten Group&amp;C&amp;P&amp;R02-19-16</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M35"/>
  <sheetViews>
    <sheetView showGridLines="0" showRowColHeaders="0" workbookViewId="0">
      <selection activeCell="H32" sqref="H32"/>
    </sheetView>
  </sheetViews>
  <sheetFormatPr baseColWidth="10" defaultColWidth="9.1640625" defaultRowHeight="13.5" customHeight="1" x14ac:dyDescent="0"/>
  <cols>
    <col min="1" max="1" width="5.1640625" style="104" customWidth="1"/>
    <col min="2" max="2" width="14.5" style="104" customWidth="1"/>
    <col min="3" max="3" width="29" style="104" customWidth="1"/>
    <col min="4" max="4" width="8.1640625" style="104" customWidth="1"/>
    <col min="5" max="5" width="8.6640625" style="104" customWidth="1"/>
    <col min="6" max="6" width="7" style="104" customWidth="1"/>
    <col min="7" max="7" width="14.5" style="104" customWidth="1"/>
    <col min="8" max="8" width="28.6640625" style="104" customWidth="1"/>
    <col min="9" max="9" width="8.33203125" style="104" customWidth="1"/>
    <col min="10" max="10" width="7.1640625" style="104" customWidth="1"/>
    <col min="11" max="11" width="12.6640625" style="104" customWidth="1"/>
    <col min="12" max="12" width="13.83203125" style="104" customWidth="1"/>
    <col min="13" max="13" width="11.1640625" style="104" customWidth="1"/>
    <col min="14" max="16384" width="9.1640625" style="104"/>
  </cols>
  <sheetData>
    <row r="2" spans="1:13" ht="13.5" customHeight="1">
      <c r="B2" s="105" t="s">
        <v>123</v>
      </c>
      <c r="C2" s="105"/>
      <c r="D2" s="105"/>
    </row>
    <row r="3" spans="1:13" ht="13.5" customHeight="1">
      <c r="B3" s="105" t="s">
        <v>94</v>
      </c>
      <c r="C3" s="105"/>
      <c r="D3" s="105"/>
    </row>
    <row r="4" spans="1:13" s="107" customFormat="1" ht="13.5" customHeight="1">
      <c r="B4" s="418"/>
      <c r="C4" s="418"/>
      <c r="D4" s="418"/>
      <c r="E4" s="418"/>
      <c r="F4" s="129"/>
      <c r="G4" s="418" t="s">
        <v>6</v>
      </c>
      <c r="H4" s="418"/>
      <c r="I4" s="418"/>
      <c r="J4" s="418"/>
      <c r="K4" s="418"/>
      <c r="L4" s="418"/>
      <c r="M4" s="129"/>
    </row>
    <row r="5" spans="1:13" s="107" customFormat="1" ht="13.5" customHeight="1">
      <c r="B5" s="124"/>
      <c r="C5" s="124"/>
      <c r="D5" s="124"/>
      <c r="E5" s="124"/>
      <c r="F5" s="104"/>
      <c r="G5" s="104"/>
      <c r="H5" s="104"/>
      <c r="I5" s="104"/>
      <c r="J5" s="104"/>
      <c r="K5" s="104"/>
      <c r="L5" s="104"/>
      <c r="M5" s="104"/>
    </row>
    <row r="6" spans="1:13" s="112" customFormat="1" ht="26.25" customHeight="1">
      <c r="A6" s="114"/>
      <c r="B6" s="165" t="s">
        <v>92</v>
      </c>
      <c r="C6" s="405" t="s">
        <v>81</v>
      </c>
      <c r="D6" s="165" t="s">
        <v>1</v>
      </c>
      <c r="E6" s="166" t="s">
        <v>7</v>
      </c>
      <c r="F6" s="114"/>
      <c r="G6" s="130" t="s">
        <v>92</v>
      </c>
      <c r="H6" s="130" t="s">
        <v>81</v>
      </c>
      <c r="I6" s="131" t="s">
        <v>1</v>
      </c>
      <c r="J6" s="131" t="s">
        <v>7</v>
      </c>
      <c r="K6" s="130" t="s">
        <v>89</v>
      </c>
      <c r="L6" s="132" t="s">
        <v>90</v>
      </c>
    </row>
    <row r="7" spans="1:13" ht="13.5" customHeight="1">
      <c r="B7" s="210" t="s">
        <v>160</v>
      </c>
      <c r="C7" s="222" t="s">
        <v>151</v>
      </c>
      <c r="D7" s="204">
        <v>318</v>
      </c>
      <c r="E7" s="178">
        <f t="shared" ref="E7:E33" si="0">D7/$D$34</f>
        <v>0.13378207824989483</v>
      </c>
      <c r="G7" s="255" t="s">
        <v>160</v>
      </c>
      <c r="H7" s="221" t="s">
        <v>151</v>
      </c>
      <c r="I7" s="256">
        <v>318</v>
      </c>
      <c r="J7" s="227">
        <v>0.13378207824989483</v>
      </c>
      <c r="K7" s="133">
        <f>J7</f>
        <v>0.13378207824989483</v>
      </c>
      <c r="L7" s="257">
        <f>1/27</f>
        <v>3.7037037037037035E-2</v>
      </c>
      <c r="M7" s="134"/>
    </row>
    <row r="8" spans="1:13" ht="13.5" customHeight="1">
      <c r="B8" s="210" t="s">
        <v>226</v>
      </c>
      <c r="C8" s="222" t="s">
        <v>170</v>
      </c>
      <c r="D8" s="205">
        <v>24</v>
      </c>
      <c r="E8" s="220">
        <f t="shared" si="0"/>
        <v>1.0096760622633571E-2</v>
      </c>
      <c r="G8" s="210" t="s">
        <v>91</v>
      </c>
      <c r="H8" s="222" t="s">
        <v>4</v>
      </c>
      <c r="I8" s="228">
        <v>268</v>
      </c>
      <c r="J8" s="224">
        <v>0.11274716028607489</v>
      </c>
      <c r="K8" s="250">
        <f t="shared" ref="K8:K33" si="1">K7+J8</f>
        <v>0.2465292385359697</v>
      </c>
      <c r="L8" s="177">
        <f>L7+(1/27)</f>
        <v>7.407407407407407E-2</v>
      </c>
      <c r="M8" s="134"/>
    </row>
    <row r="9" spans="1:13" ht="13.5" customHeight="1">
      <c r="B9" s="210" t="s">
        <v>227</v>
      </c>
      <c r="C9" s="222" t="s">
        <v>171</v>
      </c>
      <c r="D9" s="205">
        <v>18</v>
      </c>
      <c r="E9" s="220">
        <f t="shared" si="0"/>
        <v>7.5725704669751788E-3</v>
      </c>
      <c r="G9" s="210" t="s">
        <v>248</v>
      </c>
      <c r="H9" s="222" t="s">
        <v>154</v>
      </c>
      <c r="I9" s="228">
        <v>234</v>
      </c>
      <c r="J9" s="224">
        <v>9.8443416070677331E-2</v>
      </c>
      <c r="K9" s="250">
        <f t="shared" si="1"/>
        <v>0.34497265460664706</v>
      </c>
      <c r="L9" s="177">
        <f t="shared" ref="L9:L19" si="2">L8+(1/27)</f>
        <v>0.1111111111111111</v>
      </c>
      <c r="M9" s="134"/>
    </row>
    <row r="10" spans="1:13" ht="13.5" customHeight="1">
      <c r="B10" s="210" t="s">
        <v>231</v>
      </c>
      <c r="C10" s="222" t="s">
        <v>133</v>
      </c>
      <c r="D10" s="205">
        <v>40</v>
      </c>
      <c r="E10" s="220">
        <f t="shared" si="0"/>
        <v>1.6827934371055953E-2</v>
      </c>
      <c r="G10" s="210" t="s">
        <v>161</v>
      </c>
      <c r="H10" s="222" t="s">
        <v>3</v>
      </c>
      <c r="I10" s="228">
        <v>213</v>
      </c>
      <c r="J10" s="224">
        <v>8.9608750525872943E-2</v>
      </c>
      <c r="K10" s="176">
        <f t="shared" si="1"/>
        <v>0.43458140513251997</v>
      </c>
      <c r="L10" s="177">
        <f t="shared" si="2"/>
        <v>0.14814814814814814</v>
      </c>
    </row>
    <row r="11" spans="1:13" ht="13.5" customHeight="1">
      <c r="B11" s="210" t="s">
        <v>161</v>
      </c>
      <c r="C11" s="222" t="s">
        <v>3</v>
      </c>
      <c r="D11" s="205">
        <v>213</v>
      </c>
      <c r="E11" s="220">
        <f t="shared" si="0"/>
        <v>8.9608750525872943E-2</v>
      </c>
      <c r="G11" s="210" t="s">
        <v>163</v>
      </c>
      <c r="H11" s="222" t="s">
        <v>153</v>
      </c>
      <c r="I11" s="228">
        <v>189</v>
      </c>
      <c r="J11" s="224">
        <v>7.9511989903239377E-2</v>
      </c>
      <c r="K11" s="250">
        <f t="shared" si="1"/>
        <v>0.51409339503575935</v>
      </c>
      <c r="L11" s="177">
        <f t="shared" si="2"/>
        <v>0.18518518518518517</v>
      </c>
    </row>
    <row r="12" spans="1:13" ht="13.5" customHeight="1">
      <c r="B12" s="210" t="s">
        <v>124</v>
      </c>
      <c r="C12" s="222" t="s">
        <v>96</v>
      </c>
      <c r="D12" s="205">
        <v>19</v>
      </c>
      <c r="E12" s="220">
        <f t="shared" si="0"/>
        <v>7.9932688262515771E-3</v>
      </c>
      <c r="G12" s="210" t="s">
        <v>242</v>
      </c>
      <c r="H12" s="222" t="s">
        <v>152</v>
      </c>
      <c r="I12" s="228">
        <v>176</v>
      </c>
      <c r="J12" s="224">
        <v>7.4042911232646197E-2</v>
      </c>
      <c r="K12" s="250">
        <f t="shared" si="1"/>
        <v>0.58813630626840552</v>
      </c>
      <c r="L12" s="177">
        <f t="shared" si="2"/>
        <v>0.22222222222222221</v>
      </c>
    </row>
    <row r="13" spans="1:13" ht="13.5" customHeight="1">
      <c r="B13" s="200" t="s">
        <v>235</v>
      </c>
      <c r="C13" s="222" t="s">
        <v>177</v>
      </c>
      <c r="D13" s="205">
        <v>6</v>
      </c>
      <c r="E13" s="220">
        <f t="shared" si="0"/>
        <v>2.5241901556583928E-3</v>
      </c>
      <c r="G13" s="210" t="s">
        <v>162</v>
      </c>
      <c r="H13" s="222" t="s">
        <v>97</v>
      </c>
      <c r="I13" s="228">
        <v>144</v>
      </c>
      <c r="J13" s="224">
        <v>6.0580563735801431E-2</v>
      </c>
      <c r="K13" s="176">
        <f t="shared" si="1"/>
        <v>0.64871687000420697</v>
      </c>
      <c r="L13" s="177">
        <f t="shared" si="2"/>
        <v>0.25925925925925924</v>
      </c>
    </row>
    <row r="14" spans="1:13" ht="13.5" customHeight="1">
      <c r="B14" s="210" t="s">
        <v>237</v>
      </c>
      <c r="C14" s="222" t="s">
        <v>121</v>
      </c>
      <c r="D14" s="205">
        <v>77</v>
      </c>
      <c r="E14" s="220">
        <f t="shared" si="0"/>
        <v>3.2393773664282706E-2</v>
      </c>
      <c r="G14" s="210" t="s">
        <v>127</v>
      </c>
      <c r="H14" s="222" t="s">
        <v>98</v>
      </c>
      <c r="I14" s="228">
        <v>116</v>
      </c>
      <c r="J14" s="224">
        <v>4.8801009676062261E-2</v>
      </c>
      <c r="K14" s="250">
        <f t="shared" si="1"/>
        <v>0.69751787968026924</v>
      </c>
      <c r="L14" s="177">
        <f t="shared" si="2"/>
        <v>0.29629629629629628</v>
      </c>
    </row>
    <row r="15" spans="1:13" ht="13.5" customHeight="1">
      <c r="B15" s="210" t="s">
        <v>236</v>
      </c>
      <c r="C15" s="222" t="s">
        <v>179</v>
      </c>
      <c r="D15" s="205">
        <v>61</v>
      </c>
      <c r="E15" s="220">
        <f t="shared" si="0"/>
        <v>2.566259991586033E-2</v>
      </c>
      <c r="G15" s="210" t="s">
        <v>125</v>
      </c>
      <c r="H15" s="222" t="s">
        <v>120</v>
      </c>
      <c r="I15" s="228">
        <v>104</v>
      </c>
      <c r="J15" s="224">
        <v>4.3752629364745478E-2</v>
      </c>
      <c r="K15" s="176">
        <f t="shared" si="1"/>
        <v>0.74127050904501468</v>
      </c>
      <c r="L15" s="177">
        <f t="shared" si="2"/>
        <v>0.33333333333333331</v>
      </c>
    </row>
    <row r="16" spans="1:13" ht="13.5" customHeight="1">
      <c r="B16" s="210" t="s">
        <v>125</v>
      </c>
      <c r="C16" s="222" t="s">
        <v>120</v>
      </c>
      <c r="D16" s="205">
        <v>104</v>
      </c>
      <c r="E16" s="220">
        <f t="shared" si="0"/>
        <v>4.3752629364745478E-2</v>
      </c>
      <c r="G16" s="200" t="s">
        <v>253</v>
      </c>
      <c r="H16" s="222" t="s">
        <v>155</v>
      </c>
      <c r="I16" s="228">
        <v>89</v>
      </c>
      <c r="J16" s="224">
        <v>3.7442153975599496E-2</v>
      </c>
      <c r="K16" s="250">
        <f t="shared" si="1"/>
        <v>0.77871266302061415</v>
      </c>
      <c r="L16" s="177">
        <f t="shared" si="2"/>
        <v>0.37037037037037035</v>
      </c>
    </row>
    <row r="17" spans="2:12" ht="13.5" customHeight="1">
      <c r="B17" s="210" t="s">
        <v>162</v>
      </c>
      <c r="C17" s="222" t="s">
        <v>97</v>
      </c>
      <c r="D17" s="205">
        <v>144</v>
      </c>
      <c r="E17" s="220">
        <f t="shared" si="0"/>
        <v>6.0580563735801431E-2</v>
      </c>
      <c r="G17" s="210" t="s">
        <v>237</v>
      </c>
      <c r="H17" s="222" t="s">
        <v>121</v>
      </c>
      <c r="I17" s="228">
        <v>77</v>
      </c>
      <c r="J17" s="224">
        <v>3.2393773664282706E-2</v>
      </c>
      <c r="K17" s="176">
        <f t="shared" si="1"/>
        <v>0.8111064366848969</v>
      </c>
      <c r="L17" s="177">
        <f t="shared" si="2"/>
        <v>0.40740740740740738</v>
      </c>
    </row>
    <row r="18" spans="2:12" ht="13.5" customHeight="1">
      <c r="B18" s="210" t="s">
        <v>130</v>
      </c>
      <c r="C18" s="222" t="s">
        <v>103</v>
      </c>
      <c r="D18" s="205">
        <v>16</v>
      </c>
      <c r="E18" s="220">
        <f t="shared" si="0"/>
        <v>6.7311737484223814E-3</v>
      </c>
      <c r="G18" s="200" t="s">
        <v>236</v>
      </c>
      <c r="H18" s="222" t="s">
        <v>179</v>
      </c>
      <c r="I18" s="228">
        <v>61</v>
      </c>
      <c r="J18" s="224">
        <v>2.566259991586033E-2</v>
      </c>
      <c r="K18" s="176">
        <f t="shared" si="1"/>
        <v>0.83676903660075719</v>
      </c>
      <c r="L18" s="177">
        <f t="shared" si="2"/>
        <v>0.44444444444444442</v>
      </c>
    </row>
    <row r="19" spans="2:12" ht="13.5" customHeight="1">
      <c r="B19" s="210" t="s">
        <v>241</v>
      </c>
      <c r="C19" s="222" t="s">
        <v>102</v>
      </c>
      <c r="D19" s="205">
        <v>28</v>
      </c>
      <c r="E19" s="220">
        <f t="shared" si="0"/>
        <v>1.1779554059739168E-2</v>
      </c>
      <c r="G19" s="210" t="s">
        <v>260</v>
      </c>
      <c r="H19" s="222" t="s">
        <v>156</v>
      </c>
      <c r="I19" s="228">
        <v>55</v>
      </c>
      <c r="J19" s="224">
        <v>2.3138409760201935E-2</v>
      </c>
      <c r="K19" s="250">
        <f t="shared" si="1"/>
        <v>0.85990744636095917</v>
      </c>
      <c r="L19" s="177">
        <f t="shared" si="2"/>
        <v>0.48148148148148145</v>
      </c>
    </row>
    <row r="20" spans="2:12" ht="13.5" customHeight="1">
      <c r="B20" s="210" t="s">
        <v>242</v>
      </c>
      <c r="C20" s="222" t="s">
        <v>152</v>
      </c>
      <c r="D20" s="205">
        <v>176</v>
      </c>
      <c r="E20" s="220">
        <f t="shared" si="0"/>
        <v>7.4042911232646197E-2</v>
      </c>
      <c r="G20" s="210" t="s">
        <v>164</v>
      </c>
      <c r="H20" s="222" t="s">
        <v>101</v>
      </c>
      <c r="I20" s="228">
        <v>45</v>
      </c>
      <c r="J20" s="224">
        <v>1.8931426167437947E-2</v>
      </c>
      <c r="K20" s="246">
        <f t="shared" si="1"/>
        <v>0.8788388725283971</v>
      </c>
      <c r="L20" s="313">
        <f>L19+(1/27)</f>
        <v>0.51851851851851849</v>
      </c>
    </row>
    <row r="21" spans="2:12" ht="13.5" customHeight="1">
      <c r="B21" s="248" t="s">
        <v>126</v>
      </c>
      <c r="C21" s="249" t="s">
        <v>188</v>
      </c>
      <c r="D21" s="205">
        <v>11</v>
      </c>
      <c r="E21" s="220">
        <f t="shared" si="0"/>
        <v>4.6276819520403873E-3</v>
      </c>
      <c r="G21" s="210" t="s">
        <v>128</v>
      </c>
      <c r="H21" s="222" t="s">
        <v>99</v>
      </c>
      <c r="I21" s="228">
        <v>41</v>
      </c>
      <c r="J21" s="224">
        <v>1.724863273033235E-2</v>
      </c>
      <c r="K21" s="343">
        <f t="shared" si="1"/>
        <v>0.89608750525872949</v>
      </c>
      <c r="L21" s="177">
        <f>L20+(1/27)</f>
        <v>0.55555555555555558</v>
      </c>
    </row>
    <row r="22" spans="2:12" ht="13.5" customHeight="1">
      <c r="B22" s="210" t="s">
        <v>127</v>
      </c>
      <c r="C22" s="222" t="s">
        <v>98</v>
      </c>
      <c r="D22" s="205">
        <v>116</v>
      </c>
      <c r="E22" s="220">
        <f t="shared" si="0"/>
        <v>4.8801009676062261E-2</v>
      </c>
      <c r="G22" s="210" t="s">
        <v>231</v>
      </c>
      <c r="H22" s="222" t="s">
        <v>133</v>
      </c>
      <c r="I22" s="228">
        <v>40</v>
      </c>
      <c r="J22" s="224">
        <v>1.6827934371055953E-2</v>
      </c>
      <c r="K22" s="176">
        <f t="shared" si="1"/>
        <v>0.91291543962978539</v>
      </c>
      <c r="L22" s="177">
        <f t="shared" ref="L22:L32" si="3">L21+(1/27)</f>
        <v>0.59259259259259256</v>
      </c>
    </row>
    <row r="23" spans="2:12" ht="13.5" customHeight="1">
      <c r="B23" s="210" t="s">
        <v>163</v>
      </c>
      <c r="C23" s="222" t="s">
        <v>153</v>
      </c>
      <c r="D23" s="205">
        <v>189</v>
      </c>
      <c r="E23" s="220">
        <f t="shared" si="0"/>
        <v>7.9511989903239377E-2</v>
      </c>
      <c r="G23" s="210" t="s">
        <v>132</v>
      </c>
      <c r="H23" s="222" t="s">
        <v>157</v>
      </c>
      <c r="I23" s="228">
        <v>36</v>
      </c>
      <c r="J23" s="224">
        <v>1.5145140933950358E-2</v>
      </c>
      <c r="K23" s="250">
        <f t="shared" si="1"/>
        <v>0.92806058056373575</v>
      </c>
      <c r="L23" s="177">
        <f t="shared" si="3"/>
        <v>0.62962962962962954</v>
      </c>
    </row>
    <row r="24" spans="2:12" ht="13.5" customHeight="1">
      <c r="B24" s="210" t="s">
        <v>248</v>
      </c>
      <c r="C24" s="222" t="s">
        <v>154</v>
      </c>
      <c r="D24" s="205">
        <v>234</v>
      </c>
      <c r="E24" s="220">
        <f t="shared" si="0"/>
        <v>9.8443416070677331E-2</v>
      </c>
      <c r="G24" s="210" t="s">
        <v>131</v>
      </c>
      <c r="H24" s="222" t="s">
        <v>194</v>
      </c>
      <c r="I24" s="228">
        <v>31</v>
      </c>
      <c r="J24" s="224">
        <v>1.3041649137568364E-2</v>
      </c>
      <c r="K24" s="250">
        <f t="shared" si="1"/>
        <v>0.94110222970130408</v>
      </c>
      <c r="L24" s="177">
        <f t="shared" si="3"/>
        <v>0.66666666666666652</v>
      </c>
    </row>
    <row r="25" spans="2:12" ht="13.5" customHeight="1">
      <c r="B25" s="210" t="s">
        <v>128</v>
      </c>
      <c r="C25" s="222" t="s">
        <v>99</v>
      </c>
      <c r="D25" s="205">
        <v>41</v>
      </c>
      <c r="E25" s="220">
        <f t="shared" si="0"/>
        <v>1.724863273033235E-2</v>
      </c>
      <c r="G25" s="210" t="s">
        <v>241</v>
      </c>
      <c r="H25" s="222" t="s">
        <v>102</v>
      </c>
      <c r="I25" s="228">
        <v>28</v>
      </c>
      <c r="J25" s="224">
        <v>1.1779554059739168E-2</v>
      </c>
      <c r="K25" s="250">
        <f t="shared" si="1"/>
        <v>0.95288178376104327</v>
      </c>
      <c r="L25" s="177">
        <f t="shared" si="3"/>
        <v>0.7037037037037035</v>
      </c>
    </row>
    <row r="26" spans="2:12" ht="13.5" customHeight="1">
      <c r="B26" s="200" t="s">
        <v>129</v>
      </c>
      <c r="C26" s="222" t="s">
        <v>100</v>
      </c>
      <c r="D26" s="205">
        <v>6</v>
      </c>
      <c r="E26" s="220">
        <f t="shared" si="0"/>
        <v>2.5241901556583928E-3</v>
      </c>
      <c r="G26" s="210" t="s">
        <v>226</v>
      </c>
      <c r="H26" s="222" t="s">
        <v>170</v>
      </c>
      <c r="I26" s="228">
        <v>24</v>
      </c>
      <c r="J26" s="224">
        <v>1.0096760622633571E-2</v>
      </c>
      <c r="K26" s="176">
        <f t="shared" si="1"/>
        <v>0.9629785443836768</v>
      </c>
      <c r="L26" s="177">
        <f t="shared" si="3"/>
        <v>0.74074074074074048</v>
      </c>
    </row>
    <row r="27" spans="2:12" ht="13.5" customHeight="1">
      <c r="B27" s="210" t="s">
        <v>131</v>
      </c>
      <c r="C27" s="222" t="s">
        <v>194</v>
      </c>
      <c r="D27" s="205">
        <v>31</v>
      </c>
      <c r="E27" s="220">
        <f t="shared" si="0"/>
        <v>1.3041649137568364E-2</v>
      </c>
      <c r="G27" s="210" t="s">
        <v>124</v>
      </c>
      <c r="H27" s="222" t="s">
        <v>96</v>
      </c>
      <c r="I27" s="228">
        <v>19</v>
      </c>
      <c r="J27" s="224">
        <v>7.9932688262515771E-3</v>
      </c>
      <c r="K27" s="176">
        <f t="shared" si="1"/>
        <v>0.97097181320992842</v>
      </c>
      <c r="L27" s="177">
        <f t="shared" si="3"/>
        <v>0.77777777777777746</v>
      </c>
    </row>
    <row r="28" spans="2:12" ht="13.5" customHeight="1">
      <c r="B28" s="210" t="s">
        <v>253</v>
      </c>
      <c r="C28" s="222" t="s">
        <v>155</v>
      </c>
      <c r="D28" s="205">
        <v>89</v>
      </c>
      <c r="E28" s="220">
        <f t="shared" si="0"/>
        <v>3.7442153975599496E-2</v>
      </c>
      <c r="G28" s="209" t="s">
        <v>227</v>
      </c>
      <c r="H28" s="222" t="s">
        <v>171</v>
      </c>
      <c r="I28" s="228">
        <v>18</v>
      </c>
      <c r="J28" s="224">
        <v>7.5725704669751788E-3</v>
      </c>
      <c r="K28" s="176">
        <f t="shared" si="1"/>
        <v>0.97854438367690355</v>
      </c>
      <c r="L28" s="177">
        <f t="shared" si="3"/>
        <v>0.81481481481481444</v>
      </c>
    </row>
    <row r="29" spans="2:12" ht="13.5" customHeight="1">
      <c r="B29" s="210" t="s">
        <v>91</v>
      </c>
      <c r="C29" s="222" t="s">
        <v>4</v>
      </c>
      <c r="D29" s="205">
        <v>268</v>
      </c>
      <c r="E29" s="220">
        <f t="shared" si="0"/>
        <v>0.11274716028607489</v>
      </c>
      <c r="G29" s="252" t="s">
        <v>130</v>
      </c>
      <c r="H29" s="222" t="s">
        <v>103</v>
      </c>
      <c r="I29" s="228">
        <v>16</v>
      </c>
      <c r="J29" s="224">
        <v>6.7311737484223814E-3</v>
      </c>
      <c r="K29" s="176">
        <f t="shared" si="1"/>
        <v>0.98527555742532591</v>
      </c>
      <c r="L29" s="177">
        <f t="shared" si="3"/>
        <v>0.85185185185185142</v>
      </c>
    </row>
    <row r="30" spans="2:12" ht="13.5" customHeight="1">
      <c r="B30" s="209" t="s">
        <v>256</v>
      </c>
      <c r="C30" s="222" t="s">
        <v>199</v>
      </c>
      <c r="D30" s="205">
        <v>12</v>
      </c>
      <c r="E30" s="220">
        <f t="shared" si="0"/>
        <v>5.0483803113167856E-3</v>
      </c>
      <c r="G30" s="210" t="s">
        <v>256</v>
      </c>
      <c r="H30" s="222" t="s">
        <v>199</v>
      </c>
      <c r="I30" s="228">
        <v>12</v>
      </c>
      <c r="J30" s="224">
        <v>5.0483803113167856E-3</v>
      </c>
      <c r="K30" s="176">
        <f t="shared" si="1"/>
        <v>0.99032393773664273</v>
      </c>
      <c r="L30" s="177">
        <f t="shared" si="3"/>
        <v>0.8888888888888884</v>
      </c>
    </row>
    <row r="31" spans="2:12" ht="13.5" customHeight="1">
      <c r="B31" s="210" t="s">
        <v>260</v>
      </c>
      <c r="C31" s="222" t="s">
        <v>156</v>
      </c>
      <c r="D31" s="205">
        <v>55</v>
      </c>
      <c r="E31" s="220">
        <f t="shared" si="0"/>
        <v>2.3138409760201935E-2</v>
      </c>
      <c r="G31" s="210" t="s">
        <v>126</v>
      </c>
      <c r="H31" s="222" t="s">
        <v>188</v>
      </c>
      <c r="I31" s="228">
        <v>11</v>
      </c>
      <c r="J31" s="224">
        <v>4.6276819520403873E-3</v>
      </c>
      <c r="K31" s="176">
        <f t="shared" si="1"/>
        <v>0.99495161968868318</v>
      </c>
      <c r="L31" s="177">
        <f t="shared" si="3"/>
        <v>0.92592592592592537</v>
      </c>
    </row>
    <row r="32" spans="2:12" ht="13.5" customHeight="1">
      <c r="B32" s="210" t="s">
        <v>164</v>
      </c>
      <c r="C32" s="222" t="s">
        <v>101</v>
      </c>
      <c r="D32" s="205">
        <v>45</v>
      </c>
      <c r="E32" s="220">
        <f t="shared" si="0"/>
        <v>1.8931426167437947E-2</v>
      </c>
      <c r="G32" s="210" t="s">
        <v>235</v>
      </c>
      <c r="H32" s="222" t="s">
        <v>177</v>
      </c>
      <c r="I32" s="228">
        <v>6</v>
      </c>
      <c r="J32" s="224">
        <v>2.5241901556583928E-3</v>
      </c>
      <c r="K32" s="176">
        <f t="shared" si="1"/>
        <v>0.99747580984434159</v>
      </c>
      <c r="L32" s="177">
        <f t="shared" si="3"/>
        <v>0.96296296296296235</v>
      </c>
    </row>
    <row r="33" spans="2:13" ht="13.5" customHeight="1">
      <c r="B33" s="219" t="s">
        <v>132</v>
      </c>
      <c r="C33" s="223" t="s">
        <v>157</v>
      </c>
      <c r="D33" s="206">
        <v>36</v>
      </c>
      <c r="E33" s="179">
        <f t="shared" si="0"/>
        <v>1.5145140933950358E-2</v>
      </c>
      <c r="G33" s="219" t="s">
        <v>129</v>
      </c>
      <c r="H33" s="223" t="s">
        <v>100</v>
      </c>
      <c r="I33" s="229">
        <v>6</v>
      </c>
      <c r="J33" s="225">
        <v>2.5241901556583928E-3</v>
      </c>
      <c r="K33" s="314">
        <f t="shared" si="1"/>
        <v>1</v>
      </c>
      <c r="L33" s="312">
        <f>L32+(1/27)</f>
        <v>0.99999999999999933</v>
      </c>
    </row>
    <row r="34" spans="2:13" ht="13.5" customHeight="1">
      <c r="B34" s="135"/>
      <c r="C34" s="135"/>
      <c r="D34" s="416">
        <f>SUM(D7:D33)</f>
        <v>2377</v>
      </c>
      <c r="E34" s="26">
        <f>SUM(E7:E33)</f>
        <v>1</v>
      </c>
      <c r="G34" s="92"/>
      <c r="H34" s="92"/>
      <c r="I34" s="92"/>
      <c r="J34" s="136"/>
      <c r="K34" s="92"/>
      <c r="L34" s="92"/>
    </row>
    <row r="35" spans="2:13" ht="13.5" customHeight="1">
      <c r="M35" s="92"/>
    </row>
  </sheetData>
  <sortState ref="G7:J36">
    <sortCondition descending="1" ref="I7:I36"/>
  </sortState>
  <mergeCells count="2">
    <mergeCell ref="B4:E4"/>
    <mergeCell ref="G4:L4"/>
  </mergeCells>
  <pageMargins left="0.75" right="0.75" top="1" bottom="1" header="0.5" footer="0.5"/>
  <pageSetup scale="78" orientation="landscape" horizontalDpi="4294967293"/>
  <headerFooter alignWithMargins="0">
    <oddFooter>&amp;LAusten Group&amp;C&amp;P&amp;R02-19-16</oddFooter>
  </headerFooter>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fitToPage="1"/>
  </sheetPr>
  <dimension ref="B2:P103"/>
  <sheetViews>
    <sheetView showGridLines="0" showRowColHeaders="0" workbookViewId="0">
      <pane ySplit="4" topLeftCell="A6" activePane="bottomLeft" state="frozen"/>
      <selection pane="bottomLeft" activeCell="O46" sqref="O46"/>
    </sheetView>
  </sheetViews>
  <sheetFormatPr baseColWidth="10" defaultColWidth="9.1640625" defaultRowHeight="11" x14ac:dyDescent="0"/>
  <cols>
    <col min="1" max="1" width="8.6640625" style="5" customWidth="1"/>
    <col min="2" max="2" width="29.33203125" style="5" customWidth="1"/>
    <col min="3" max="3" width="7.6640625" style="5" customWidth="1"/>
    <col min="4" max="4" width="30.5" style="5" customWidth="1"/>
    <col min="5" max="5" width="12.6640625" style="5" customWidth="1"/>
    <col min="6" max="6" width="11.1640625" style="5" customWidth="1"/>
    <col min="7" max="7" width="11.1640625" style="141" customWidth="1"/>
    <col min="8" max="8" width="11.1640625" style="5" customWidth="1"/>
    <col min="9" max="9" width="12.6640625" style="5" customWidth="1"/>
    <col min="10" max="10" width="9.1640625" style="5"/>
    <col min="11" max="11" width="9.1640625" style="5" customWidth="1"/>
    <col min="12" max="12" width="9.1640625" style="5"/>
    <col min="13" max="13" width="12.6640625" style="5" customWidth="1"/>
    <col min="14" max="16384" width="9.1640625" style="5"/>
  </cols>
  <sheetData>
    <row r="2" spans="2:16" ht="18.75" customHeight="1">
      <c r="B2" s="15" t="s">
        <v>337</v>
      </c>
      <c r="D2" s="15"/>
      <c r="H2" s="141"/>
      <c r="I2" s="143"/>
      <c r="J2" s="142"/>
    </row>
    <row r="3" spans="2:16" ht="15.75" customHeight="1">
      <c r="D3" s="15"/>
      <c r="F3" s="142"/>
      <c r="H3" s="141"/>
      <c r="I3" s="142"/>
      <c r="J3" s="142"/>
    </row>
    <row r="4" spans="2:16" s="4" customFormat="1" ht="45" customHeight="1">
      <c r="B4" s="234" t="s">
        <v>270</v>
      </c>
      <c r="C4" s="234" t="s">
        <v>92</v>
      </c>
      <c r="D4" s="235" t="s">
        <v>85</v>
      </c>
      <c r="E4" s="234" t="s">
        <v>108</v>
      </c>
      <c r="F4" s="234" t="s">
        <v>109</v>
      </c>
      <c r="G4" s="236" t="s">
        <v>110</v>
      </c>
      <c r="H4" s="236" t="s">
        <v>111</v>
      </c>
      <c r="I4" s="234" t="s">
        <v>112</v>
      </c>
      <c r="J4" s="234" t="s">
        <v>113</v>
      </c>
      <c r="K4" s="236" t="s">
        <v>114</v>
      </c>
      <c r="L4" s="236" t="s">
        <v>115</v>
      </c>
      <c r="M4" s="234" t="s">
        <v>116</v>
      </c>
      <c r="N4" s="234" t="s">
        <v>117</v>
      </c>
      <c r="O4" s="234" t="s">
        <v>118</v>
      </c>
      <c r="P4" s="236" t="s">
        <v>119</v>
      </c>
    </row>
    <row r="5" spans="2:16" ht="15" customHeight="1">
      <c r="B5" s="183" t="s">
        <v>266</v>
      </c>
      <c r="C5" s="344" t="s">
        <v>160</v>
      </c>
      <c r="D5" s="183" t="s">
        <v>151</v>
      </c>
      <c r="E5" s="186"/>
      <c r="F5" s="187"/>
      <c r="G5" s="186"/>
      <c r="H5" s="187"/>
      <c r="I5" s="186">
        <v>2350955.8537151902</v>
      </c>
      <c r="J5" s="187">
        <v>9464</v>
      </c>
      <c r="K5" s="186">
        <f>I5/J5</f>
        <v>248.41038183803784</v>
      </c>
      <c r="L5" s="187">
        <v>21.428571428571399</v>
      </c>
      <c r="M5" s="186">
        <v>2350955.8537151902</v>
      </c>
      <c r="N5" s="187">
        <v>9464</v>
      </c>
      <c r="O5" s="186">
        <f>M5/N5</f>
        <v>248.41038183803784</v>
      </c>
      <c r="P5" s="187">
        <v>21.428571428571399</v>
      </c>
    </row>
    <row r="6" spans="2:16" ht="15" customHeight="1">
      <c r="B6" s="184" t="s">
        <v>267</v>
      </c>
      <c r="C6" s="345" t="s">
        <v>271</v>
      </c>
      <c r="D6" s="184" t="s">
        <v>298</v>
      </c>
      <c r="E6" s="188"/>
      <c r="F6" s="189"/>
      <c r="G6" s="188"/>
      <c r="H6" s="189"/>
      <c r="I6" s="188">
        <v>58535.182660529797</v>
      </c>
      <c r="J6" s="189">
        <v>594</v>
      </c>
      <c r="K6" s="188">
        <f>I6/J6</f>
        <v>98.544078553080467</v>
      </c>
      <c r="L6" s="189">
        <v>15.2307692307692</v>
      </c>
      <c r="M6" s="188">
        <v>58535.182660529797</v>
      </c>
      <c r="N6" s="189">
        <v>594</v>
      </c>
      <c r="O6" s="188">
        <f>M6/N6</f>
        <v>98.544078553080467</v>
      </c>
      <c r="P6" s="189">
        <v>15.2307692307692</v>
      </c>
    </row>
    <row r="7" spans="2:16" ht="15" customHeight="1">
      <c r="B7" s="184" t="s">
        <v>267</v>
      </c>
      <c r="C7" s="345" t="s">
        <v>227</v>
      </c>
      <c r="D7" s="184" t="s">
        <v>171</v>
      </c>
      <c r="E7" s="188">
        <v>15792.2765204843</v>
      </c>
      <c r="F7" s="189">
        <v>43.5</v>
      </c>
      <c r="G7" s="188">
        <f>E7/F7</f>
        <v>363.04083955136321</v>
      </c>
      <c r="H7" s="189">
        <v>29</v>
      </c>
      <c r="I7" s="188">
        <v>47164.9282010854</v>
      </c>
      <c r="J7" s="189">
        <v>97.5</v>
      </c>
      <c r="K7" s="188">
        <f t="shared" ref="K7:K53" si="0">I7/J7</f>
        <v>483.74285334446563</v>
      </c>
      <c r="L7" s="189">
        <v>13.6666666666667</v>
      </c>
      <c r="M7" s="188">
        <v>62957.204721569702</v>
      </c>
      <c r="N7" s="189">
        <v>141</v>
      </c>
      <c r="O7" s="188">
        <f t="shared" ref="O7:O53" si="1">M7/N7</f>
        <v>446.50499802531704</v>
      </c>
      <c r="P7" s="189">
        <v>17.5</v>
      </c>
    </row>
    <row r="8" spans="2:16" ht="15" customHeight="1">
      <c r="B8" s="184" t="s">
        <v>267</v>
      </c>
      <c r="C8" s="345" t="s">
        <v>272</v>
      </c>
      <c r="D8" s="184" t="s">
        <v>299</v>
      </c>
      <c r="E8" s="188"/>
      <c r="F8" s="189"/>
      <c r="G8" s="188"/>
      <c r="H8" s="189"/>
      <c r="I8" s="188">
        <v>16038.3166722229</v>
      </c>
      <c r="J8" s="189">
        <v>114</v>
      </c>
      <c r="K8" s="188">
        <f t="shared" si="0"/>
        <v>140.68698835283246</v>
      </c>
      <c r="L8" s="189">
        <v>9.25</v>
      </c>
      <c r="M8" s="188">
        <v>16038.3166722229</v>
      </c>
      <c r="N8" s="189">
        <v>114</v>
      </c>
      <c r="O8" s="188">
        <f t="shared" si="1"/>
        <v>140.68698835283246</v>
      </c>
      <c r="P8" s="189">
        <v>9.25</v>
      </c>
    </row>
    <row r="9" spans="2:16" ht="15" customHeight="1">
      <c r="B9" s="184" t="s">
        <v>268</v>
      </c>
      <c r="C9" s="345" t="s">
        <v>273</v>
      </c>
      <c r="D9" s="184" t="s">
        <v>300</v>
      </c>
      <c r="E9" s="188">
        <v>99417.908541622601</v>
      </c>
      <c r="F9" s="189">
        <v>837</v>
      </c>
      <c r="G9" s="188">
        <f t="shared" ref="G9:G23" si="2">E9/F9</f>
        <v>118.7788632516399</v>
      </c>
      <c r="H9" s="189">
        <v>34.875</v>
      </c>
      <c r="I9" s="188">
        <v>23764.639532783101</v>
      </c>
      <c r="J9" s="189">
        <v>42</v>
      </c>
      <c r="K9" s="188">
        <f t="shared" si="0"/>
        <v>565.82475078055006</v>
      </c>
      <c r="L9" s="189">
        <v>12</v>
      </c>
      <c r="M9" s="188">
        <v>123182.548074406</v>
      </c>
      <c r="N9" s="189">
        <v>879</v>
      </c>
      <c r="O9" s="188">
        <f t="shared" si="1"/>
        <v>140.13941760455745</v>
      </c>
      <c r="P9" s="189">
        <v>32.3333333333333</v>
      </c>
    </row>
    <row r="10" spans="2:16" ht="15" customHeight="1">
      <c r="B10" s="184" t="s">
        <v>268</v>
      </c>
      <c r="C10" s="345" t="s">
        <v>161</v>
      </c>
      <c r="D10" s="184" t="s">
        <v>3</v>
      </c>
      <c r="E10" s="188">
        <v>298440.78800907597</v>
      </c>
      <c r="F10" s="189">
        <v>1475</v>
      </c>
      <c r="G10" s="188">
        <f t="shared" si="2"/>
        <v>202.33273763327185</v>
      </c>
      <c r="H10" s="189">
        <v>22.133333333333301</v>
      </c>
      <c r="I10" s="188">
        <v>3511009.5650951602</v>
      </c>
      <c r="J10" s="189">
        <v>7794.00555555556</v>
      </c>
      <c r="K10" s="188">
        <f t="shared" si="0"/>
        <v>450.47563028647261</v>
      </c>
      <c r="L10" s="189">
        <v>18.1683168316832</v>
      </c>
      <c r="M10" s="188">
        <v>3809450.3531042398</v>
      </c>
      <c r="N10" s="189">
        <v>9269.0055555555591</v>
      </c>
      <c r="O10" s="188">
        <f t="shared" si="1"/>
        <v>410.98803213263494</v>
      </c>
      <c r="P10" s="189">
        <v>18.681034482758601</v>
      </c>
    </row>
    <row r="11" spans="2:16" ht="15" customHeight="1">
      <c r="B11" s="184" t="s">
        <v>266</v>
      </c>
      <c r="C11" s="345" t="s">
        <v>275</v>
      </c>
      <c r="D11" s="184" t="s">
        <v>301</v>
      </c>
      <c r="E11" s="188">
        <v>138130.62390033901</v>
      </c>
      <c r="F11" s="189">
        <v>1099.5</v>
      </c>
      <c r="G11" s="188">
        <f t="shared" si="2"/>
        <v>125.63039918175444</v>
      </c>
      <c r="H11" s="189">
        <v>25.275862068965498</v>
      </c>
      <c r="I11" s="188">
        <v>274740.34945239202</v>
      </c>
      <c r="J11" s="189">
        <v>1636.5</v>
      </c>
      <c r="K11" s="188">
        <f t="shared" si="0"/>
        <v>167.88288998007457</v>
      </c>
      <c r="L11" s="189">
        <v>24.244444444444401</v>
      </c>
      <c r="M11" s="188">
        <v>412870.97335273202</v>
      </c>
      <c r="N11" s="189">
        <v>2736</v>
      </c>
      <c r="O11" s="188">
        <f t="shared" si="1"/>
        <v>150.90313353535527</v>
      </c>
      <c r="P11" s="189">
        <v>24.648648648648599</v>
      </c>
    </row>
    <row r="12" spans="2:16" ht="15" customHeight="1">
      <c r="B12" s="184" t="s">
        <v>268</v>
      </c>
      <c r="C12" s="345" t="s">
        <v>124</v>
      </c>
      <c r="D12" s="184" t="s">
        <v>302</v>
      </c>
      <c r="E12" s="188">
        <v>620303.22018325899</v>
      </c>
      <c r="F12" s="189">
        <v>2658.5</v>
      </c>
      <c r="G12" s="188">
        <f t="shared" si="2"/>
        <v>233.32827541217191</v>
      </c>
      <c r="H12" s="189">
        <v>23.48</v>
      </c>
      <c r="I12" s="188">
        <v>1857873.3909795999</v>
      </c>
      <c r="J12" s="189">
        <v>4219.5</v>
      </c>
      <c r="K12" s="188">
        <f t="shared" si="0"/>
        <v>440.30652707183316</v>
      </c>
      <c r="L12" s="189">
        <v>16.545454545454501</v>
      </c>
      <c r="M12" s="188">
        <v>2478176.6111628599</v>
      </c>
      <c r="N12" s="189">
        <v>6878</v>
      </c>
      <c r="O12" s="188">
        <f t="shared" si="1"/>
        <v>360.30482860756905</v>
      </c>
      <c r="P12" s="189">
        <v>18.245098039215701</v>
      </c>
    </row>
    <row r="13" spans="2:16" ht="15" customHeight="1">
      <c r="B13" s="184" t="s">
        <v>267</v>
      </c>
      <c r="C13" s="345" t="s">
        <v>277</v>
      </c>
      <c r="D13" s="184" t="s">
        <v>303</v>
      </c>
      <c r="E13" s="188">
        <v>290100.023821646</v>
      </c>
      <c r="F13" s="189">
        <v>1696.5</v>
      </c>
      <c r="G13" s="188">
        <f t="shared" si="2"/>
        <v>170.99912986834423</v>
      </c>
      <c r="H13" s="189">
        <v>24.866666666666699</v>
      </c>
      <c r="I13" s="188">
        <v>46995.460586497</v>
      </c>
      <c r="J13" s="189">
        <v>256.5</v>
      </c>
      <c r="K13" s="188">
        <f t="shared" si="0"/>
        <v>183.21816992786356</v>
      </c>
      <c r="L13" s="189">
        <v>19</v>
      </c>
      <c r="M13" s="188">
        <v>337095.48440814298</v>
      </c>
      <c r="N13" s="189">
        <v>1953</v>
      </c>
      <c r="O13" s="188">
        <f t="shared" si="1"/>
        <v>172.60393466878801</v>
      </c>
      <c r="P13" s="189">
        <v>23.8888888888889</v>
      </c>
    </row>
    <row r="14" spans="2:16" ht="15" customHeight="1">
      <c r="B14" s="184" t="s">
        <v>267</v>
      </c>
      <c r="C14" s="345" t="s">
        <v>278</v>
      </c>
      <c r="D14" s="184" t="s">
        <v>304</v>
      </c>
      <c r="E14" s="188">
        <v>17345.056793509098</v>
      </c>
      <c r="F14" s="189">
        <v>34.5</v>
      </c>
      <c r="G14" s="188">
        <f t="shared" si="2"/>
        <v>502.75526937707531</v>
      </c>
      <c r="H14" s="189">
        <v>11.5</v>
      </c>
      <c r="I14" s="188">
        <v>17345.056793509098</v>
      </c>
      <c r="J14" s="189">
        <v>34.5</v>
      </c>
      <c r="K14" s="188">
        <f t="shared" si="0"/>
        <v>502.75526937707531</v>
      </c>
      <c r="L14" s="189">
        <v>11.5</v>
      </c>
      <c r="M14" s="188">
        <v>34690.113587018197</v>
      </c>
      <c r="N14" s="189">
        <v>69</v>
      </c>
      <c r="O14" s="188">
        <f t="shared" si="1"/>
        <v>502.75526937707531</v>
      </c>
      <c r="P14" s="189">
        <v>11.5</v>
      </c>
    </row>
    <row r="15" spans="2:16" ht="15" customHeight="1">
      <c r="B15" s="184" t="s">
        <v>267</v>
      </c>
      <c r="C15" s="345" t="s">
        <v>279</v>
      </c>
      <c r="D15" s="184" t="s">
        <v>305</v>
      </c>
      <c r="E15" s="188">
        <v>13425.156106778601</v>
      </c>
      <c r="F15" s="189">
        <v>75</v>
      </c>
      <c r="G15" s="188">
        <f t="shared" si="2"/>
        <v>179.00208142371469</v>
      </c>
      <c r="H15" s="189">
        <v>25</v>
      </c>
      <c r="I15" s="188">
        <v>71927.076852155515</v>
      </c>
      <c r="J15" s="189">
        <v>397.36538461538498</v>
      </c>
      <c r="K15" s="188">
        <f t="shared" si="0"/>
        <v>181.00992093655728</v>
      </c>
      <c r="L15" s="189">
        <v>15.1428571428571</v>
      </c>
      <c r="M15" s="188">
        <v>85352.232958934124</v>
      </c>
      <c r="N15" s="189">
        <v>472.36538461538498</v>
      </c>
      <c r="O15" s="188">
        <f t="shared" si="1"/>
        <v>180.69112542704764</v>
      </c>
      <c r="P15" s="189">
        <v>16.375</v>
      </c>
    </row>
    <row r="16" spans="2:16" ht="15" customHeight="1">
      <c r="B16" s="184" t="s">
        <v>268</v>
      </c>
      <c r="C16" s="345" t="s">
        <v>237</v>
      </c>
      <c r="D16" s="184" t="s">
        <v>121</v>
      </c>
      <c r="E16" s="188">
        <v>553180.12969525403</v>
      </c>
      <c r="F16" s="189">
        <v>2530</v>
      </c>
      <c r="G16" s="188">
        <f t="shared" si="2"/>
        <v>218.64827260681977</v>
      </c>
      <c r="H16" s="189">
        <v>18.228260869565201</v>
      </c>
      <c r="I16" s="188">
        <v>2183569.609224</v>
      </c>
      <c r="J16" s="189">
        <v>6022</v>
      </c>
      <c r="K16" s="188">
        <f t="shared" si="0"/>
        <v>362.59873949252739</v>
      </c>
      <c r="L16" s="189">
        <v>18.1822916666667</v>
      </c>
      <c r="M16" s="188">
        <v>2736749.7389192502</v>
      </c>
      <c r="N16" s="189">
        <v>8552</v>
      </c>
      <c r="O16" s="188">
        <f t="shared" si="1"/>
        <v>320.01283195968784</v>
      </c>
      <c r="P16" s="189">
        <v>18.197183098591498</v>
      </c>
    </row>
    <row r="17" spans="2:16" ht="15" customHeight="1">
      <c r="B17" s="184" t="s">
        <v>267</v>
      </c>
      <c r="C17" s="345" t="s">
        <v>236</v>
      </c>
      <c r="D17" s="184" t="s">
        <v>179</v>
      </c>
      <c r="E17" s="188">
        <v>1126491.1276144399</v>
      </c>
      <c r="F17" s="189">
        <v>5622</v>
      </c>
      <c r="G17" s="188">
        <f t="shared" si="2"/>
        <v>200.37195439602274</v>
      </c>
      <c r="H17" s="189">
        <v>19.684210526315798</v>
      </c>
      <c r="I17" s="188">
        <v>1071233.1833035899</v>
      </c>
      <c r="J17" s="189">
        <v>3333.8128919040701</v>
      </c>
      <c r="K17" s="188">
        <f t="shared" si="0"/>
        <v>321.32372692690831</v>
      </c>
      <c r="L17" s="189">
        <v>13.886363636363599</v>
      </c>
      <c r="M17" s="188">
        <v>2197724.3109180299</v>
      </c>
      <c r="N17" s="189">
        <v>8955.8128919040701</v>
      </c>
      <c r="O17" s="188">
        <f t="shared" si="1"/>
        <v>245.39640761194798</v>
      </c>
      <c r="P17" s="189">
        <v>16.896174863388001</v>
      </c>
    </row>
    <row r="18" spans="2:16" ht="15" customHeight="1">
      <c r="B18" s="184" t="s">
        <v>266</v>
      </c>
      <c r="C18" s="345" t="s">
        <v>125</v>
      </c>
      <c r="D18" s="184" t="s">
        <v>120</v>
      </c>
      <c r="E18" s="188">
        <v>977300.68093317805</v>
      </c>
      <c r="F18" s="189">
        <v>4938</v>
      </c>
      <c r="G18" s="188">
        <f t="shared" si="2"/>
        <v>197.91427317399314</v>
      </c>
      <c r="H18" s="189">
        <v>26.126984126984102</v>
      </c>
      <c r="I18" s="188">
        <v>890029.74092810298</v>
      </c>
      <c r="J18" s="189">
        <v>2571</v>
      </c>
      <c r="K18" s="188">
        <f t="shared" si="0"/>
        <v>346.18037375655501</v>
      </c>
      <c r="L18" s="189">
        <v>17.224489795918402</v>
      </c>
      <c r="M18" s="188">
        <v>1867330.42186128</v>
      </c>
      <c r="N18" s="189">
        <v>7509</v>
      </c>
      <c r="O18" s="188">
        <f t="shared" si="1"/>
        <v>248.67897481172992</v>
      </c>
      <c r="P18" s="189">
        <v>22.2321428571429</v>
      </c>
    </row>
    <row r="19" spans="2:16" ht="15" customHeight="1">
      <c r="B19" s="184" t="s">
        <v>267</v>
      </c>
      <c r="C19" s="345" t="s">
        <v>93</v>
      </c>
      <c r="D19" s="184" t="s">
        <v>80</v>
      </c>
      <c r="E19" s="188">
        <v>149008.157640536</v>
      </c>
      <c r="F19" s="189">
        <v>375</v>
      </c>
      <c r="G19" s="188">
        <f t="shared" si="2"/>
        <v>397.35508704142933</v>
      </c>
      <c r="H19" s="189">
        <v>19.230769230769202</v>
      </c>
      <c r="I19" s="188">
        <v>960552.53187404398</v>
      </c>
      <c r="J19" s="189">
        <v>2432</v>
      </c>
      <c r="K19" s="188">
        <f t="shared" si="0"/>
        <v>394.96403448768257</v>
      </c>
      <c r="L19" s="189">
        <v>13.0810810810811</v>
      </c>
      <c r="M19" s="188">
        <v>1109560.6895145799</v>
      </c>
      <c r="N19" s="189">
        <v>2807</v>
      </c>
      <c r="O19" s="188">
        <f t="shared" si="1"/>
        <v>395.28346616123264</v>
      </c>
      <c r="P19" s="189">
        <v>13.7258064516129</v>
      </c>
    </row>
    <row r="20" spans="2:16" ht="15" customHeight="1">
      <c r="B20" s="184" t="s">
        <v>267</v>
      </c>
      <c r="C20" s="345" t="s">
        <v>162</v>
      </c>
      <c r="D20" s="184" t="s">
        <v>97</v>
      </c>
      <c r="E20" s="188">
        <v>1152594.1731221799</v>
      </c>
      <c r="F20" s="189">
        <v>5061</v>
      </c>
      <c r="G20" s="188">
        <f t="shared" si="2"/>
        <v>227.74040172341037</v>
      </c>
      <c r="H20" s="189">
        <v>19.616279069767401</v>
      </c>
      <c r="I20" s="188">
        <v>1587939.1506544501</v>
      </c>
      <c r="J20" s="189">
        <v>4671</v>
      </c>
      <c r="K20" s="188">
        <f t="shared" si="0"/>
        <v>339.95700078236996</v>
      </c>
      <c r="L20" s="189">
        <v>18.141176470588199</v>
      </c>
      <c r="M20" s="188">
        <v>2740533.3237766302</v>
      </c>
      <c r="N20" s="189">
        <v>9732</v>
      </c>
      <c r="O20" s="188">
        <f t="shared" si="1"/>
        <v>281.6002182261231</v>
      </c>
      <c r="P20" s="189">
        <v>18.883040935672501</v>
      </c>
    </row>
    <row r="21" spans="2:16" ht="15" customHeight="1">
      <c r="B21" s="184" t="s">
        <v>268</v>
      </c>
      <c r="C21" s="345" t="s">
        <v>241</v>
      </c>
      <c r="D21" s="184" t="s">
        <v>306</v>
      </c>
      <c r="E21" s="188">
        <v>204688.30115932299</v>
      </c>
      <c r="F21" s="189">
        <v>792.5</v>
      </c>
      <c r="G21" s="188">
        <f t="shared" si="2"/>
        <v>258.2817680243823</v>
      </c>
      <c r="H21" s="189">
        <v>19.758620689655199</v>
      </c>
      <c r="I21" s="188">
        <v>620909.94112576102</v>
      </c>
      <c r="J21" s="189">
        <v>1543.25</v>
      </c>
      <c r="K21" s="188">
        <f t="shared" si="0"/>
        <v>402.33918103078634</v>
      </c>
      <c r="L21" s="189">
        <v>12.631067961165</v>
      </c>
      <c r="M21" s="188">
        <v>825598.24228508503</v>
      </c>
      <c r="N21" s="189">
        <v>2335.75</v>
      </c>
      <c r="O21" s="188">
        <f t="shared" si="1"/>
        <v>353.46173275611045</v>
      </c>
      <c r="P21" s="189">
        <v>14.196969696969701</v>
      </c>
    </row>
    <row r="22" spans="2:16" ht="15" customHeight="1">
      <c r="B22" s="184" t="s">
        <v>266</v>
      </c>
      <c r="C22" s="345" t="s">
        <v>242</v>
      </c>
      <c r="D22" s="184" t="s">
        <v>152</v>
      </c>
      <c r="E22" s="188">
        <v>196528.875057595</v>
      </c>
      <c r="F22" s="189">
        <v>1086</v>
      </c>
      <c r="G22" s="188">
        <f t="shared" si="2"/>
        <v>180.96581497016115</v>
      </c>
      <c r="H22" s="189">
        <v>20.1111111111111</v>
      </c>
      <c r="I22" s="188">
        <v>1908590.8902016201</v>
      </c>
      <c r="J22" s="189">
        <v>5781</v>
      </c>
      <c r="K22" s="188">
        <f t="shared" si="0"/>
        <v>330.14891717723924</v>
      </c>
      <c r="L22" s="189">
        <v>21.584269662921301</v>
      </c>
      <c r="M22" s="188">
        <v>2105119.7652592198</v>
      </c>
      <c r="N22" s="189">
        <v>6867</v>
      </c>
      <c r="O22" s="188">
        <f t="shared" si="1"/>
        <v>306.55595824366094</v>
      </c>
      <c r="P22" s="189">
        <v>21.336448598130801</v>
      </c>
    </row>
    <row r="23" spans="2:16" ht="15" customHeight="1">
      <c r="B23" s="184" t="s">
        <v>269</v>
      </c>
      <c r="C23" s="345" t="s">
        <v>280</v>
      </c>
      <c r="D23" s="184" t="s">
        <v>307</v>
      </c>
      <c r="E23" s="188">
        <v>2413153.4722195398</v>
      </c>
      <c r="F23" s="189">
        <v>8820</v>
      </c>
      <c r="G23" s="188">
        <f t="shared" si="2"/>
        <v>273.60016691831515</v>
      </c>
      <c r="H23" s="189">
        <v>17.710843373494001</v>
      </c>
      <c r="I23" s="188"/>
      <c r="J23" s="189"/>
      <c r="K23" s="188"/>
      <c r="L23" s="189"/>
      <c r="M23" s="188">
        <v>2413153.4722195398</v>
      </c>
      <c r="N23" s="189">
        <v>8820</v>
      </c>
      <c r="O23" s="188">
        <f t="shared" si="1"/>
        <v>273.60016691831515</v>
      </c>
      <c r="P23" s="189">
        <v>17.710843373494001</v>
      </c>
    </row>
    <row r="24" spans="2:16" ht="15" customHeight="1">
      <c r="B24" s="184" t="s">
        <v>269</v>
      </c>
      <c r="C24" s="345" t="s">
        <v>286</v>
      </c>
      <c r="D24" s="184" t="s">
        <v>312</v>
      </c>
      <c r="E24" s="188"/>
      <c r="F24" s="189"/>
      <c r="G24" s="188"/>
      <c r="H24" s="189"/>
      <c r="I24" s="188">
        <v>18158.326639999999</v>
      </c>
      <c r="J24" s="189">
        <v>53.5833333333333</v>
      </c>
      <c r="K24" s="188">
        <f t="shared" si="0"/>
        <v>338.88012391912929</v>
      </c>
      <c r="L24" s="189">
        <v>6.25</v>
      </c>
      <c r="M24" s="188">
        <v>18158.326639999999</v>
      </c>
      <c r="N24" s="189">
        <v>53.5833333333333</v>
      </c>
      <c r="O24" s="188">
        <f t="shared" si="1"/>
        <v>338.88012391912929</v>
      </c>
      <c r="P24" s="189">
        <v>6.25</v>
      </c>
    </row>
    <row r="25" spans="2:16" ht="15" customHeight="1">
      <c r="B25" s="184" t="s">
        <v>267</v>
      </c>
      <c r="C25" s="345" t="s">
        <v>126</v>
      </c>
      <c r="D25" s="184" t="s">
        <v>188</v>
      </c>
      <c r="E25" s="188">
        <v>109965.09121020899</v>
      </c>
      <c r="F25" s="189">
        <v>234</v>
      </c>
      <c r="G25" s="188">
        <f t="shared" ref="G25:G27" si="3">E25/F25</f>
        <v>469.93628722311536</v>
      </c>
      <c r="H25" s="189">
        <v>19.5</v>
      </c>
      <c r="I25" s="188">
        <v>308305.42717074201</v>
      </c>
      <c r="J25" s="189">
        <v>719</v>
      </c>
      <c r="K25" s="188">
        <f t="shared" si="0"/>
        <v>428.79753431257581</v>
      </c>
      <c r="L25" s="189">
        <v>9.7083333333333304</v>
      </c>
      <c r="M25" s="188">
        <v>418270.51838095102</v>
      </c>
      <c r="N25" s="189">
        <v>953</v>
      </c>
      <c r="O25" s="188">
        <f t="shared" si="1"/>
        <v>438.89876010592974</v>
      </c>
      <c r="P25" s="189">
        <v>11.1071428571429</v>
      </c>
    </row>
    <row r="26" spans="2:16" ht="15" customHeight="1">
      <c r="B26" s="184" t="s">
        <v>267</v>
      </c>
      <c r="C26" s="345" t="s">
        <v>282</v>
      </c>
      <c r="D26" s="184" t="s">
        <v>167</v>
      </c>
      <c r="E26" s="188">
        <v>126456.02073392201</v>
      </c>
      <c r="F26" s="189">
        <v>660</v>
      </c>
      <c r="G26" s="188">
        <f t="shared" si="3"/>
        <v>191.60003141503336</v>
      </c>
      <c r="H26" s="189">
        <v>22</v>
      </c>
      <c r="I26" s="188">
        <v>10670.9974603806</v>
      </c>
      <c r="J26" s="189">
        <v>87</v>
      </c>
      <c r="K26" s="188">
        <f t="shared" si="0"/>
        <v>122.65514322276552</v>
      </c>
      <c r="L26" s="189">
        <v>9</v>
      </c>
      <c r="M26" s="188">
        <v>137127.018194303</v>
      </c>
      <c r="N26" s="189">
        <v>747</v>
      </c>
      <c r="O26" s="188">
        <f t="shared" si="1"/>
        <v>183.57030548099465</v>
      </c>
      <c r="P26" s="189">
        <v>19</v>
      </c>
    </row>
    <row r="27" spans="2:16" ht="15" customHeight="1">
      <c r="B27" s="184" t="s">
        <v>267</v>
      </c>
      <c r="C27" s="345" t="s">
        <v>283</v>
      </c>
      <c r="D27" s="184" t="s">
        <v>309</v>
      </c>
      <c r="E27" s="188">
        <v>32788.152454569099</v>
      </c>
      <c r="F27" s="189">
        <v>111</v>
      </c>
      <c r="G27" s="188">
        <f t="shared" si="3"/>
        <v>295.38876085197387</v>
      </c>
      <c r="H27" s="189">
        <v>18.5</v>
      </c>
      <c r="I27" s="188">
        <v>30610.0661702338</v>
      </c>
      <c r="J27" s="189">
        <v>21</v>
      </c>
      <c r="K27" s="188">
        <f t="shared" si="0"/>
        <v>1457.6221985825619</v>
      </c>
      <c r="L27" s="189">
        <v>7</v>
      </c>
      <c r="M27" s="188">
        <v>63398.218624802903</v>
      </c>
      <c r="N27" s="189">
        <v>132</v>
      </c>
      <c r="O27" s="188">
        <f t="shared" si="1"/>
        <v>480.28953503638564</v>
      </c>
      <c r="P27" s="189">
        <v>14.6666666666667</v>
      </c>
    </row>
    <row r="28" spans="2:16" ht="15" customHeight="1">
      <c r="B28" s="184" t="s">
        <v>267</v>
      </c>
      <c r="C28" s="345" t="s">
        <v>165</v>
      </c>
      <c r="D28" s="184" t="s">
        <v>166</v>
      </c>
      <c r="E28" s="188"/>
      <c r="F28" s="189"/>
      <c r="G28" s="188"/>
      <c r="H28" s="189"/>
      <c r="I28" s="188">
        <v>52528.557372807598</v>
      </c>
      <c r="J28" s="189">
        <v>90</v>
      </c>
      <c r="K28" s="188">
        <f t="shared" si="0"/>
        <v>583.65063747564</v>
      </c>
      <c r="L28" s="189">
        <v>11.5</v>
      </c>
      <c r="M28" s="188">
        <v>52528.557372807598</v>
      </c>
      <c r="N28" s="189">
        <v>90</v>
      </c>
      <c r="O28" s="188">
        <f t="shared" si="1"/>
        <v>583.65063747564</v>
      </c>
      <c r="P28" s="189">
        <v>11.5</v>
      </c>
    </row>
    <row r="29" spans="2:16" ht="15" customHeight="1">
      <c r="B29" s="184" t="s">
        <v>267</v>
      </c>
      <c r="C29" s="345" t="s">
        <v>127</v>
      </c>
      <c r="D29" s="184" t="s">
        <v>98</v>
      </c>
      <c r="E29" s="188">
        <v>1266010.7333958701</v>
      </c>
      <c r="F29" s="189">
        <v>5449.5</v>
      </c>
      <c r="G29" s="188">
        <f>E29/F29</f>
        <v>232.31686088556199</v>
      </c>
      <c r="H29" s="189">
        <v>21.8855421686747</v>
      </c>
      <c r="I29" s="188">
        <v>1363576.9180628899</v>
      </c>
      <c r="J29" s="189">
        <v>3271.5</v>
      </c>
      <c r="K29" s="188">
        <f t="shared" si="0"/>
        <v>416.80480454314227</v>
      </c>
      <c r="L29" s="189">
        <v>17.298387096774199</v>
      </c>
      <c r="M29" s="188">
        <v>2629587.6514587598</v>
      </c>
      <c r="N29" s="189">
        <v>8721</v>
      </c>
      <c r="O29" s="188">
        <f t="shared" si="1"/>
        <v>301.52363851149636</v>
      </c>
      <c r="P29" s="189">
        <v>19.924137931034501</v>
      </c>
    </row>
    <row r="30" spans="2:16" ht="15" customHeight="1">
      <c r="B30" s="184" t="s">
        <v>269</v>
      </c>
      <c r="C30" s="345" t="s">
        <v>284</v>
      </c>
      <c r="D30" s="184" t="s">
        <v>310</v>
      </c>
      <c r="E30" s="188"/>
      <c r="F30" s="189"/>
      <c r="G30" s="188"/>
      <c r="H30" s="189"/>
      <c r="I30" s="188">
        <v>35410.653749999998</v>
      </c>
      <c r="J30" s="189">
        <v>486</v>
      </c>
      <c r="K30" s="188">
        <f t="shared" si="0"/>
        <v>72.861427469135791</v>
      </c>
      <c r="L30" s="189">
        <v>15.5</v>
      </c>
      <c r="M30" s="188">
        <v>35410.653749999998</v>
      </c>
      <c r="N30" s="189">
        <v>486</v>
      </c>
      <c r="O30" s="188">
        <f t="shared" si="1"/>
        <v>72.861427469135791</v>
      </c>
      <c r="P30" s="189">
        <v>15.5</v>
      </c>
    </row>
    <row r="31" spans="2:16" ht="15" customHeight="1">
      <c r="B31" s="184" t="s">
        <v>269</v>
      </c>
      <c r="C31" s="345" t="s">
        <v>285</v>
      </c>
      <c r="D31" s="184" t="s">
        <v>311</v>
      </c>
      <c r="E31" s="188">
        <v>28794.386666666702</v>
      </c>
      <c r="F31" s="189">
        <v>55.5</v>
      </c>
      <c r="G31" s="188">
        <f>E31/F31</f>
        <v>518.81777777777836</v>
      </c>
      <c r="H31" s="189">
        <v>18.5</v>
      </c>
      <c r="I31" s="188">
        <v>45855.641666666699</v>
      </c>
      <c r="J31" s="189">
        <v>73.5</v>
      </c>
      <c r="K31" s="188">
        <f t="shared" si="0"/>
        <v>623.88628117913879</v>
      </c>
      <c r="L31" s="189">
        <v>12.25</v>
      </c>
      <c r="M31" s="188">
        <v>74650.028333333306</v>
      </c>
      <c r="N31" s="189">
        <v>129</v>
      </c>
      <c r="O31" s="188">
        <f t="shared" si="1"/>
        <v>578.68239018087831</v>
      </c>
      <c r="P31" s="189">
        <v>14.3333333333333</v>
      </c>
    </row>
    <row r="32" spans="2:16" ht="15" customHeight="1">
      <c r="B32" s="184" t="s">
        <v>267</v>
      </c>
      <c r="C32" s="345" t="s">
        <v>287</v>
      </c>
      <c r="D32" s="184" t="s">
        <v>313</v>
      </c>
      <c r="E32" s="188"/>
      <c r="F32" s="189"/>
      <c r="G32" s="188"/>
      <c r="H32" s="189"/>
      <c r="I32" s="188">
        <v>59453.068177633999</v>
      </c>
      <c r="J32" s="189">
        <v>405</v>
      </c>
      <c r="K32" s="188">
        <f t="shared" si="0"/>
        <v>146.79769920403456</v>
      </c>
      <c r="L32" s="189">
        <v>11.1666666666667</v>
      </c>
      <c r="M32" s="188">
        <v>59453.068177633999</v>
      </c>
      <c r="N32" s="189">
        <v>405</v>
      </c>
      <c r="O32" s="188">
        <f t="shared" si="1"/>
        <v>146.79769920403456</v>
      </c>
      <c r="P32" s="189">
        <v>11.1666666666667</v>
      </c>
    </row>
    <row r="33" spans="2:16" ht="15" customHeight="1">
      <c r="B33" s="184" t="s">
        <v>267</v>
      </c>
      <c r="C33" s="345" t="s">
        <v>288</v>
      </c>
      <c r="D33" s="184" t="s">
        <v>314</v>
      </c>
      <c r="E33" s="188"/>
      <c r="F33" s="189"/>
      <c r="G33" s="188"/>
      <c r="H33" s="189"/>
      <c r="I33" s="188">
        <v>69663.030740317394</v>
      </c>
      <c r="J33" s="189">
        <v>156</v>
      </c>
      <c r="K33" s="188">
        <f t="shared" si="0"/>
        <v>446.55788936100896</v>
      </c>
      <c r="L33" s="189">
        <v>9</v>
      </c>
      <c r="M33" s="188">
        <v>69663.030740317394</v>
      </c>
      <c r="N33" s="189">
        <v>156</v>
      </c>
      <c r="O33" s="188">
        <f t="shared" si="1"/>
        <v>446.55788936100896</v>
      </c>
      <c r="P33" s="189">
        <v>9</v>
      </c>
    </row>
    <row r="34" spans="2:16" ht="15" customHeight="1">
      <c r="B34" s="184" t="s">
        <v>266</v>
      </c>
      <c r="C34" s="345" t="s">
        <v>163</v>
      </c>
      <c r="D34" s="184" t="s">
        <v>153</v>
      </c>
      <c r="E34" s="188">
        <v>251256.08403067099</v>
      </c>
      <c r="F34" s="189">
        <v>1402.5</v>
      </c>
      <c r="G34" s="188">
        <f>E34/F34</f>
        <v>179.14872301652122</v>
      </c>
      <c r="H34" s="189">
        <v>23.3</v>
      </c>
      <c r="I34" s="188">
        <v>2589953.7156159398</v>
      </c>
      <c r="J34" s="189">
        <v>8401.5</v>
      </c>
      <c r="K34" s="188">
        <f t="shared" si="0"/>
        <v>308.27277457786585</v>
      </c>
      <c r="L34" s="189">
        <v>21.4166666666667</v>
      </c>
      <c r="M34" s="188">
        <v>2841209.7996466099</v>
      </c>
      <c r="N34" s="189">
        <v>9804</v>
      </c>
      <c r="O34" s="188">
        <f t="shared" si="1"/>
        <v>289.80108115530498</v>
      </c>
      <c r="P34" s="189">
        <v>21.664473684210499</v>
      </c>
    </row>
    <row r="35" spans="2:16" ht="15" customHeight="1">
      <c r="B35" s="184" t="s">
        <v>266</v>
      </c>
      <c r="C35" s="345" t="s">
        <v>248</v>
      </c>
      <c r="D35" s="184" t="s">
        <v>154</v>
      </c>
      <c r="E35" s="188"/>
      <c r="F35" s="189"/>
      <c r="G35" s="188"/>
      <c r="H35" s="189"/>
      <c r="I35" s="188">
        <v>1820182.81649046</v>
      </c>
      <c r="J35" s="189">
        <v>6078</v>
      </c>
      <c r="K35" s="188">
        <f t="shared" si="0"/>
        <v>299.4706838582527</v>
      </c>
      <c r="L35" s="189">
        <v>23.195402298850599</v>
      </c>
      <c r="M35" s="188">
        <v>1820182.81649046</v>
      </c>
      <c r="N35" s="189">
        <v>6078</v>
      </c>
      <c r="O35" s="188">
        <f t="shared" si="1"/>
        <v>299.4706838582527</v>
      </c>
      <c r="P35" s="189">
        <v>23.195402298850599</v>
      </c>
    </row>
    <row r="36" spans="2:16" ht="15" customHeight="1">
      <c r="B36" s="184" t="s">
        <v>268</v>
      </c>
      <c r="C36" s="345" t="s">
        <v>128</v>
      </c>
      <c r="D36" s="184" t="s">
        <v>99</v>
      </c>
      <c r="E36" s="188">
        <v>571474.88731269503</v>
      </c>
      <c r="F36" s="189">
        <v>2329</v>
      </c>
      <c r="G36" s="188">
        <f>E36/F36</f>
        <v>245.37350249579006</v>
      </c>
      <c r="H36" s="189">
        <v>17.7545454545455</v>
      </c>
      <c r="I36" s="188">
        <v>1406733.4908932501</v>
      </c>
      <c r="J36" s="189">
        <v>4586</v>
      </c>
      <c r="K36" s="188">
        <f t="shared" si="0"/>
        <v>306.74520080533148</v>
      </c>
      <c r="L36" s="189">
        <v>17.836134453781501</v>
      </c>
      <c r="M36" s="188">
        <v>1978208.3782059399</v>
      </c>
      <c r="N36" s="189">
        <v>6915</v>
      </c>
      <c r="O36" s="188">
        <f t="shared" si="1"/>
        <v>286.07496431033115</v>
      </c>
      <c r="P36" s="189">
        <v>17.810344827586199</v>
      </c>
    </row>
    <row r="37" spans="2:16" ht="15" customHeight="1">
      <c r="B37" s="184" t="s">
        <v>267</v>
      </c>
      <c r="C37" s="345" t="s">
        <v>290</v>
      </c>
      <c r="D37" s="184" t="s">
        <v>316</v>
      </c>
      <c r="E37" s="188"/>
      <c r="F37" s="189"/>
      <c r="G37" s="188"/>
      <c r="H37" s="189"/>
      <c r="I37" s="188">
        <v>13533.826689679699</v>
      </c>
      <c r="J37" s="189">
        <v>14</v>
      </c>
      <c r="K37" s="188">
        <f t="shared" si="0"/>
        <v>966.70190640569285</v>
      </c>
      <c r="L37" s="189">
        <v>14</v>
      </c>
      <c r="M37" s="188">
        <v>13533.826689679699</v>
      </c>
      <c r="N37" s="189">
        <v>14</v>
      </c>
      <c r="O37" s="188">
        <f t="shared" si="1"/>
        <v>966.70190640569285</v>
      </c>
      <c r="P37" s="189">
        <v>14</v>
      </c>
    </row>
    <row r="38" spans="2:16" ht="15" customHeight="1">
      <c r="B38" s="184" t="s">
        <v>268</v>
      </c>
      <c r="C38" s="345" t="s">
        <v>291</v>
      </c>
      <c r="D38" s="184" t="s">
        <v>317</v>
      </c>
      <c r="E38" s="188"/>
      <c r="F38" s="189"/>
      <c r="G38" s="188"/>
      <c r="H38" s="189"/>
      <c r="I38" s="188">
        <v>339.00576639154798</v>
      </c>
      <c r="J38" s="189">
        <v>21</v>
      </c>
      <c r="K38" s="188">
        <f t="shared" si="0"/>
        <v>16.143131732930858</v>
      </c>
      <c r="L38" s="189"/>
      <c r="M38" s="188">
        <v>339.00576639154798</v>
      </c>
      <c r="N38" s="189">
        <v>21</v>
      </c>
      <c r="O38" s="188">
        <f t="shared" si="1"/>
        <v>16.143131732930858</v>
      </c>
      <c r="P38" s="189"/>
    </row>
    <row r="39" spans="2:16" ht="15" customHeight="1">
      <c r="B39" s="184" t="s">
        <v>267</v>
      </c>
      <c r="C39" s="345" t="s">
        <v>292</v>
      </c>
      <c r="D39" s="184" t="s">
        <v>318</v>
      </c>
      <c r="E39" s="188"/>
      <c r="F39" s="189"/>
      <c r="G39" s="188"/>
      <c r="H39" s="189"/>
      <c r="I39" s="188">
        <v>6361.0141613693304</v>
      </c>
      <c r="J39" s="189">
        <v>123</v>
      </c>
      <c r="K39" s="188">
        <f t="shared" si="0"/>
        <v>51.715562287555535</v>
      </c>
      <c r="L39" s="189">
        <v>13.6666666666667</v>
      </c>
      <c r="M39" s="188">
        <v>6361.0141613693304</v>
      </c>
      <c r="N39" s="189">
        <v>123</v>
      </c>
      <c r="O39" s="188">
        <f t="shared" si="1"/>
        <v>51.715562287555535</v>
      </c>
      <c r="P39" s="189">
        <v>13.6666666666667</v>
      </c>
    </row>
    <row r="40" spans="2:16" ht="15" customHeight="1">
      <c r="B40" s="184" t="s">
        <v>267</v>
      </c>
      <c r="C40" s="345" t="s">
        <v>129</v>
      </c>
      <c r="D40" s="184" t="s">
        <v>100</v>
      </c>
      <c r="E40" s="188">
        <v>1412149.0109659601</v>
      </c>
      <c r="F40" s="189">
        <v>5599.5</v>
      </c>
      <c r="G40" s="188">
        <f t="shared" ref="G40:G45" si="4">E40/F40</f>
        <v>252.19198338529515</v>
      </c>
      <c r="H40" s="189">
        <v>21.210227272727298</v>
      </c>
      <c r="I40" s="188">
        <v>245339.376973921</v>
      </c>
      <c r="J40" s="189">
        <v>577.5</v>
      </c>
      <c r="K40" s="188">
        <f t="shared" si="0"/>
        <v>424.8300899981316</v>
      </c>
      <c r="L40" s="189">
        <v>17.045454545454501</v>
      </c>
      <c r="M40" s="188">
        <v>1657488.3879398799</v>
      </c>
      <c r="N40" s="189">
        <v>6177</v>
      </c>
      <c r="O40" s="188">
        <f t="shared" si="1"/>
        <v>268.33226290106523</v>
      </c>
      <c r="P40" s="189">
        <v>20.747474747474701</v>
      </c>
    </row>
    <row r="41" spans="2:16" ht="15" customHeight="1">
      <c r="B41" s="184" t="s">
        <v>268</v>
      </c>
      <c r="C41" s="345" t="s">
        <v>131</v>
      </c>
      <c r="D41" s="184" t="s">
        <v>194</v>
      </c>
      <c r="E41" s="188">
        <v>1114028.68580128</v>
      </c>
      <c r="F41" s="189">
        <v>3580</v>
      </c>
      <c r="G41" s="188">
        <f t="shared" si="4"/>
        <v>311.18119715119553</v>
      </c>
      <c r="H41" s="189">
        <v>22.5833333333333</v>
      </c>
      <c r="I41" s="188">
        <v>776682.420524135</v>
      </c>
      <c r="J41" s="189">
        <v>1368</v>
      </c>
      <c r="K41" s="188">
        <f t="shared" si="0"/>
        <v>567.75030740068348</v>
      </c>
      <c r="L41" s="189">
        <v>13.65</v>
      </c>
      <c r="M41" s="188">
        <v>1890727.3626113201</v>
      </c>
      <c r="N41" s="189">
        <v>4949</v>
      </c>
      <c r="O41" s="188">
        <f t="shared" si="1"/>
        <v>382.04230402330171</v>
      </c>
      <c r="P41" s="189">
        <v>18.732758620689701</v>
      </c>
    </row>
    <row r="42" spans="2:16" ht="15" customHeight="1">
      <c r="B42" s="184" t="s">
        <v>267</v>
      </c>
      <c r="C42" s="345" t="s">
        <v>253</v>
      </c>
      <c r="D42" s="184" t="s">
        <v>155</v>
      </c>
      <c r="E42" s="188">
        <v>361268.443198302</v>
      </c>
      <c r="F42" s="189">
        <v>1078.5</v>
      </c>
      <c r="G42" s="188">
        <f t="shared" si="4"/>
        <v>334.97305813472599</v>
      </c>
      <c r="H42" s="189">
        <v>21.7878787878788</v>
      </c>
      <c r="I42" s="188">
        <v>1251903.12465741</v>
      </c>
      <c r="J42" s="189">
        <v>2877.5</v>
      </c>
      <c r="K42" s="188">
        <f t="shared" si="0"/>
        <v>435.06624662290528</v>
      </c>
      <c r="L42" s="189">
        <v>15.2446043165468</v>
      </c>
      <c r="M42" s="188">
        <v>1613171.5678557099</v>
      </c>
      <c r="N42" s="189">
        <v>3956</v>
      </c>
      <c r="O42" s="188">
        <f t="shared" si="1"/>
        <v>407.77845496858191</v>
      </c>
      <c r="P42" s="189">
        <v>16.5</v>
      </c>
    </row>
    <row r="43" spans="2:16" ht="15" customHeight="1">
      <c r="B43" s="184" t="s">
        <v>267</v>
      </c>
      <c r="C43" s="345" t="s">
        <v>91</v>
      </c>
      <c r="D43" s="184" t="s">
        <v>4</v>
      </c>
      <c r="E43" s="188">
        <v>269972.66833000502</v>
      </c>
      <c r="F43" s="189">
        <v>1273.5</v>
      </c>
      <c r="G43" s="188">
        <f t="shared" si="4"/>
        <v>211.99267242246174</v>
      </c>
      <c r="H43" s="189">
        <v>23.5833333333333</v>
      </c>
      <c r="I43" s="188">
        <v>2265558.09606109</v>
      </c>
      <c r="J43" s="189">
        <v>8478.5</v>
      </c>
      <c r="K43" s="188">
        <f t="shared" si="0"/>
        <v>267.2121361161868</v>
      </c>
      <c r="L43" s="189">
        <v>19.9433333333333</v>
      </c>
      <c r="M43" s="188">
        <v>2535530.7643911</v>
      </c>
      <c r="N43" s="189">
        <v>9752</v>
      </c>
      <c r="O43" s="188">
        <f t="shared" si="1"/>
        <v>260.0011038136895</v>
      </c>
      <c r="P43" s="189">
        <v>20.3333333333333</v>
      </c>
    </row>
    <row r="44" spans="2:16" ht="15" customHeight="1">
      <c r="B44" s="184" t="s">
        <v>266</v>
      </c>
      <c r="C44" s="345" t="s">
        <v>293</v>
      </c>
      <c r="D44" s="184" t="s">
        <v>319</v>
      </c>
      <c r="E44" s="188">
        <v>548017.96125136595</v>
      </c>
      <c r="F44" s="189">
        <v>2688</v>
      </c>
      <c r="G44" s="188">
        <f t="shared" si="4"/>
        <v>203.87572963220458</v>
      </c>
      <c r="H44" s="189">
        <v>23.869565217391301</v>
      </c>
      <c r="I44" s="188">
        <v>964133.76247355796</v>
      </c>
      <c r="J44" s="189">
        <v>4815</v>
      </c>
      <c r="K44" s="188">
        <f t="shared" si="0"/>
        <v>200.23546468817403</v>
      </c>
      <c r="L44" s="189">
        <v>23.076923076923102</v>
      </c>
      <c r="M44" s="188">
        <v>1512151.7237249201</v>
      </c>
      <c r="N44" s="189">
        <v>7503</v>
      </c>
      <c r="O44" s="188">
        <f t="shared" si="1"/>
        <v>201.53961398439557</v>
      </c>
      <c r="P44" s="189">
        <v>23.370967741935502</v>
      </c>
    </row>
    <row r="45" spans="2:16" ht="15" customHeight="1">
      <c r="B45" s="184" t="s">
        <v>267</v>
      </c>
      <c r="C45" s="345" t="s">
        <v>256</v>
      </c>
      <c r="D45" s="184" t="s">
        <v>199</v>
      </c>
      <c r="E45" s="188">
        <v>1776225.1967396699</v>
      </c>
      <c r="F45" s="189">
        <v>6208.5</v>
      </c>
      <c r="G45" s="188">
        <f t="shared" si="4"/>
        <v>286.09570697264553</v>
      </c>
      <c r="H45" s="189">
        <v>21.445595854922299</v>
      </c>
      <c r="I45" s="188">
        <v>162824.51264156299</v>
      </c>
      <c r="J45" s="189">
        <v>289.5</v>
      </c>
      <c r="K45" s="188">
        <f t="shared" si="0"/>
        <v>562.43354971178928</v>
      </c>
      <c r="L45" s="189">
        <v>11.4</v>
      </c>
      <c r="M45" s="188">
        <v>1939049.7093812299</v>
      </c>
      <c r="N45" s="189">
        <v>6498</v>
      </c>
      <c r="O45" s="188">
        <f t="shared" si="1"/>
        <v>298.40715749172512</v>
      </c>
      <c r="P45" s="189">
        <v>20.721153846153801</v>
      </c>
    </row>
    <row r="46" spans="2:16" ht="15" customHeight="1">
      <c r="B46" s="184" t="s">
        <v>267</v>
      </c>
      <c r="C46" s="345" t="s">
        <v>294</v>
      </c>
      <c r="D46" s="184" t="s">
        <v>320</v>
      </c>
      <c r="E46" s="188"/>
      <c r="F46" s="189"/>
      <c r="G46" s="188"/>
      <c r="H46" s="189"/>
      <c r="I46" s="188">
        <v>26626.5944828959</v>
      </c>
      <c r="J46" s="189">
        <v>189</v>
      </c>
      <c r="K46" s="188">
        <f t="shared" si="0"/>
        <v>140.88145229045449</v>
      </c>
      <c r="L46" s="189">
        <v>9.1666666666666696</v>
      </c>
      <c r="M46" s="188">
        <v>26626.5944828959</v>
      </c>
      <c r="N46" s="189">
        <v>189</v>
      </c>
      <c r="O46" s="188">
        <f t="shared" si="1"/>
        <v>140.88145229045449</v>
      </c>
      <c r="P46" s="189">
        <v>9.1666666666666696</v>
      </c>
    </row>
    <row r="47" spans="2:16" ht="15" customHeight="1">
      <c r="B47" s="184" t="s">
        <v>266</v>
      </c>
      <c r="C47" s="345" t="s">
        <v>276</v>
      </c>
      <c r="D47" s="184" t="s">
        <v>266</v>
      </c>
      <c r="E47" s="188"/>
      <c r="F47" s="189"/>
      <c r="G47" s="188"/>
      <c r="H47" s="189"/>
      <c r="I47" s="188">
        <v>743955.14726465999</v>
      </c>
      <c r="J47" s="189">
        <v>2797</v>
      </c>
      <c r="K47" s="188">
        <f t="shared" si="0"/>
        <v>265.98324893266357</v>
      </c>
      <c r="L47" s="189">
        <v>19.088888888888899</v>
      </c>
      <c r="M47" s="188">
        <v>743955.14726465999</v>
      </c>
      <c r="N47" s="189">
        <v>2797</v>
      </c>
      <c r="O47" s="188">
        <f t="shared" si="1"/>
        <v>265.98324893266357</v>
      </c>
      <c r="P47" s="189">
        <v>19.088888888888899</v>
      </c>
    </row>
    <row r="48" spans="2:16" ht="15" customHeight="1">
      <c r="B48" s="184" t="s">
        <v>267</v>
      </c>
      <c r="C48" s="345" t="s">
        <v>274</v>
      </c>
      <c r="D48" s="184" t="s">
        <v>267</v>
      </c>
      <c r="E48" s="188">
        <v>244461.525059401</v>
      </c>
      <c r="F48" s="189">
        <v>1371</v>
      </c>
      <c r="G48" s="188">
        <f>E48/F48</f>
        <v>178.3089168923421</v>
      </c>
      <c r="H48" s="189">
        <v>21.454545454545499</v>
      </c>
      <c r="I48" s="188">
        <v>32727.158734268902</v>
      </c>
      <c r="J48" s="189">
        <v>739</v>
      </c>
      <c r="K48" s="188">
        <f t="shared" si="0"/>
        <v>44.285735770323278</v>
      </c>
      <c r="L48" s="189">
        <v>16.6086956521739</v>
      </c>
      <c r="M48" s="188">
        <v>277188.68379366997</v>
      </c>
      <c r="N48" s="189">
        <v>2110</v>
      </c>
      <c r="O48" s="188">
        <f t="shared" si="1"/>
        <v>131.36904445197629</v>
      </c>
      <c r="P48" s="189">
        <v>18.977777777777799</v>
      </c>
    </row>
    <row r="49" spans="2:16" ht="15" customHeight="1">
      <c r="B49" s="184" t="s">
        <v>268</v>
      </c>
      <c r="C49" s="345" t="s">
        <v>295</v>
      </c>
      <c r="D49" s="184" t="s">
        <v>268</v>
      </c>
      <c r="E49" s="188"/>
      <c r="F49" s="189"/>
      <c r="G49" s="188"/>
      <c r="H49" s="189"/>
      <c r="I49" s="188">
        <v>558839.33422825497</v>
      </c>
      <c r="J49" s="189">
        <v>1108.2179487179501</v>
      </c>
      <c r="K49" s="188">
        <f t="shared" si="0"/>
        <v>504.26843823884309</v>
      </c>
      <c r="L49" s="189">
        <v>14.6976744186047</v>
      </c>
      <c r="M49" s="188">
        <v>558839.33422825497</v>
      </c>
      <c r="N49" s="189">
        <v>1108.2179487179501</v>
      </c>
      <c r="O49" s="188">
        <f t="shared" si="1"/>
        <v>504.26843823884309</v>
      </c>
      <c r="P49" s="189">
        <v>14.6976744186047</v>
      </c>
    </row>
    <row r="50" spans="2:16" ht="15" customHeight="1">
      <c r="B50" s="184" t="s">
        <v>267</v>
      </c>
      <c r="C50" s="345" t="s">
        <v>260</v>
      </c>
      <c r="D50" s="184" t="s">
        <v>156</v>
      </c>
      <c r="E50" s="188">
        <v>102796.70845242</v>
      </c>
      <c r="F50" s="189">
        <v>291</v>
      </c>
      <c r="G50" s="188">
        <f>E50/F50</f>
        <v>353.25329365092784</v>
      </c>
      <c r="H50" s="189">
        <v>19.399999999999999</v>
      </c>
      <c r="I50" s="188">
        <v>967470.61795941298</v>
      </c>
      <c r="J50" s="189">
        <v>2269</v>
      </c>
      <c r="K50" s="188">
        <f t="shared" si="0"/>
        <v>426.38634550877612</v>
      </c>
      <c r="L50" s="189">
        <v>14.387755102040799</v>
      </c>
      <c r="M50" s="188">
        <v>1070267.32641183</v>
      </c>
      <c r="N50" s="189">
        <v>2560</v>
      </c>
      <c r="O50" s="188">
        <f t="shared" si="1"/>
        <v>418.07317437962109</v>
      </c>
      <c r="P50" s="189">
        <v>14.851851851851899</v>
      </c>
    </row>
    <row r="51" spans="2:16" ht="15" customHeight="1">
      <c r="B51" s="184" t="s">
        <v>267</v>
      </c>
      <c r="C51" s="345" t="s">
        <v>164</v>
      </c>
      <c r="D51" s="184" t="s">
        <v>101</v>
      </c>
      <c r="E51" s="188">
        <v>374682.60528791702</v>
      </c>
      <c r="F51" s="189">
        <v>1504.5</v>
      </c>
      <c r="G51" s="188">
        <f>E51/F51</f>
        <v>249.04127968621935</v>
      </c>
      <c r="H51" s="189">
        <v>23.325581395348799</v>
      </c>
      <c r="I51" s="188">
        <v>812990.949156499</v>
      </c>
      <c r="J51" s="189">
        <v>2356.5</v>
      </c>
      <c r="K51" s="188">
        <f t="shared" si="0"/>
        <v>344.99934188690816</v>
      </c>
      <c r="L51" s="189">
        <v>16.569892473118301</v>
      </c>
      <c r="M51" s="188">
        <v>1187673.5544444199</v>
      </c>
      <c r="N51" s="189">
        <v>3861</v>
      </c>
      <c r="O51" s="188">
        <f t="shared" si="1"/>
        <v>307.60775820886295</v>
      </c>
      <c r="P51" s="189">
        <v>18.705882352941199</v>
      </c>
    </row>
    <row r="52" spans="2:16" ht="15" customHeight="1">
      <c r="B52" s="184" t="s">
        <v>267</v>
      </c>
      <c r="C52" s="345" t="s">
        <v>132</v>
      </c>
      <c r="D52" s="184" t="s">
        <v>157</v>
      </c>
      <c r="E52" s="188">
        <v>20012.950202548302</v>
      </c>
      <c r="F52" s="189">
        <v>42</v>
      </c>
      <c r="G52" s="188">
        <f>E52/F52</f>
        <v>476.49881434638814</v>
      </c>
      <c r="H52" s="189">
        <v>14</v>
      </c>
      <c r="I52" s="188">
        <v>801005.155340962</v>
      </c>
      <c r="J52" s="189">
        <v>2204</v>
      </c>
      <c r="K52" s="188">
        <f t="shared" si="0"/>
        <v>363.43246612566332</v>
      </c>
      <c r="L52" s="189">
        <v>12.216666666666701</v>
      </c>
      <c r="M52" s="188">
        <v>821018.10554351006</v>
      </c>
      <c r="N52" s="189">
        <v>2246</v>
      </c>
      <c r="O52" s="188">
        <f t="shared" si="1"/>
        <v>365.54679676914964</v>
      </c>
      <c r="P52" s="189">
        <v>12.2459016393443</v>
      </c>
    </row>
    <row r="53" spans="2:16" ht="15" customHeight="1">
      <c r="B53" s="184" t="s">
        <v>267</v>
      </c>
      <c r="C53" s="345" t="s">
        <v>297</v>
      </c>
      <c r="D53" s="184" t="s">
        <v>322</v>
      </c>
      <c r="E53" s="188"/>
      <c r="F53" s="189"/>
      <c r="G53" s="188"/>
      <c r="H53" s="189"/>
      <c r="I53" s="188">
        <v>44696.894295147998</v>
      </c>
      <c r="J53" s="189">
        <v>163</v>
      </c>
      <c r="K53" s="188">
        <f t="shared" si="0"/>
        <v>274.21407543035582</v>
      </c>
      <c r="L53" s="189">
        <v>10.8</v>
      </c>
      <c r="M53" s="188">
        <v>44696.894295147998</v>
      </c>
      <c r="N53" s="189">
        <v>163</v>
      </c>
      <c r="O53" s="188">
        <f t="shared" si="1"/>
        <v>274.21407543035582</v>
      </c>
      <c r="P53" s="189">
        <v>10.8</v>
      </c>
    </row>
    <row r="54" spans="2:16" ht="15" customHeight="1">
      <c r="B54" s="185" t="s">
        <v>267</v>
      </c>
      <c r="C54" s="346" t="s">
        <v>296</v>
      </c>
      <c r="D54" s="185" t="s">
        <v>321</v>
      </c>
      <c r="E54" s="253"/>
      <c r="F54" s="254"/>
      <c r="G54" s="253"/>
      <c r="H54" s="254"/>
      <c r="I54" s="253">
        <v>560111.28340883204</v>
      </c>
      <c r="J54" s="254">
        <v>1991</v>
      </c>
      <c r="K54" s="253">
        <f>I54/J54</f>
        <v>281.3215888542602</v>
      </c>
      <c r="L54" s="254">
        <v>14.681818181818199</v>
      </c>
      <c r="M54" s="253">
        <v>560111.28340883204</v>
      </c>
      <c r="N54" s="254">
        <v>1991</v>
      </c>
      <c r="O54" s="253">
        <f>M54/N54</f>
        <v>281.3215888542602</v>
      </c>
      <c r="P54" s="254">
        <v>14.681818181818199</v>
      </c>
    </row>
    <row r="55" spans="2:16" ht="12">
      <c r="B55" s="237"/>
      <c r="C55" s="237"/>
      <c r="D55" s="238"/>
      <c r="H55" s="141"/>
    </row>
    <row r="56" spans="2:16" ht="12">
      <c r="D56" s="92"/>
      <c r="E56" s="239">
        <f>SUM(E5:E54)</f>
        <v>16876261.082412232</v>
      </c>
      <c r="F56" s="240">
        <f>SUM(F5:F54)</f>
        <v>71022</v>
      </c>
      <c r="G56" s="241">
        <f>E56/F56</f>
        <v>237.62018927110236</v>
      </c>
      <c r="H56" s="33">
        <f>AVERAGE(H5:H54)</f>
        <v>21.536305737555399</v>
      </c>
      <c r="I56" s="239">
        <f>SUM(I5:I54)</f>
        <v>35545375.852884062</v>
      </c>
      <c r="J56" s="240">
        <f>SUM(J5:J54)</f>
        <v>107812.73511412631</v>
      </c>
      <c r="K56" s="241">
        <f>I56/J56</f>
        <v>329.69552080519179</v>
      </c>
      <c r="L56" s="33">
        <f>AVERAGE(L5:L54)</f>
        <v>14.964051063960964</v>
      </c>
      <c r="M56" s="239">
        <f>SUM(M5:M54)</f>
        <v>52421653.191582195</v>
      </c>
      <c r="N56" s="240">
        <f>SUM(N5:N54)</f>
        <v>178835.73511412629</v>
      </c>
      <c r="O56" s="242">
        <f>M56/N56</f>
        <v>293.12739513793849</v>
      </c>
      <c r="P56" s="33">
        <f>AVERAGE(P5:P54)</f>
        <v>16.911570182180135</v>
      </c>
    </row>
    <row r="57" spans="2:16">
      <c r="G57" s="5"/>
    </row>
    <row r="58" spans="2:16" ht="12">
      <c r="B58" s="15" t="s">
        <v>338</v>
      </c>
      <c r="G58" s="5"/>
    </row>
    <row r="59" spans="2:16">
      <c r="G59" s="5"/>
    </row>
    <row r="60" spans="2:16" ht="14" customHeight="1">
      <c r="B60" s="183" t="s">
        <v>266</v>
      </c>
      <c r="C60" s="344" t="s">
        <v>281</v>
      </c>
      <c r="D60" s="183" t="s">
        <v>308</v>
      </c>
      <c r="E60" s="186"/>
      <c r="F60" s="187"/>
      <c r="G60" s="186"/>
      <c r="H60" s="187"/>
      <c r="I60" s="186">
        <v>343926.562597982</v>
      </c>
      <c r="J60" s="187">
        <v>924</v>
      </c>
      <c r="K60" s="186">
        <f>I60/J60</f>
        <v>372.2148945865606</v>
      </c>
      <c r="L60" s="187">
        <v>23.615384615384599</v>
      </c>
      <c r="M60" s="186">
        <v>343926.562597982</v>
      </c>
      <c r="N60" s="187">
        <v>924</v>
      </c>
      <c r="O60" s="186">
        <f>M60/N60</f>
        <v>372.2148945865606</v>
      </c>
      <c r="P60" s="187">
        <v>23.615384615384599</v>
      </c>
    </row>
    <row r="61" spans="2:16" ht="14" customHeight="1">
      <c r="B61" s="185" t="s">
        <v>266</v>
      </c>
      <c r="C61" s="346" t="s">
        <v>289</v>
      </c>
      <c r="D61" s="185" t="s">
        <v>315</v>
      </c>
      <c r="E61" s="253"/>
      <c r="F61" s="254"/>
      <c r="G61" s="253"/>
      <c r="H61" s="254"/>
      <c r="I61" s="253">
        <v>661677.92222860502</v>
      </c>
      <c r="J61" s="254">
        <v>1992</v>
      </c>
      <c r="K61" s="253">
        <f>I61/J61</f>
        <v>332.16763164086598</v>
      </c>
      <c r="L61" s="254">
        <v>18.821428571428601</v>
      </c>
      <c r="M61" s="253">
        <v>661677.92222860502</v>
      </c>
      <c r="N61" s="254">
        <v>1992</v>
      </c>
      <c r="O61" s="253">
        <f>M61/N61</f>
        <v>332.16763164086598</v>
      </c>
      <c r="P61" s="254">
        <v>18.821428571428601</v>
      </c>
    </row>
    <row r="62" spans="2:16">
      <c r="G62" s="5"/>
    </row>
    <row r="63" spans="2:16">
      <c r="G63" s="5"/>
    </row>
    <row r="64" spans="2:16">
      <c r="G64" s="5"/>
    </row>
    <row r="65" spans="2:8">
      <c r="G65" s="5"/>
    </row>
    <row r="66" spans="2:8">
      <c r="G66" s="5"/>
    </row>
    <row r="67" spans="2:8">
      <c r="G67" s="5"/>
    </row>
    <row r="68" spans="2:8">
      <c r="G68" s="5"/>
    </row>
    <row r="69" spans="2:8">
      <c r="G69" s="5"/>
    </row>
    <row r="70" spans="2:8">
      <c r="G70" s="5"/>
    </row>
    <row r="71" spans="2:8" ht="12">
      <c r="B71" s="92"/>
      <c r="C71" s="92"/>
      <c r="D71" s="92"/>
      <c r="E71" s="92"/>
      <c r="F71" s="92"/>
      <c r="G71" s="169"/>
    </row>
    <row r="72" spans="2:8" ht="12">
      <c r="B72" s="92"/>
      <c r="C72" s="92"/>
      <c r="D72" s="92"/>
      <c r="E72" s="170"/>
      <c r="F72" s="170"/>
      <c r="G72" s="169"/>
    </row>
    <row r="73" spans="2:8" ht="12">
      <c r="B73" s="92"/>
      <c r="C73" s="92"/>
      <c r="D73" s="92"/>
      <c r="E73" s="92"/>
      <c r="F73" s="92"/>
      <c r="G73" s="169"/>
      <c r="H73" s="92"/>
    </row>
    <row r="74" spans="2:8" ht="12">
      <c r="B74" s="92"/>
      <c r="C74" s="92"/>
      <c r="D74" s="92"/>
      <c r="E74" s="92"/>
      <c r="F74" s="92"/>
      <c r="G74" s="169"/>
      <c r="H74" s="92"/>
    </row>
    <row r="75" spans="2:8" ht="12">
      <c r="B75" s="92"/>
      <c r="C75" s="92"/>
      <c r="D75" s="92"/>
      <c r="E75" s="92"/>
      <c r="F75" s="92"/>
      <c r="G75" s="169"/>
      <c r="H75" s="92"/>
    </row>
    <row r="76" spans="2:8" ht="12">
      <c r="B76" s="92"/>
      <c r="C76" s="92"/>
      <c r="D76" s="92"/>
      <c r="E76" s="92"/>
      <c r="F76" s="92"/>
      <c r="G76" s="169"/>
    </row>
    <row r="77" spans="2:8" ht="12">
      <c r="B77" s="92"/>
      <c r="C77" s="92"/>
      <c r="D77" s="92"/>
      <c r="E77" s="92"/>
      <c r="F77" s="92"/>
      <c r="G77" s="169"/>
    </row>
    <row r="78" spans="2:8" ht="12">
      <c r="B78" s="92"/>
      <c r="C78" s="92"/>
      <c r="D78" s="92"/>
      <c r="E78" s="92"/>
      <c r="F78" s="92"/>
      <c r="G78" s="169"/>
    </row>
    <row r="79" spans="2:8" ht="12">
      <c r="B79" s="92"/>
      <c r="C79" s="92"/>
      <c r="D79" s="92"/>
      <c r="E79" s="92"/>
      <c r="F79" s="92"/>
      <c r="G79" s="169"/>
    </row>
    <row r="80" spans="2:8" ht="12">
      <c r="B80" s="92"/>
      <c r="C80" s="92"/>
      <c r="D80" s="92"/>
      <c r="E80" s="92"/>
      <c r="F80" s="92"/>
      <c r="G80" s="169"/>
    </row>
    <row r="81" spans="2:7" ht="12">
      <c r="B81" s="92"/>
      <c r="C81" s="92"/>
      <c r="D81" s="92"/>
      <c r="E81" s="92"/>
      <c r="F81" s="92"/>
      <c r="G81" s="169"/>
    </row>
    <row r="82" spans="2:7" ht="12">
      <c r="B82" s="92"/>
      <c r="C82" s="92"/>
      <c r="D82" s="92"/>
      <c r="E82" s="92"/>
      <c r="F82" s="92"/>
      <c r="G82" s="169"/>
    </row>
    <row r="83" spans="2:7" ht="12">
      <c r="B83" s="92"/>
      <c r="C83" s="92"/>
      <c r="D83" s="92"/>
      <c r="E83" s="92"/>
      <c r="F83" s="92"/>
      <c r="G83" s="169"/>
    </row>
    <row r="84" spans="2:7" ht="12">
      <c r="B84" s="92"/>
      <c r="C84" s="92"/>
      <c r="D84" s="92"/>
      <c r="E84" s="92"/>
      <c r="F84" s="92"/>
      <c r="G84" s="169"/>
    </row>
    <row r="85" spans="2:7" ht="12">
      <c r="B85" s="92"/>
      <c r="C85" s="92"/>
      <c r="D85" s="92"/>
      <c r="E85" s="92"/>
      <c r="F85" s="92"/>
      <c r="G85" s="169"/>
    </row>
    <row r="86" spans="2:7" ht="12">
      <c r="B86" s="92"/>
      <c r="C86" s="92"/>
      <c r="D86" s="92"/>
      <c r="E86" s="92"/>
      <c r="F86" s="92"/>
      <c r="G86" s="169"/>
    </row>
    <row r="87" spans="2:7" ht="12">
      <c r="B87" s="92"/>
      <c r="C87" s="92"/>
      <c r="D87" s="92"/>
      <c r="E87" s="92"/>
      <c r="F87" s="92"/>
      <c r="G87" s="169"/>
    </row>
    <row r="88" spans="2:7" ht="12">
      <c r="B88" s="92"/>
      <c r="C88" s="92"/>
      <c r="D88" s="92"/>
      <c r="E88" s="92"/>
      <c r="F88" s="92"/>
      <c r="G88" s="169"/>
    </row>
    <row r="89" spans="2:7" ht="12">
      <c r="B89" s="92"/>
      <c r="C89" s="92"/>
      <c r="D89" s="92"/>
      <c r="E89" s="92"/>
      <c r="F89" s="92"/>
      <c r="G89" s="169"/>
    </row>
    <row r="90" spans="2:7" ht="12">
      <c r="B90" s="92"/>
      <c r="C90" s="92"/>
      <c r="D90" s="92"/>
      <c r="E90" s="92"/>
      <c r="F90" s="92"/>
      <c r="G90" s="169"/>
    </row>
    <row r="91" spans="2:7" ht="12">
      <c r="B91" s="92"/>
      <c r="C91" s="92"/>
      <c r="D91" s="92"/>
      <c r="E91" s="92"/>
      <c r="F91" s="92"/>
      <c r="G91" s="169"/>
    </row>
    <row r="92" spans="2:7" ht="12">
      <c r="B92" s="92"/>
      <c r="C92" s="92"/>
      <c r="D92" s="92"/>
      <c r="E92" s="92"/>
      <c r="F92" s="92"/>
      <c r="G92" s="169"/>
    </row>
    <row r="93" spans="2:7" ht="12">
      <c r="B93" s="92"/>
      <c r="C93" s="92"/>
      <c r="D93" s="92"/>
      <c r="E93" s="92"/>
      <c r="F93" s="92"/>
      <c r="G93" s="169"/>
    </row>
    <row r="94" spans="2:7" ht="12">
      <c r="B94" s="92"/>
      <c r="C94" s="92"/>
      <c r="D94" s="92"/>
      <c r="E94" s="92"/>
      <c r="F94" s="92"/>
      <c r="G94" s="169"/>
    </row>
    <row r="95" spans="2:7" ht="12">
      <c r="B95" s="92"/>
      <c r="C95" s="92"/>
      <c r="D95" s="92"/>
      <c r="E95" s="92"/>
      <c r="F95" s="92"/>
      <c r="G95" s="169"/>
    </row>
    <row r="96" spans="2:7" ht="12">
      <c r="B96" s="92"/>
      <c r="C96" s="92"/>
      <c r="D96" s="92"/>
      <c r="E96" s="92"/>
      <c r="F96" s="92"/>
      <c r="G96" s="169"/>
    </row>
    <row r="97" spans="2:7" ht="12">
      <c r="B97" s="92"/>
      <c r="C97" s="92"/>
      <c r="D97" s="92"/>
      <c r="E97" s="92"/>
      <c r="F97" s="92"/>
      <c r="G97" s="169"/>
    </row>
    <row r="98" spans="2:7" ht="12">
      <c r="B98" s="92"/>
      <c r="C98" s="92"/>
      <c r="D98" s="92"/>
      <c r="E98" s="92"/>
      <c r="F98" s="92"/>
      <c r="G98" s="169"/>
    </row>
    <row r="99" spans="2:7" ht="12">
      <c r="B99" s="92"/>
      <c r="C99" s="92"/>
      <c r="D99" s="92"/>
      <c r="E99" s="92"/>
      <c r="F99" s="92"/>
      <c r="G99" s="169"/>
    </row>
    <row r="100" spans="2:7" ht="12">
      <c r="B100" s="92"/>
      <c r="C100" s="92"/>
      <c r="D100" s="92"/>
      <c r="E100" s="92"/>
      <c r="F100" s="92"/>
      <c r="G100" s="169"/>
    </row>
    <row r="101" spans="2:7" ht="12">
      <c r="B101" s="92"/>
      <c r="C101" s="92"/>
      <c r="D101" s="92"/>
      <c r="E101" s="92"/>
      <c r="F101" s="92"/>
      <c r="G101" s="169"/>
    </row>
    <row r="102" spans="2:7" ht="12">
      <c r="B102" s="92"/>
      <c r="C102" s="92"/>
      <c r="D102" s="92"/>
      <c r="E102" s="92"/>
      <c r="F102" s="92"/>
      <c r="G102" s="169"/>
    </row>
    <row r="103" spans="2:7" ht="12">
      <c r="B103" s="92"/>
      <c r="C103" s="92"/>
      <c r="D103" s="92"/>
      <c r="E103" s="92"/>
      <c r="F103" s="92"/>
      <c r="G103" s="169"/>
    </row>
  </sheetData>
  <pageMargins left="0.75" right="0.75" top="1" bottom="1" header="0.5" footer="0.5"/>
  <pageSetup orientation="landscape" horizontalDpi="4294967293"/>
  <headerFooter alignWithMargins="0">
    <oddFooter>&amp;LAusten Group&amp;C&amp;P&amp;R02-19-16</oddFooter>
  </headerFooter>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fitToPage="1"/>
  </sheetPr>
  <dimension ref="B2:M93"/>
  <sheetViews>
    <sheetView showGridLines="0" showRowColHeaders="0" workbookViewId="0">
      <pane ySplit="4" topLeftCell="A33" activePane="bottomLeft" state="frozen"/>
      <selection pane="bottomLeft" activeCell="M64" sqref="M64"/>
    </sheetView>
  </sheetViews>
  <sheetFormatPr baseColWidth="10" defaultColWidth="9.1640625" defaultRowHeight="11" x14ac:dyDescent="0"/>
  <cols>
    <col min="1" max="1" width="9.33203125" style="5" customWidth="1"/>
    <col min="2" max="2" width="30.6640625" style="5" customWidth="1"/>
    <col min="3" max="3" width="8.5" style="5" customWidth="1"/>
    <col min="4" max="4" width="30.5" style="5" customWidth="1"/>
    <col min="5" max="5" width="12.6640625" style="5" customWidth="1"/>
    <col min="6" max="6" width="11.1640625" style="5" customWidth="1"/>
    <col min="7" max="7" width="11.1640625" style="141" customWidth="1"/>
    <col min="8" max="8" width="12.6640625" style="5" customWidth="1"/>
    <col min="9" max="10" width="9.1640625" style="5"/>
    <col min="11" max="11" width="12.6640625" style="5" customWidth="1"/>
    <col min="12" max="16384" width="9.1640625" style="5"/>
  </cols>
  <sheetData>
    <row r="2" spans="2:13" ht="18.75" customHeight="1">
      <c r="B2" s="15" t="s">
        <v>339</v>
      </c>
      <c r="D2" s="15"/>
    </row>
    <row r="3" spans="2:13" ht="15.75" customHeight="1">
      <c r="D3" s="15"/>
      <c r="E3" s="143"/>
      <c r="F3" s="143"/>
    </row>
    <row r="4" spans="2:13" s="4" customFormat="1" ht="45" customHeight="1">
      <c r="B4" s="234" t="s">
        <v>107</v>
      </c>
      <c r="C4" s="234" t="s">
        <v>92</v>
      </c>
      <c r="D4" s="235" t="s">
        <v>85</v>
      </c>
      <c r="E4" s="234" t="s">
        <v>136</v>
      </c>
      <c r="F4" s="234" t="s">
        <v>109</v>
      </c>
      <c r="G4" s="234" t="s">
        <v>137</v>
      </c>
      <c r="H4" s="234" t="s">
        <v>138</v>
      </c>
      <c r="I4" s="234" t="s">
        <v>113</v>
      </c>
      <c r="J4" s="234" t="s">
        <v>139</v>
      </c>
      <c r="K4" s="234" t="s">
        <v>140</v>
      </c>
      <c r="L4" s="234" t="s">
        <v>117</v>
      </c>
      <c r="M4" s="234" t="s">
        <v>141</v>
      </c>
    </row>
    <row r="5" spans="2:13" ht="15" customHeight="1">
      <c r="B5" s="183" t="s">
        <v>266</v>
      </c>
      <c r="C5" s="344" t="s">
        <v>160</v>
      </c>
      <c r="D5" s="183" t="s">
        <v>151</v>
      </c>
      <c r="E5" s="181"/>
      <c r="F5" s="187"/>
      <c r="G5" s="186"/>
      <c r="H5" s="181">
        <v>5367451.6997354301</v>
      </c>
      <c r="I5" s="187">
        <v>9464</v>
      </c>
      <c r="J5" s="186">
        <f t="shared" ref="J5:J22" si="0">H5/I5</f>
        <v>567.14409337863799</v>
      </c>
      <c r="K5" s="181">
        <v>5367451.6997354301</v>
      </c>
      <c r="L5" s="187">
        <v>9464</v>
      </c>
      <c r="M5" s="186">
        <f t="shared" ref="M5:M35" si="1">K5/L5</f>
        <v>567.14409337863799</v>
      </c>
    </row>
    <row r="6" spans="2:13" ht="15" customHeight="1">
      <c r="B6" s="184" t="s">
        <v>267</v>
      </c>
      <c r="C6" s="345" t="s">
        <v>271</v>
      </c>
      <c r="D6" s="184" t="s">
        <v>298</v>
      </c>
      <c r="E6" s="181"/>
      <c r="F6" s="189"/>
      <c r="G6" s="188"/>
      <c r="H6" s="181">
        <v>304547.30419667001</v>
      </c>
      <c r="I6" s="189">
        <v>594</v>
      </c>
      <c r="J6" s="188">
        <f t="shared" si="0"/>
        <v>512.70589932099324</v>
      </c>
      <c r="K6" s="181">
        <v>304547.30419667001</v>
      </c>
      <c r="L6" s="189">
        <v>594</v>
      </c>
      <c r="M6" s="188">
        <f t="shared" si="1"/>
        <v>512.70589932099324</v>
      </c>
    </row>
    <row r="7" spans="2:13" ht="15" customHeight="1">
      <c r="B7" s="184" t="s">
        <v>267</v>
      </c>
      <c r="C7" s="345" t="s">
        <v>227</v>
      </c>
      <c r="D7" s="184" t="s">
        <v>171</v>
      </c>
      <c r="E7" s="181">
        <v>27746.198536605702</v>
      </c>
      <c r="F7" s="189">
        <v>43.5</v>
      </c>
      <c r="G7" s="188">
        <f>E7/F7</f>
        <v>637.84364451967133</v>
      </c>
      <c r="H7" s="181">
        <v>58070.9770634827</v>
      </c>
      <c r="I7" s="189">
        <v>97.5</v>
      </c>
      <c r="J7" s="188">
        <f t="shared" si="0"/>
        <v>595.59976475366875</v>
      </c>
      <c r="K7" s="181">
        <v>85817.175600088405</v>
      </c>
      <c r="L7" s="189">
        <v>141</v>
      </c>
      <c r="M7" s="188">
        <f t="shared" si="1"/>
        <v>608.63245106445675</v>
      </c>
    </row>
    <row r="8" spans="2:13" ht="15" customHeight="1">
      <c r="B8" s="184" t="s">
        <v>267</v>
      </c>
      <c r="C8" s="345" t="s">
        <v>272</v>
      </c>
      <c r="D8" s="184" t="s">
        <v>299</v>
      </c>
      <c r="E8" s="181"/>
      <c r="F8" s="189"/>
      <c r="G8" s="188"/>
      <c r="H8" s="181">
        <v>59646.661658135999</v>
      </c>
      <c r="I8" s="189">
        <v>114</v>
      </c>
      <c r="J8" s="188">
        <f t="shared" si="0"/>
        <v>523.21633033452633</v>
      </c>
      <c r="K8" s="181">
        <v>59646.661658135999</v>
      </c>
      <c r="L8" s="189">
        <v>114</v>
      </c>
      <c r="M8" s="188">
        <f t="shared" si="1"/>
        <v>523.21633033452633</v>
      </c>
    </row>
    <row r="9" spans="2:13" ht="15" customHeight="1">
      <c r="B9" s="184" t="s">
        <v>268</v>
      </c>
      <c r="C9" s="345" t="s">
        <v>273</v>
      </c>
      <c r="D9" s="184" t="s">
        <v>300</v>
      </c>
      <c r="E9" s="181">
        <v>409413.99162673502</v>
      </c>
      <c r="F9" s="189">
        <v>837</v>
      </c>
      <c r="G9" s="188">
        <f t="shared" ref="G9:G23" si="2">E9/F9</f>
        <v>489.14455391485666</v>
      </c>
      <c r="H9" s="181">
        <v>12807.066323537099</v>
      </c>
      <c r="I9" s="189">
        <v>42</v>
      </c>
      <c r="J9" s="188">
        <f t="shared" si="0"/>
        <v>304.93015056040713</v>
      </c>
      <c r="K9" s="181">
        <v>422221.05795027199</v>
      </c>
      <c r="L9" s="189">
        <v>879</v>
      </c>
      <c r="M9" s="188">
        <f t="shared" si="1"/>
        <v>480.34250051225484</v>
      </c>
    </row>
    <row r="10" spans="2:13" ht="15" customHeight="1">
      <c r="B10" s="184" t="s">
        <v>268</v>
      </c>
      <c r="C10" s="345" t="s">
        <v>161</v>
      </c>
      <c r="D10" s="184" t="s">
        <v>3</v>
      </c>
      <c r="E10" s="181">
        <v>826463.31691561104</v>
      </c>
      <c r="F10" s="189">
        <v>1475</v>
      </c>
      <c r="G10" s="188">
        <f t="shared" si="2"/>
        <v>560.31411316312608</v>
      </c>
      <c r="H10" s="181">
        <v>3415756.6986873099</v>
      </c>
      <c r="I10" s="189">
        <v>7794.00555555556</v>
      </c>
      <c r="J10" s="188">
        <f t="shared" si="0"/>
        <v>438.25433204272758</v>
      </c>
      <c r="K10" s="181">
        <v>4242220.0156029202</v>
      </c>
      <c r="L10" s="189">
        <v>9269.0055555555591</v>
      </c>
      <c r="M10" s="188">
        <f t="shared" si="1"/>
        <v>457.67800981198712</v>
      </c>
    </row>
    <row r="11" spans="2:13" ht="15" customHeight="1">
      <c r="B11" s="184" t="s">
        <v>266</v>
      </c>
      <c r="C11" s="345" t="s">
        <v>275</v>
      </c>
      <c r="D11" s="184" t="s">
        <v>301</v>
      </c>
      <c r="E11" s="181">
        <v>554553.03792610997</v>
      </c>
      <c r="F11" s="189">
        <v>1099.5</v>
      </c>
      <c r="G11" s="188">
        <f t="shared" si="2"/>
        <v>504.3683837436198</v>
      </c>
      <c r="H11" s="181">
        <v>891107.78400324495</v>
      </c>
      <c r="I11" s="189">
        <v>1636.5</v>
      </c>
      <c r="J11" s="188">
        <f t="shared" si="0"/>
        <v>544.52049129437512</v>
      </c>
      <c r="K11" s="181">
        <v>1445660.82192936</v>
      </c>
      <c r="L11" s="189">
        <v>2736</v>
      </c>
      <c r="M11" s="188">
        <f t="shared" si="1"/>
        <v>528.38480333675443</v>
      </c>
    </row>
    <row r="12" spans="2:13" ht="15" customHeight="1">
      <c r="B12" s="184" t="s">
        <v>268</v>
      </c>
      <c r="C12" s="345" t="s">
        <v>124</v>
      </c>
      <c r="D12" s="184" t="s">
        <v>302</v>
      </c>
      <c r="E12" s="181">
        <v>1227132.5679295</v>
      </c>
      <c r="F12" s="189">
        <v>2658.5</v>
      </c>
      <c r="G12" s="188">
        <f t="shared" si="2"/>
        <v>461.58832722569116</v>
      </c>
      <c r="H12" s="181">
        <v>1650406.4075877001</v>
      </c>
      <c r="I12" s="189">
        <v>4219.5</v>
      </c>
      <c r="J12" s="188">
        <f t="shared" si="0"/>
        <v>391.13790913323857</v>
      </c>
      <c r="K12" s="181">
        <v>2877538.9755171998</v>
      </c>
      <c r="L12" s="189">
        <v>6878</v>
      </c>
      <c r="M12" s="188">
        <f t="shared" si="1"/>
        <v>418.36856288415237</v>
      </c>
    </row>
    <row r="13" spans="2:13" ht="15" customHeight="1">
      <c r="B13" s="184" t="s">
        <v>267</v>
      </c>
      <c r="C13" s="345" t="s">
        <v>277</v>
      </c>
      <c r="D13" s="184" t="s">
        <v>303</v>
      </c>
      <c r="E13" s="181">
        <v>902258.30655462795</v>
      </c>
      <c r="F13" s="189">
        <v>1696.5</v>
      </c>
      <c r="G13" s="188">
        <f t="shared" si="2"/>
        <v>531.83513501599055</v>
      </c>
      <c r="H13" s="181">
        <v>153657.58974155399</v>
      </c>
      <c r="I13" s="189">
        <v>256.5</v>
      </c>
      <c r="J13" s="188">
        <f t="shared" si="0"/>
        <v>599.05493076629239</v>
      </c>
      <c r="K13" s="181">
        <v>1055915.8962961801</v>
      </c>
      <c r="L13" s="189">
        <v>1953</v>
      </c>
      <c r="M13" s="188">
        <f t="shared" si="1"/>
        <v>540.66354137029191</v>
      </c>
    </row>
    <row r="14" spans="2:13" ht="15" customHeight="1">
      <c r="B14" s="184" t="s">
        <v>267</v>
      </c>
      <c r="C14" s="345" t="s">
        <v>278</v>
      </c>
      <c r="D14" s="184" t="s">
        <v>304</v>
      </c>
      <c r="E14" s="181">
        <v>20427.233492314801</v>
      </c>
      <c r="F14" s="189">
        <v>34.5</v>
      </c>
      <c r="G14" s="188">
        <f t="shared" si="2"/>
        <v>592.09372441492178</v>
      </c>
      <c r="H14" s="181">
        <v>20427.233492314801</v>
      </c>
      <c r="I14" s="189">
        <v>34.5</v>
      </c>
      <c r="J14" s="188">
        <f t="shared" si="0"/>
        <v>592.09372441492178</v>
      </c>
      <c r="K14" s="181">
        <v>40854.466984629602</v>
      </c>
      <c r="L14" s="189">
        <v>69</v>
      </c>
      <c r="M14" s="188">
        <f t="shared" si="1"/>
        <v>592.09372441492178</v>
      </c>
    </row>
    <row r="15" spans="2:13" ht="15" customHeight="1">
      <c r="B15" s="184" t="s">
        <v>267</v>
      </c>
      <c r="C15" s="345" t="s">
        <v>279</v>
      </c>
      <c r="D15" s="184" t="s">
        <v>305</v>
      </c>
      <c r="E15" s="181">
        <v>39126.426650107802</v>
      </c>
      <c r="F15" s="189">
        <v>75</v>
      </c>
      <c r="G15" s="188">
        <f t="shared" si="2"/>
        <v>521.68568866810404</v>
      </c>
      <c r="H15" s="181">
        <v>179152.51330853</v>
      </c>
      <c r="I15" s="189">
        <v>341.36538461538498</v>
      </c>
      <c r="J15" s="188">
        <f t="shared" si="0"/>
        <v>524.8115988982903</v>
      </c>
      <c r="K15" s="181">
        <v>218278.93995863799</v>
      </c>
      <c r="L15" s="189">
        <v>416.36538461538498</v>
      </c>
      <c r="M15" s="188">
        <f t="shared" si="1"/>
        <v>524.24852791322178</v>
      </c>
    </row>
    <row r="16" spans="2:13" ht="15" customHeight="1">
      <c r="B16" s="184" t="s">
        <v>268</v>
      </c>
      <c r="C16" s="345" t="s">
        <v>237</v>
      </c>
      <c r="D16" s="184" t="s">
        <v>121</v>
      </c>
      <c r="E16" s="181">
        <v>1165047.40448078</v>
      </c>
      <c r="F16" s="189">
        <v>2530</v>
      </c>
      <c r="G16" s="188">
        <f t="shared" si="2"/>
        <v>460.49304524932018</v>
      </c>
      <c r="H16" s="181">
        <v>3255045.9727338799</v>
      </c>
      <c r="I16" s="189">
        <v>6022</v>
      </c>
      <c r="J16" s="188">
        <f t="shared" si="0"/>
        <v>540.52573442940547</v>
      </c>
      <c r="K16" s="181">
        <v>4420093.3772146599</v>
      </c>
      <c r="L16" s="189">
        <v>8552</v>
      </c>
      <c r="M16" s="188">
        <f t="shared" si="1"/>
        <v>516.8490852683185</v>
      </c>
    </row>
    <row r="17" spans="2:13" ht="15" customHeight="1">
      <c r="B17" s="184" t="s">
        <v>267</v>
      </c>
      <c r="C17" s="345" t="s">
        <v>236</v>
      </c>
      <c r="D17" s="184" t="s">
        <v>179</v>
      </c>
      <c r="E17" s="181">
        <v>2649375.0790093299</v>
      </c>
      <c r="F17" s="189">
        <v>5622</v>
      </c>
      <c r="G17" s="188">
        <f t="shared" si="2"/>
        <v>471.25134809842223</v>
      </c>
      <c r="H17" s="181">
        <v>1491149.3006059499</v>
      </c>
      <c r="I17" s="189">
        <v>3333.8128919040701</v>
      </c>
      <c r="J17" s="188">
        <f t="shared" si="0"/>
        <v>447.28044103107919</v>
      </c>
      <c r="K17" s="181">
        <v>4140524.3796152798</v>
      </c>
      <c r="L17" s="189">
        <v>8955.8128919040701</v>
      </c>
      <c r="M17" s="188">
        <f t="shared" si="1"/>
        <v>462.32814704718277</v>
      </c>
    </row>
    <row r="18" spans="2:13" ht="15" customHeight="1">
      <c r="B18" s="184" t="s">
        <v>266</v>
      </c>
      <c r="C18" s="345" t="s">
        <v>125</v>
      </c>
      <c r="D18" s="184" t="s">
        <v>120</v>
      </c>
      <c r="E18" s="181">
        <v>2113691.2818465699</v>
      </c>
      <c r="F18" s="189">
        <v>4938</v>
      </c>
      <c r="G18" s="188">
        <f t="shared" si="2"/>
        <v>428.04602710542122</v>
      </c>
      <c r="H18" s="181">
        <v>1479112.0939687099</v>
      </c>
      <c r="I18" s="189">
        <v>2571</v>
      </c>
      <c r="J18" s="188">
        <f t="shared" si="0"/>
        <v>575.30614312279658</v>
      </c>
      <c r="K18" s="181">
        <v>3592803.3758152798</v>
      </c>
      <c r="L18" s="189">
        <v>7509</v>
      </c>
      <c r="M18" s="188">
        <f t="shared" si="1"/>
        <v>478.46629056003195</v>
      </c>
    </row>
    <row r="19" spans="2:13" ht="15" customHeight="1">
      <c r="B19" s="184" t="s">
        <v>267</v>
      </c>
      <c r="C19" s="345" t="s">
        <v>93</v>
      </c>
      <c r="D19" s="184" t="s">
        <v>80</v>
      </c>
      <c r="E19" s="181">
        <v>166218.51245375499</v>
      </c>
      <c r="F19" s="189">
        <v>375</v>
      </c>
      <c r="G19" s="188">
        <f t="shared" si="2"/>
        <v>443.24936654334664</v>
      </c>
      <c r="H19" s="181">
        <v>1233398.7679333801</v>
      </c>
      <c r="I19" s="189">
        <v>2432</v>
      </c>
      <c r="J19" s="188">
        <f t="shared" si="0"/>
        <v>507.1540986568175</v>
      </c>
      <c r="K19" s="181">
        <v>1399617.2803871401</v>
      </c>
      <c r="L19" s="189">
        <v>2807</v>
      </c>
      <c r="M19" s="188">
        <f t="shared" si="1"/>
        <v>498.61677249274675</v>
      </c>
    </row>
    <row r="20" spans="2:13" ht="15" customHeight="1">
      <c r="B20" s="184" t="s">
        <v>267</v>
      </c>
      <c r="C20" s="345" t="s">
        <v>162</v>
      </c>
      <c r="D20" s="184" t="s">
        <v>97</v>
      </c>
      <c r="E20" s="181">
        <v>2265517.6243948401</v>
      </c>
      <c r="F20" s="189">
        <v>5061</v>
      </c>
      <c r="G20" s="188">
        <f t="shared" si="2"/>
        <v>447.64228895373247</v>
      </c>
      <c r="H20" s="181">
        <v>2556461.0038921898</v>
      </c>
      <c r="I20" s="189">
        <v>4671</v>
      </c>
      <c r="J20" s="188">
        <f t="shared" si="0"/>
        <v>547.30486060633484</v>
      </c>
      <c r="K20" s="181">
        <v>4821978.6282870397</v>
      </c>
      <c r="L20" s="189">
        <v>9732</v>
      </c>
      <c r="M20" s="188">
        <f t="shared" si="1"/>
        <v>495.47663669205093</v>
      </c>
    </row>
    <row r="21" spans="2:13" ht="15" customHeight="1">
      <c r="B21" s="184" t="s">
        <v>268</v>
      </c>
      <c r="C21" s="345" t="s">
        <v>241</v>
      </c>
      <c r="D21" s="184" t="s">
        <v>306</v>
      </c>
      <c r="E21" s="181">
        <v>374710.96326573502</v>
      </c>
      <c r="F21" s="189">
        <v>792.5</v>
      </c>
      <c r="G21" s="188">
        <f t="shared" si="2"/>
        <v>472.8214047517161</v>
      </c>
      <c r="H21" s="181">
        <v>813679.98181958206</v>
      </c>
      <c r="I21" s="189">
        <v>1543.25</v>
      </c>
      <c r="J21" s="188">
        <f t="shared" si="0"/>
        <v>527.25091969517712</v>
      </c>
      <c r="K21" s="181">
        <v>1188390.9450853199</v>
      </c>
      <c r="L21" s="189">
        <v>2335.75</v>
      </c>
      <c r="M21" s="188">
        <f t="shared" si="1"/>
        <v>508.78345074829065</v>
      </c>
    </row>
    <row r="22" spans="2:13" ht="15" customHeight="1">
      <c r="B22" s="184" t="s">
        <v>266</v>
      </c>
      <c r="C22" s="345" t="s">
        <v>242</v>
      </c>
      <c r="D22" s="184" t="s">
        <v>152</v>
      </c>
      <c r="E22" s="181">
        <v>552945.06617745501</v>
      </c>
      <c r="F22" s="189">
        <v>1086</v>
      </c>
      <c r="G22" s="188">
        <f t="shared" si="2"/>
        <v>509.15751950041897</v>
      </c>
      <c r="H22" s="181">
        <v>3505264.1633791402</v>
      </c>
      <c r="I22" s="189">
        <v>5781</v>
      </c>
      <c r="J22" s="188">
        <f t="shared" si="0"/>
        <v>606.34218359784472</v>
      </c>
      <c r="K22" s="181">
        <v>4058209.2295565899</v>
      </c>
      <c r="L22" s="189">
        <v>6867</v>
      </c>
      <c r="M22" s="188">
        <f t="shared" si="1"/>
        <v>590.97265611716762</v>
      </c>
    </row>
    <row r="23" spans="2:13" ht="15" customHeight="1">
      <c r="B23" s="184" t="s">
        <v>269</v>
      </c>
      <c r="C23" s="345" t="s">
        <v>280</v>
      </c>
      <c r="D23" s="184" t="s">
        <v>307</v>
      </c>
      <c r="E23" s="181">
        <v>3148126.8812847901</v>
      </c>
      <c r="F23" s="189">
        <v>8820</v>
      </c>
      <c r="G23" s="188">
        <f t="shared" si="2"/>
        <v>356.93048540643878</v>
      </c>
      <c r="H23" s="181"/>
      <c r="I23" s="189"/>
      <c r="J23" s="188"/>
      <c r="K23" s="181">
        <v>3148126.8812847901</v>
      </c>
      <c r="L23" s="189">
        <v>8820</v>
      </c>
      <c r="M23" s="188">
        <f t="shared" si="1"/>
        <v>356.93048540643878</v>
      </c>
    </row>
    <row r="24" spans="2:13" ht="15" customHeight="1">
      <c r="B24" s="184" t="s">
        <v>269</v>
      </c>
      <c r="C24" s="345" t="s">
        <v>286</v>
      </c>
      <c r="D24" s="184" t="s">
        <v>312</v>
      </c>
      <c r="E24" s="181"/>
      <c r="F24" s="189"/>
      <c r="G24" s="188"/>
      <c r="H24" s="181">
        <v>25051.0842681209</v>
      </c>
      <c r="I24" s="189">
        <v>53.5833333333333</v>
      </c>
      <c r="J24" s="188">
        <f t="shared" ref="J24:J54" si="3">H24/I24</f>
        <v>467.51634715000154</v>
      </c>
      <c r="K24" s="181">
        <v>25051.0842681209</v>
      </c>
      <c r="L24" s="189">
        <v>53.5833333333333</v>
      </c>
      <c r="M24" s="188">
        <f t="shared" si="1"/>
        <v>467.51634715000154</v>
      </c>
    </row>
    <row r="25" spans="2:13" ht="15" customHeight="1">
      <c r="B25" s="184" t="s">
        <v>267</v>
      </c>
      <c r="C25" s="345" t="s">
        <v>126</v>
      </c>
      <c r="D25" s="184" t="s">
        <v>188</v>
      </c>
      <c r="E25" s="181">
        <v>130908.90248785701</v>
      </c>
      <c r="F25" s="189">
        <v>234</v>
      </c>
      <c r="G25" s="188">
        <f>E25/F25</f>
        <v>559.43975422161111</v>
      </c>
      <c r="H25" s="181">
        <v>317880.51304789598</v>
      </c>
      <c r="I25" s="189">
        <v>719</v>
      </c>
      <c r="J25" s="188">
        <f t="shared" si="3"/>
        <v>442.11476084547422</v>
      </c>
      <c r="K25" s="181">
        <v>448789.415535754</v>
      </c>
      <c r="L25" s="189">
        <v>953</v>
      </c>
      <c r="M25" s="188">
        <f t="shared" si="1"/>
        <v>470.92278650131584</v>
      </c>
    </row>
    <row r="26" spans="2:13" ht="15" customHeight="1">
      <c r="B26" s="184" t="s">
        <v>267</v>
      </c>
      <c r="C26" s="345" t="s">
        <v>282</v>
      </c>
      <c r="D26" s="184" t="s">
        <v>167</v>
      </c>
      <c r="E26" s="181">
        <v>287934.381811089</v>
      </c>
      <c r="F26" s="189">
        <v>660</v>
      </c>
      <c r="G26" s="188">
        <f>E26/F26</f>
        <v>436.26421486528636</v>
      </c>
      <c r="H26" s="181">
        <v>34722.256443291997</v>
      </c>
      <c r="I26" s="189">
        <v>87</v>
      </c>
      <c r="J26" s="188">
        <f t="shared" si="3"/>
        <v>399.10639589990802</v>
      </c>
      <c r="K26" s="181">
        <v>322656.63825438102</v>
      </c>
      <c r="L26" s="189">
        <v>747</v>
      </c>
      <c r="M26" s="188">
        <f t="shared" si="1"/>
        <v>431.93659739542306</v>
      </c>
    </row>
    <row r="27" spans="2:13" ht="15" customHeight="1">
      <c r="B27" s="184" t="s">
        <v>267</v>
      </c>
      <c r="C27" s="345" t="s">
        <v>283</v>
      </c>
      <c r="D27" s="184" t="s">
        <v>309</v>
      </c>
      <c r="E27" s="181">
        <v>53538.201026936498</v>
      </c>
      <c r="F27" s="189">
        <v>111</v>
      </c>
      <c r="G27" s="188">
        <f>E27/F27</f>
        <v>482.32613537780628</v>
      </c>
      <c r="H27" s="181">
        <v>14624.579155589199</v>
      </c>
      <c r="I27" s="189">
        <v>21</v>
      </c>
      <c r="J27" s="188">
        <f t="shared" si="3"/>
        <v>696.40853121853331</v>
      </c>
      <c r="K27" s="181">
        <v>68162.780182525603</v>
      </c>
      <c r="L27" s="189">
        <v>132</v>
      </c>
      <c r="M27" s="188">
        <f t="shared" si="1"/>
        <v>516.38469835246667</v>
      </c>
    </row>
    <row r="28" spans="2:13" ht="15" customHeight="1">
      <c r="B28" s="184" t="s">
        <v>267</v>
      </c>
      <c r="C28" s="345" t="s">
        <v>165</v>
      </c>
      <c r="D28" s="184" t="s">
        <v>166</v>
      </c>
      <c r="E28" s="181"/>
      <c r="F28" s="189"/>
      <c r="G28" s="188"/>
      <c r="H28" s="181">
        <v>42251.624533377202</v>
      </c>
      <c r="I28" s="189">
        <v>90</v>
      </c>
      <c r="J28" s="188">
        <f t="shared" si="3"/>
        <v>469.46249481530225</v>
      </c>
      <c r="K28" s="181">
        <v>42251.624533377202</v>
      </c>
      <c r="L28" s="189">
        <v>90</v>
      </c>
      <c r="M28" s="188">
        <f t="shared" si="1"/>
        <v>469.46249481530225</v>
      </c>
    </row>
    <row r="29" spans="2:13" ht="15" customHeight="1">
      <c r="B29" s="184" t="s">
        <v>267</v>
      </c>
      <c r="C29" s="345" t="s">
        <v>127</v>
      </c>
      <c r="D29" s="184" t="s">
        <v>98</v>
      </c>
      <c r="E29" s="181">
        <v>2503089.14099616</v>
      </c>
      <c r="F29" s="189">
        <v>5449.5</v>
      </c>
      <c r="G29" s="188">
        <f>E29/F29</f>
        <v>459.32455105902562</v>
      </c>
      <c r="H29" s="181">
        <v>1956387.67500491</v>
      </c>
      <c r="I29" s="189">
        <v>3271.5</v>
      </c>
      <c r="J29" s="188">
        <f t="shared" si="3"/>
        <v>598.00937643432985</v>
      </c>
      <c r="K29" s="181">
        <v>4459476.8160010697</v>
      </c>
      <c r="L29" s="189">
        <v>8721</v>
      </c>
      <c r="M29" s="188">
        <f t="shared" si="1"/>
        <v>511.34925077411646</v>
      </c>
    </row>
    <row r="30" spans="2:13" ht="15" customHeight="1">
      <c r="B30" s="184" t="s">
        <v>269</v>
      </c>
      <c r="C30" s="345" t="s">
        <v>284</v>
      </c>
      <c r="D30" s="184" t="s">
        <v>310</v>
      </c>
      <c r="E30" s="181"/>
      <c r="F30" s="189"/>
      <c r="G30" s="188"/>
      <c r="H30" s="181">
        <v>247294.43825196399</v>
      </c>
      <c r="I30" s="189">
        <v>486</v>
      </c>
      <c r="J30" s="188">
        <f t="shared" si="3"/>
        <v>508.83629269951439</v>
      </c>
      <c r="K30" s="181">
        <v>247294.43825196399</v>
      </c>
      <c r="L30" s="189">
        <v>486</v>
      </c>
      <c r="M30" s="188">
        <f t="shared" si="1"/>
        <v>508.83629269951439</v>
      </c>
    </row>
    <row r="31" spans="2:13" ht="15" customHeight="1">
      <c r="B31" s="184" t="s">
        <v>269</v>
      </c>
      <c r="C31" s="345" t="s">
        <v>285</v>
      </c>
      <c r="D31" s="184" t="s">
        <v>311</v>
      </c>
      <c r="E31" s="181">
        <v>26095.074075740202</v>
      </c>
      <c r="F31" s="189">
        <v>55.5</v>
      </c>
      <c r="G31" s="188">
        <f>E31/F31</f>
        <v>470.18151487820182</v>
      </c>
      <c r="H31" s="181">
        <v>40651.144890644697</v>
      </c>
      <c r="I31" s="189">
        <v>73.5</v>
      </c>
      <c r="J31" s="188">
        <f t="shared" si="3"/>
        <v>553.07680123326122</v>
      </c>
      <c r="K31" s="181">
        <v>66746.218966384899</v>
      </c>
      <c r="L31" s="189">
        <v>129</v>
      </c>
      <c r="M31" s="188">
        <f t="shared" si="1"/>
        <v>517.4125501270147</v>
      </c>
    </row>
    <row r="32" spans="2:13" ht="15" customHeight="1">
      <c r="B32" s="184" t="s">
        <v>267</v>
      </c>
      <c r="C32" s="345" t="s">
        <v>287</v>
      </c>
      <c r="D32" s="184" t="s">
        <v>313</v>
      </c>
      <c r="E32" s="181"/>
      <c r="F32" s="189"/>
      <c r="G32" s="188"/>
      <c r="H32" s="181">
        <v>223423.57250216001</v>
      </c>
      <c r="I32" s="189">
        <v>405</v>
      </c>
      <c r="J32" s="188">
        <f t="shared" si="3"/>
        <v>551.66314198064197</v>
      </c>
      <c r="K32" s="181">
        <v>223423.57250216001</v>
      </c>
      <c r="L32" s="189">
        <v>405</v>
      </c>
      <c r="M32" s="188">
        <f t="shared" si="1"/>
        <v>551.66314198064197</v>
      </c>
    </row>
    <row r="33" spans="2:13" ht="15" customHeight="1">
      <c r="B33" s="184" t="s">
        <v>267</v>
      </c>
      <c r="C33" s="345" t="s">
        <v>288</v>
      </c>
      <c r="D33" s="184" t="s">
        <v>314</v>
      </c>
      <c r="E33" s="181"/>
      <c r="F33" s="189"/>
      <c r="G33" s="188"/>
      <c r="H33" s="181">
        <v>75909.754772782195</v>
      </c>
      <c r="I33" s="189">
        <v>156</v>
      </c>
      <c r="J33" s="188">
        <f t="shared" si="3"/>
        <v>486.60099213321922</v>
      </c>
      <c r="K33" s="181">
        <v>75909.754772782195</v>
      </c>
      <c r="L33" s="189">
        <v>156</v>
      </c>
      <c r="M33" s="188">
        <f t="shared" si="1"/>
        <v>486.60099213321922</v>
      </c>
    </row>
    <row r="34" spans="2:13" ht="15" customHeight="1">
      <c r="B34" s="184" t="s">
        <v>266</v>
      </c>
      <c r="C34" s="345" t="s">
        <v>163</v>
      </c>
      <c r="D34" s="184" t="s">
        <v>153</v>
      </c>
      <c r="E34" s="181">
        <v>676760.14864031703</v>
      </c>
      <c r="F34" s="189">
        <v>1402.5</v>
      </c>
      <c r="G34" s="188">
        <f>E34/F34</f>
        <v>482.53843040307811</v>
      </c>
      <c r="H34" s="181">
        <v>4886691.5105490498</v>
      </c>
      <c r="I34" s="189">
        <v>8401.5</v>
      </c>
      <c r="J34" s="188">
        <f t="shared" si="3"/>
        <v>581.64512415033619</v>
      </c>
      <c r="K34" s="181">
        <v>5563451.6591893602</v>
      </c>
      <c r="L34" s="189">
        <v>9804</v>
      </c>
      <c r="M34" s="188">
        <f t="shared" si="1"/>
        <v>567.46752949707877</v>
      </c>
    </row>
    <row r="35" spans="2:13" ht="15" customHeight="1">
      <c r="B35" s="184" t="s">
        <v>266</v>
      </c>
      <c r="C35" s="345" t="s">
        <v>248</v>
      </c>
      <c r="D35" s="184" t="s">
        <v>154</v>
      </c>
      <c r="E35" s="181"/>
      <c r="F35" s="189"/>
      <c r="G35" s="188"/>
      <c r="H35" s="181">
        <v>3579776.1931524202</v>
      </c>
      <c r="I35" s="189">
        <v>6078</v>
      </c>
      <c r="J35" s="188">
        <f t="shared" si="3"/>
        <v>588.97272016328077</v>
      </c>
      <c r="K35" s="181">
        <v>3579776.1931524202</v>
      </c>
      <c r="L35" s="189">
        <v>6078</v>
      </c>
      <c r="M35" s="188">
        <f t="shared" si="1"/>
        <v>588.97272016328077</v>
      </c>
    </row>
    <row r="36" spans="2:13" ht="15" customHeight="1">
      <c r="B36" s="184" t="s">
        <v>268</v>
      </c>
      <c r="C36" s="345" t="s">
        <v>128</v>
      </c>
      <c r="D36" s="184" t="s">
        <v>99</v>
      </c>
      <c r="E36" s="181">
        <v>921431.807101771</v>
      </c>
      <c r="F36" s="189">
        <v>2329</v>
      </c>
      <c r="G36" s="188">
        <f>E36/F36</f>
        <v>395.63409493420824</v>
      </c>
      <c r="H36" s="181">
        <v>1797148.4017206701</v>
      </c>
      <c r="I36" s="189">
        <v>4586</v>
      </c>
      <c r="J36" s="188">
        <f t="shared" si="3"/>
        <v>391.87710460546663</v>
      </c>
      <c r="K36" s="181">
        <v>2718580.2088224399</v>
      </c>
      <c r="L36" s="189">
        <v>6915</v>
      </c>
      <c r="M36" s="188">
        <f t="shared" ref="M36:M54" si="4">K36/L36</f>
        <v>393.14247416087346</v>
      </c>
    </row>
    <row r="37" spans="2:13" ht="15" customHeight="1">
      <c r="B37" s="184" t="s">
        <v>267</v>
      </c>
      <c r="C37" s="345" t="s">
        <v>290</v>
      </c>
      <c r="D37" s="184" t="s">
        <v>316</v>
      </c>
      <c r="E37" s="181"/>
      <c r="F37" s="189"/>
      <c r="G37" s="188"/>
      <c r="H37" s="181">
        <v>4354.9136377943096</v>
      </c>
      <c r="I37" s="189">
        <v>14</v>
      </c>
      <c r="J37" s="188">
        <f t="shared" si="3"/>
        <v>311.0652598424507</v>
      </c>
      <c r="K37" s="181">
        <v>4354.9136377943096</v>
      </c>
      <c r="L37" s="189">
        <v>14</v>
      </c>
      <c r="M37" s="188">
        <f t="shared" si="4"/>
        <v>311.0652598424507</v>
      </c>
    </row>
    <row r="38" spans="2:13" ht="15" customHeight="1">
      <c r="B38" s="184" t="s">
        <v>268</v>
      </c>
      <c r="C38" s="345" t="s">
        <v>291</v>
      </c>
      <c r="D38" s="184" t="s">
        <v>317</v>
      </c>
      <c r="E38" s="181"/>
      <c r="F38" s="189"/>
      <c r="G38" s="188"/>
      <c r="H38" s="181">
        <v>15462.880105959801</v>
      </c>
      <c r="I38" s="189">
        <v>21</v>
      </c>
      <c r="J38" s="188">
        <f t="shared" si="3"/>
        <v>736.32762409332383</v>
      </c>
      <c r="K38" s="181">
        <v>15462.880105959801</v>
      </c>
      <c r="L38" s="189">
        <v>21</v>
      </c>
      <c r="M38" s="188">
        <f t="shared" si="4"/>
        <v>736.32762409332383</v>
      </c>
    </row>
    <row r="39" spans="2:13" ht="15" customHeight="1">
      <c r="B39" s="184" t="s">
        <v>267</v>
      </c>
      <c r="C39" s="345" t="s">
        <v>292</v>
      </c>
      <c r="D39" s="184" t="s">
        <v>318</v>
      </c>
      <c r="E39" s="181"/>
      <c r="F39" s="189"/>
      <c r="G39" s="188"/>
      <c r="H39" s="181">
        <v>79859.495479313395</v>
      </c>
      <c r="I39" s="189">
        <v>123</v>
      </c>
      <c r="J39" s="188">
        <f t="shared" si="3"/>
        <v>649.26419088872683</v>
      </c>
      <c r="K39" s="181">
        <v>79859.495479313395</v>
      </c>
      <c r="L39" s="189">
        <v>123</v>
      </c>
      <c r="M39" s="188">
        <f t="shared" si="4"/>
        <v>649.26419088872683</v>
      </c>
    </row>
    <row r="40" spans="2:13" ht="15" customHeight="1">
      <c r="B40" s="184" t="s">
        <v>267</v>
      </c>
      <c r="C40" s="345" t="s">
        <v>129</v>
      </c>
      <c r="D40" s="184" t="s">
        <v>100</v>
      </c>
      <c r="E40" s="181">
        <v>2648337.2239724002</v>
      </c>
      <c r="F40" s="189">
        <v>5599.5</v>
      </c>
      <c r="G40" s="188">
        <f t="shared" ref="G40:G45" si="5">E40/F40</f>
        <v>472.95958995846058</v>
      </c>
      <c r="H40" s="181">
        <v>311343.89212586702</v>
      </c>
      <c r="I40" s="189">
        <v>577.5</v>
      </c>
      <c r="J40" s="188">
        <f t="shared" si="3"/>
        <v>539.12362272877408</v>
      </c>
      <c r="K40" s="181">
        <v>2959681.11609826</v>
      </c>
      <c r="L40" s="189">
        <v>6177</v>
      </c>
      <c r="M40" s="188">
        <f t="shared" si="4"/>
        <v>479.14539681046784</v>
      </c>
    </row>
    <row r="41" spans="2:13" ht="15" customHeight="1">
      <c r="B41" s="184" t="s">
        <v>268</v>
      </c>
      <c r="C41" s="345" t="s">
        <v>131</v>
      </c>
      <c r="D41" s="184" t="s">
        <v>194</v>
      </c>
      <c r="E41" s="181">
        <v>1736947.7201277399</v>
      </c>
      <c r="F41" s="189">
        <v>3580</v>
      </c>
      <c r="G41" s="188">
        <f t="shared" si="5"/>
        <v>485.18092740998321</v>
      </c>
      <c r="H41" s="181">
        <v>580359.42554383294</v>
      </c>
      <c r="I41" s="189">
        <v>1368</v>
      </c>
      <c r="J41" s="188">
        <f t="shared" si="3"/>
        <v>424.23934615777262</v>
      </c>
      <c r="K41" s="181">
        <v>2317307.1456715702</v>
      </c>
      <c r="L41" s="189">
        <v>4949</v>
      </c>
      <c r="M41" s="188">
        <f t="shared" si="4"/>
        <v>468.23745113590024</v>
      </c>
    </row>
    <row r="42" spans="2:13" ht="15" customHeight="1">
      <c r="B42" s="184" t="s">
        <v>267</v>
      </c>
      <c r="C42" s="345" t="s">
        <v>253</v>
      </c>
      <c r="D42" s="184" t="s">
        <v>155</v>
      </c>
      <c r="E42" s="181">
        <v>532679.84588757402</v>
      </c>
      <c r="F42" s="189">
        <v>1078.5</v>
      </c>
      <c r="G42" s="188">
        <f t="shared" si="5"/>
        <v>493.90806294629022</v>
      </c>
      <c r="H42" s="181">
        <v>1689470.2400565399</v>
      </c>
      <c r="I42" s="189">
        <v>2877.5</v>
      </c>
      <c r="J42" s="188">
        <f t="shared" si="3"/>
        <v>587.13127369471408</v>
      </c>
      <c r="K42" s="181">
        <v>2222150.0859441198</v>
      </c>
      <c r="L42" s="189">
        <v>3956</v>
      </c>
      <c r="M42" s="188">
        <f t="shared" si="4"/>
        <v>561.71640190700703</v>
      </c>
    </row>
    <row r="43" spans="2:13" ht="15" customHeight="1">
      <c r="B43" s="184" t="s">
        <v>267</v>
      </c>
      <c r="C43" s="345" t="s">
        <v>91</v>
      </c>
      <c r="D43" s="184" t="s">
        <v>4</v>
      </c>
      <c r="E43" s="181">
        <v>566032.24925464496</v>
      </c>
      <c r="F43" s="189">
        <v>1273.5</v>
      </c>
      <c r="G43" s="188">
        <f t="shared" si="5"/>
        <v>444.46976776964664</v>
      </c>
      <c r="H43" s="181">
        <v>4427096.2723900899</v>
      </c>
      <c r="I43" s="189">
        <v>8478.5</v>
      </c>
      <c r="J43" s="188">
        <f t="shared" si="3"/>
        <v>522.15560209825912</v>
      </c>
      <c r="K43" s="181">
        <v>4993128.5216447301</v>
      </c>
      <c r="L43" s="189">
        <v>9752</v>
      </c>
      <c r="M43" s="188">
        <f t="shared" si="4"/>
        <v>512.0107179701323</v>
      </c>
    </row>
    <row r="44" spans="2:13" ht="15" customHeight="1">
      <c r="B44" s="184" t="s">
        <v>266</v>
      </c>
      <c r="C44" s="345" t="s">
        <v>293</v>
      </c>
      <c r="D44" s="184" t="s">
        <v>319</v>
      </c>
      <c r="E44" s="181">
        <v>1324850.4934243199</v>
      </c>
      <c r="F44" s="189">
        <v>2688</v>
      </c>
      <c r="G44" s="188">
        <f t="shared" si="5"/>
        <v>492.87592761321423</v>
      </c>
      <c r="H44" s="181">
        <v>2374331.3013428198</v>
      </c>
      <c r="I44" s="189">
        <v>4815</v>
      </c>
      <c r="J44" s="188">
        <f t="shared" si="3"/>
        <v>493.1113813796095</v>
      </c>
      <c r="K44" s="181">
        <v>3699181.7947671399</v>
      </c>
      <c r="L44" s="189">
        <v>7503</v>
      </c>
      <c r="M44" s="188">
        <f t="shared" si="4"/>
        <v>493.02702849088899</v>
      </c>
    </row>
    <row r="45" spans="2:13" ht="15" customHeight="1">
      <c r="B45" s="184" t="s">
        <v>267</v>
      </c>
      <c r="C45" s="345" t="s">
        <v>256</v>
      </c>
      <c r="D45" s="184" t="s">
        <v>199</v>
      </c>
      <c r="E45" s="181">
        <v>2875931.5516556599</v>
      </c>
      <c r="F45" s="189">
        <v>6208.5</v>
      </c>
      <c r="G45" s="188">
        <f t="shared" si="5"/>
        <v>463.22486134423127</v>
      </c>
      <c r="H45" s="181">
        <v>165743.667948658</v>
      </c>
      <c r="I45" s="189">
        <v>289.5</v>
      </c>
      <c r="J45" s="188">
        <f t="shared" si="3"/>
        <v>572.51698773284284</v>
      </c>
      <c r="K45" s="181">
        <v>3041675.2196043199</v>
      </c>
      <c r="L45" s="189">
        <v>6498</v>
      </c>
      <c r="M45" s="188">
        <f t="shared" si="4"/>
        <v>468.09406272765773</v>
      </c>
    </row>
    <row r="46" spans="2:13" ht="15" customHeight="1">
      <c r="B46" s="184" t="s">
        <v>267</v>
      </c>
      <c r="C46" s="345" t="s">
        <v>294</v>
      </c>
      <c r="D46" s="184" t="s">
        <v>320</v>
      </c>
      <c r="E46" s="181"/>
      <c r="F46" s="189"/>
      <c r="G46" s="188"/>
      <c r="H46" s="181">
        <v>117396.379398137</v>
      </c>
      <c r="I46" s="189">
        <v>189</v>
      </c>
      <c r="J46" s="188">
        <f t="shared" si="3"/>
        <v>621.14486454040741</v>
      </c>
      <c r="K46" s="181">
        <v>117396.379398137</v>
      </c>
      <c r="L46" s="189">
        <v>189</v>
      </c>
      <c r="M46" s="188">
        <f t="shared" si="4"/>
        <v>621.14486454040741</v>
      </c>
    </row>
    <row r="47" spans="2:13" ht="15" customHeight="1">
      <c r="B47" s="184" t="s">
        <v>266</v>
      </c>
      <c r="C47" s="345" t="s">
        <v>276</v>
      </c>
      <c r="D47" s="184" t="s">
        <v>266</v>
      </c>
      <c r="E47" s="181"/>
      <c r="F47" s="189"/>
      <c r="G47" s="188"/>
      <c r="H47" s="181">
        <v>1694455.93228732</v>
      </c>
      <c r="I47" s="189">
        <v>2797</v>
      </c>
      <c r="J47" s="188">
        <f t="shared" si="3"/>
        <v>605.81191715671082</v>
      </c>
      <c r="K47" s="181">
        <v>1694455.93228732</v>
      </c>
      <c r="L47" s="189">
        <v>2797</v>
      </c>
      <c r="M47" s="188">
        <f t="shared" si="4"/>
        <v>605.81191715671082</v>
      </c>
    </row>
    <row r="48" spans="2:13" ht="15" customHeight="1">
      <c r="B48" s="184" t="s">
        <v>267</v>
      </c>
      <c r="C48" s="345" t="s">
        <v>274</v>
      </c>
      <c r="D48" s="184" t="s">
        <v>267</v>
      </c>
      <c r="E48" s="181">
        <v>617391.28397748701</v>
      </c>
      <c r="F48" s="189">
        <v>1371</v>
      </c>
      <c r="G48" s="188">
        <f>E48/F48</f>
        <v>450.32187015133991</v>
      </c>
      <c r="H48" s="181">
        <v>325986.32517077902</v>
      </c>
      <c r="I48" s="189">
        <v>739</v>
      </c>
      <c r="J48" s="188">
        <f t="shared" si="3"/>
        <v>441.11816667223144</v>
      </c>
      <c r="K48" s="181">
        <v>943377.60914826603</v>
      </c>
      <c r="L48" s="189">
        <v>2110</v>
      </c>
      <c r="M48" s="188">
        <f t="shared" si="4"/>
        <v>447.09839296126353</v>
      </c>
    </row>
    <row r="49" spans="2:13" ht="15" customHeight="1">
      <c r="B49" s="184" t="s">
        <v>268</v>
      </c>
      <c r="C49" s="345" t="s">
        <v>295</v>
      </c>
      <c r="D49" s="184" t="s">
        <v>268</v>
      </c>
      <c r="E49" s="181"/>
      <c r="F49" s="189"/>
      <c r="G49" s="188"/>
      <c r="H49" s="181">
        <v>548486.875839054</v>
      </c>
      <c r="I49" s="189">
        <v>1108.2179487179501</v>
      </c>
      <c r="J49" s="188">
        <f t="shared" si="3"/>
        <v>494.92690176474309</v>
      </c>
      <c r="K49" s="181">
        <v>548486.875839054</v>
      </c>
      <c r="L49" s="189">
        <v>1108.2179487179501</v>
      </c>
      <c r="M49" s="188">
        <f t="shared" si="4"/>
        <v>494.92690176474309</v>
      </c>
    </row>
    <row r="50" spans="2:13" ht="15" customHeight="1">
      <c r="B50" s="184" t="s">
        <v>267</v>
      </c>
      <c r="C50" s="345" t="s">
        <v>260</v>
      </c>
      <c r="D50" s="184" t="s">
        <v>156</v>
      </c>
      <c r="E50" s="181">
        <v>133540.85237535799</v>
      </c>
      <c r="F50" s="189">
        <v>291</v>
      </c>
      <c r="G50" s="188">
        <f>E50/F50</f>
        <v>458.90327276755323</v>
      </c>
      <c r="H50" s="181">
        <v>1289178.0318909199</v>
      </c>
      <c r="I50" s="189">
        <v>2269</v>
      </c>
      <c r="J50" s="188">
        <f t="shared" si="3"/>
        <v>568.17013305020714</v>
      </c>
      <c r="K50" s="181">
        <v>1422718.8842662801</v>
      </c>
      <c r="L50" s="189">
        <v>2560</v>
      </c>
      <c r="M50" s="188">
        <f t="shared" si="4"/>
        <v>555.74956416651571</v>
      </c>
    </row>
    <row r="51" spans="2:13" ht="15" customHeight="1">
      <c r="B51" s="184" t="s">
        <v>267</v>
      </c>
      <c r="C51" s="345" t="s">
        <v>164</v>
      </c>
      <c r="D51" s="184" t="s">
        <v>101</v>
      </c>
      <c r="E51" s="181">
        <v>723507.87402921298</v>
      </c>
      <c r="F51" s="189">
        <v>1504.5</v>
      </c>
      <c r="G51" s="188">
        <f>E51/F51</f>
        <v>480.89589500113857</v>
      </c>
      <c r="H51" s="181">
        <v>1262672.0705416</v>
      </c>
      <c r="I51" s="189">
        <v>2356.5</v>
      </c>
      <c r="J51" s="188">
        <f t="shared" si="3"/>
        <v>535.82519437368978</v>
      </c>
      <c r="K51" s="181">
        <v>1986179.9445708101</v>
      </c>
      <c r="L51" s="189">
        <v>3861</v>
      </c>
      <c r="M51" s="188">
        <f t="shared" si="4"/>
        <v>514.42112006495984</v>
      </c>
    </row>
    <row r="52" spans="2:13" ht="15" customHeight="1">
      <c r="B52" s="184" t="s">
        <v>267</v>
      </c>
      <c r="C52" s="345" t="s">
        <v>132</v>
      </c>
      <c r="D52" s="184" t="s">
        <v>157</v>
      </c>
      <c r="E52" s="181">
        <v>16144.8859850872</v>
      </c>
      <c r="F52" s="189">
        <v>42</v>
      </c>
      <c r="G52" s="188">
        <f>E52/F52</f>
        <v>384.40204726398093</v>
      </c>
      <c r="H52" s="181">
        <v>1077082.7937491499</v>
      </c>
      <c r="I52" s="189">
        <v>2204</v>
      </c>
      <c r="J52" s="188">
        <f t="shared" si="3"/>
        <v>488.6945525177631</v>
      </c>
      <c r="K52" s="181">
        <v>1093227.67973423</v>
      </c>
      <c r="L52" s="189">
        <v>2246</v>
      </c>
      <c r="M52" s="188">
        <f t="shared" si="4"/>
        <v>486.74429195646928</v>
      </c>
    </row>
    <row r="53" spans="2:13" ht="15" customHeight="1">
      <c r="B53" s="184" t="s">
        <v>267</v>
      </c>
      <c r="C53" s="345" t="s">
        <v>297</v>
      </c>
      <c r="D53" s="184" t="s">
        <v>322</v>
      </c>
      <c r="E53" s="181"/>
      <c r="F53" s="189"/>
      <c r="G53" s="188"/>
      <c r="H53" s="181">
        <v>86226.799958119605</v>
      </c>
      <c r="I53" s="189">
        <v>163</v>
      </c>
      <c r="J53" s="188">
        <f t="shared" si="3"/>
        <v>528.99877274920004</v>
      </c>
      <c r="K53" s="181">
        <v>86226.799958119605</v>
      </c>
      <c r="L53" s="189">
        <v>163</v>
      </c>
      <c r="M53" s="188">
        <f t="shared" si="4"/>
        <v>528.99877274920004</v>
      </c>
    </row>
    <row r="54" spans="2:13" ht="15" customHeight="1">
      <c r="B54" s="185" t="s">
        <v>267</v>
      </c>
      <c r="C54" s="346" t="s">
        <v>296</v>
      </c>
      <c r="D54" s="185" t="s">
        <v>321</v>
      </c>
      <c r="E54" s="182"/>
      <c r="F54" s="254"/>
      <c r="G54" s="253"/>
      <c r="H54" s="182">
        <v>1040403.96010342</v>
      </c>
      <c r="I54" s="254">
        <v>1991</v>
      </c>
      <c r="J54" s="253">
        <f t="shared" si="3"/>
        <v>522.55347066972377</v>
      </c>
      <c r="K54" s="182">
        <v>1040403.96010342</v>
      </c>
      <c r="L54" s="254">
        <v>1991</v>
      </c>
      <c r="M54" s="253">
        <f t="shared" si="4"/>
        <v>522.55347066972377</v>
      </c>
    </row>
    <row r="55" spans="2:13" ht="15" customHeight="1">
      <c r="D55" s="92"/>
      <c r="E55" s="92"/>
      <c r="F55" s="92"/>
      <c r="G55" s="169"/>
    </row>
    <row r="56" spans="2:13" ht="15" customHeight="1">
      <c r="D56" s="92"/>
      <c r="E56" s="167">
        <f>SUM(E5:E54)</f>
        <v>32217875.529374219</v>
      </c>
      <c r="F56" s="3">
        <f>SUM(F5:F54)</f>
        <v>71022</v>
      </c>
      <c r="G56" s="168">
        <f t="shared" ref="G56" si="6">E56/F56</f>
        <v>453.63233264867534</v>
      </c>
      <c r="H56" s="167">
        <f>SUM(H5:H54)</f>
        <v>56778867.225992985</v>
      </c>
      <c r="I56" s="3">
        <f>SUM(I5:I54)</f>
        <v>107756.73511412631</v>
      </c>
      <c r="J56" s="168">
        <f t="shared" ref="J56" si="7">H56/I56</f>
        <v>526.91710792701622</v>
      </c>
      <c r="K56" s="167">
        <f>SUM(K5:K54)</f>
        <v>88996742.755367219</v>
      </c>
      <c r="L56" s="3">
        <f>SUM(L5:L54)</f>
        <v>178779.73511412629</v>
      </c>
      <c r="M56" s="168">
        <f t="shared" ref="M56" si="8">K56/L56</f>
        <v>497.80106620336488</v>
      </c>
    </row>
    <row r="57" spans="2:13" ht="15" customHeight="1">
      <c r="D57" s="92"/>
      <c r="E57" s="92"/>
      <c r="F57" s="92"/>
      <c r="G57" s="169"/>
    </row>
    <row r="58" spans="2:13" ht="15" customHeight="1">
      <c r="B58" s="15" t="s">
        <v>340</v>
      </c>
      <c r="D58" s="92"/>
      <c r="E58" s="92"/>
      <c r="F58" s="92"/>
      <c r="G58" s="169"/>
    </row>
    <row r="59" spans="2:13" ht="15" customHeight="1">
      <c r="D59" s="92"/>
      <c r="E59" s="92"/>
      <c r="F59" s="92"/>
      <c r="G59" s="169"/>
    </row>
    <row r="60" spans="2:13" ht="14" customHeight="1">
      <c r="B60" s="183" t="s">
        <v>266</v>
      </c>
      <c r="C60" s="344" t="s">
        <v>281</v>
      </c>
      <c r="D60" s="183" t="s">
        <v>308</v>
      </c>
      <c r="E60" s="180"/>
      <c r="F60" s="187"/>
      <c r="G60" s="186"/>
      <c r="H60" s="180">
        <v>728678.63670003298</v>
      </c>
      <c r="I60" s="187">
        <v>924</v>
      </c>
      <c r="J60" s="186">
        <f>H60/I60</f>
        <v>788.61324318185382</v>
      </c>
      <c r="K60" s="180">
        <v>728678.63670003298</v>
      </c>
      <c r="L60" s="187">
        <v>924</v>
      </c>
      <c r="M60" s="186">
        <f>K60/L60</f>
        <v>788.61324318185382</v>
      </c>
    </row>
    <row r="61" spans="2:13" ht="14" customHeight="1">
      <c r="B61" s="185" t="s">
        <v>266</v>
      </c>
      <c r="C61" s="346" t="s">
        <v>289</v>
      </c>
      <c r="D61" s="185" t="s">
        <v>315</v>
      </c>
      <c r="E61" s="182"/>
      <c r="F61" s="254"/>
      <c r="G61" s="253"/>
      <c r="H61" s="182">
        <v>1551248.5358116601</v>
      </c>
      <c r="I61" s="254">
        <v>1992</v>
      </c>
      <c r="J61" s="253">
        <f>H61/I61</f>
        <v>778.7392248050503</v>
      </c>
      <c r="K61" s="182">
        <v>1551248.5358116601</v>
      </c>
      <c r="L61" s="254">
        <v>1992</v>
      </c>
      <c r="M61" s="253">
        <f>K61/L61</f>
        <v>778.7392248050503</v>
      </c>
    </row>
    <row r="62" spans="2:13" ht="12">
      <c r="D62" s="92"/>
      <c r="E62" s="170"/>
      <c r="F62" s="170"/>
      <c r="G62" s="169"/>
    </row>
    <row r="63" spans="2:13" ht="12">
      <c r="D63" s="92"/>
      <c r="E63" s="92"/>
      <c r="F63" s="92"/>
      <c r="G63" s="169"/>
    </row>
    <row r="64" spans="2:13" ht="12">
      <c r="D64" s="92"/>
      <c r="E64" s="92"/>
      <c r="F64" s="92"/>
      <c r="G64" s="169"/>
    </row>
    <row r="65" spans="4:7" ht="12">
      <c r="D65" s="92"/>
      <c r="E65" s="92"/>
      <c r="F65" s="92"/>
      <c r="G65" s="169"/>
    </row>
    <row r="66" spans="4:7" ht="12">
      <c r="D66" s="92"/>
      <c r="E66" s="92"/>
      <c r="F66" s="92"/>
      <c r="G66" s="169"/>
    </row>
    <row r="67" spans="4:7" ht="12">
      <c r="D67" s="92"/>
      <c r="E67" s="92"/>
      <c r="F67" s="92"/>
      <c r="G67" s="169"/>
    </row>
    <row r="68" spans="4:7" ht="12">
      <c r="D68" s="92"/>
      <c r="E68" s="92"/>
      <c r="F68" s="92"/>
      <c r="G68" s="169"/>
    </row>
    <row r="69" spans="4:7" ht="12">
      <c r="D69" s="92"/>
      <c r="E69" s="92"/>
      <c r="F69" s="92"/>
      <c r="G69" s="169"/>
    </row>
    <row r="70" spans="4:7" ht="12">
      <c r="D70" s="92"/>
      <c r="E70" s="92"/>
      <c r="F70" s="92"/>
      <c r="G70" s="169"/>
    </row>
    <row r="71" spans="4:7" ht="12">
      <c r="D71" s="92"/>
      <c r="E71" s="92"/>
      <c r="F71" s="92"/>
      <c r="G71" s="169"/>
    </row>
    <row r="72" spans="4:7" ht="12">
      <c r="D72" s="92"/>
      <c r="E72" s="92"/>
      <c r="F72" s="92"/>
      <c r="G72" s="169"/>
    </row>
    <row r="73" spans="4:7" ht="12">
      <c r="D73" s="92"/>
      <c r="E73" s="92"/>
      <c r="F73" s="92"/>
      <c r="G73" s="169"/>
    </row>
    <row r="74" spans="4:7" ht="12">
      <c r="D74" s="92"/>
      <c r="E74" s="92"/>
      <c r="F74" s="92"/>
      <c r="G74" s="169"/>
    </row>
    <row r="75" spans="4:7" ht="12">
      <c r="D75" s="92"/>
      <c r="E75" s="92"/>
      <c r="F75" s="92"/>
      <c r="G75" s="169"/>
    </row>
    <row r="76" spans="4:7" ht="12">
      <c r="D76" s="92"/>
      <c r="E76" s="92"/>
      <c r="F76" s="92"/>
      <c r="G76" s="169"/>
    </row>
    <row r="77" spans="4:7" ht="12">
      <c r="D77" s="92"/>
      <c r="E77" s="92"/>
      <c r="F77" s="92"/>
      <c r="G77" s="169"/>
    </row>
    <row r="78" spans="4:7" ht="12">
      <c r="D78" s="92"/>
      <c r="E78" s="92"/>
      <c r="F78" s="92"/>
      <c r="G78" s="169"/>
    </row>
    <row r="79" spans="4:7" ht="12">
      <c r="D79" s="92"/>
      <c r="E79" s="92"/>
      <c r="F79" s="92"/>
      <c r="G79" s="169"/>
    </row>
    <row r="80" spans="4:7" ht="12">
      <c r="D80" s="92"/>
      <c r="E80" s="92"/>
      <c r="F80" s="92"/>
      <c r="G80" s="169"/>
    </row>
    <row r="81" spans="4:7" ht="12">
      <c r="D81" s="92"/>
      <c r="E81" s="92"/>
      <c r="F81" s="92"/>
      <c r="G81" s="169"/>
    </row>
    <row r="82" spans="4:7" ht="12">
      <c r="D82" s="92"/>
      <c r="E82" s="92"/>
      <c r="F82" s="92"/>
      <c r="G82" s="169"/>
    </row>
    <row r="83" spans="4:7" ht="12">
      <c r="D83" s="92"/>
      <c r="E83" s="92"/>
      <c r="F83" s="92"/>
      <c r="G83" s="169"/>
    </row>
    <row r="84" spans="4:7" ht="12">
      <c r="D84" s="92"/>
      <c r="E84" s="92"/>
      <c r="F84" s="92"/>
      <c r="G84" s="169"/>
    </row>
    <row r="85" spans="4:7" ht="12">
      <c r="D85" s="92"/>
      <c r="E85" s="92"/>
      <c r="F85" s="92"/>
      <c r="G85" s="169"/>
    </row>
    <row r="86" spans="4:7" ht="12">
      <c r="D86" s="92"/>
      <c r="E86" s="92"/>
      <c r="F86" s="92"/>
      <c r="G86" s="169"/>
    </row>
    <row r="87" spans="4:7" ht="12">
      <c r="D87" s="92"/>
      <c r="E87" s="92"/>
      <c r="F87" s="92"/>
      <c r="G87" s="169"/>
    </row>
    <row r="88" spans="4:7" ht="12">
      <c r="D88" s="92"/>
      <c r="E88" s="92"/>
      <c r="F88" s="92"/>
      <c r="G88" s="169"/>
    </row>
    <row r="89" spans="4:7" ht="12">
      <c r="D89" s="92"/>
      <c r="E89" s="92"/>
      <c r="F89" s="92"/>
      <c r="G89" s="169"/>
    </row>
    <row r="90" spans="4:7" ht="12">
      <c r="D90" s="92"/>
      <c r="E90" s="92"/>
      <c r="F90" s="92"/>
      <c r="G90" s="169"/>
    </row>
    <row r="91" spans="4:7" ht="12">
      <c r="D91" s="92"/>
      <c r="E91" s="92"/>
      <c r="F91" s="92"/>
      <c r="G91" s="169"/>
    </row>
    <row r="92" spans="4:7" ht="12">
      <c r="D92" s="92"/>
      <c r="E92" s="92"/>
      <c r="F92" s="92"/>
      <c r="G92" s="169"/>
    </row>
    <row r="93" spans="4:7" ht="12">
      <c r="D93" s="92"/>
      <c r="E93" s="92"/>
      <c r="F93" s="92"/>
      <c r="G93" s="169"/>
    </row>
  </sheetData>
  <pageMargins left="0.75" right="0.75" top="1" bottom="1" header="0.5" footer="0.5"/>
  <pageSetup orientation="landscape" horizontalDpi="4294967293"/>
  <headerFooter alignWithMargins="0">
    <oddFooter>&amp;LAusten Group&amp;C&amp;P&amp;R02-19-16</oddFooter>
  </headerFooter>
  <ignoredErrors>
    <ignoredError sqref="G56 J56" formula="1"/>
  </ignoredError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fitToPage="1"/>
  </sheetPr>
  <dimension ref="B2:U79"/>
  <sheetViews>
    <sheetView showGridLines="0" showRowColHeaders="0" workbookViewId="0">
      <pane xSplit="3" ySplit="4" topLeftCell="D42" activePane="bottomRight" state="frozen"/>
      <selection pane="topRight"/>
      <selection pane="bottomLeft"/>
      <selection pane="bottomRight" activeCell="C4" sqref="C4"/>
    </sheetView>
  </sheetViews>
  <sheetFormatPr baseColWidth="10" defaultColWidth="9.1640625" defaultRowHeight="11" x14ac:dyDescent="0"/>
  <cols>
    <col min="1" max="2" width="8.5" style="5" customWidth="1"/>
    <col min="3" max="3" width="30.5" style="5" customWidth="1"/>
    <col min="4" max="5" width="13.6640625" style="34" customWidth="1"/>
    <col min="6" max="6" width="13.6640625" style="5" customWidth="1"/>
    <col min="7" max="8" width="9.6640625" style="5" customWidth="1"/>
    <col min="9" max="9" width="10.1640625" style="5" customWidth="1"/>
    <col min="10" max="12" width="12.6640625" style="5" customWidth="1"/>
    <col min="13" max="15" width="9.1640625" style="5"/>
    <col min="16" max="18" width="12.6640625" style="5" customWidth="1"/>
    <col min="19" max="16384" width="9.1640625" style="5"/>
  </cols>
  <sheetData>
    <row r="2" spans="2:21" ht="18.75" customHeight="1">
      <c r="B2" s="15" t="s">
        <v>341</v>
      </c>
      <c r="C2" s="15"/>
      <c r="D2" s="35"/>
      <c r="E2" s="35"/>
    </row>
    <row r="3" spans="2:21" ht="15.75" customHeight="1">
      <c r="D3" s="35"/>
      <c r="E3" s="35"/>
    </row>
    <row r="4" spans="2:21" s="4" customFormat="1" ht="45" customHeight="1">
      <c r="B4" s="236" t="s">
        <v>92</v>
      </c>
      <c r="C4" s="259" t="s">
        <v>85</v>
      </c>
      <c r="D4" s="234" t="s">
        <v>136</v>
      </c>
      <c r="E4" s="234" t="s">
        <v>108</v>
      </c>
      <c r="F4" s="234" t="s">
        <v>142</v>
      </c>
      <c r="G4" s="234" t="s">
        <v>109</v>
      </c>
      <c r="H4" s="234" t="s">
        <v>143</v>
      </c>
      <c r="I4" s="234" t="s">
        <v>144</v>
      </c>
      <c r="J4" s="234" t="s">
        <v>138</v>
      </c>
      <c r="K4" s="234" t="s">
        <v>112</v>
      </c>
      <c r="L4" s="234" t="s">
        <v>145</v>
      </c>
      <c r="M4" s="234" t="s">
        <v>113</v>
      </c>
      <c r="N4" s="234" t="s">
        <v>146</v>
      </c>
      <c r="O4" s="234" t="s">
        <v>147</v>
      </c>
      <c r="P4" s="234" t="s">
        <v>140</v>
      </c>
      <c r="Q4" s="234" t="s">
        <v>116</v>
      </c>
      <c r="R4" s="234" t="s">
        <v>148</v>
      </c>
      <c r="S4" s="234" t="s">
        <v>117</v>
      </c>
      <c r="T4" s="234" t="s">
        <v>149</v>
      </c>
      <c r="U4" s="234" t="s">
        <v>150</v>
      </c>
    </row>
    <row r="5" spans="2:21" ht="14" customHeight="1">
      <c r="B5" s="183" t="s">
        <v>160</v>
      </c>
      <c r="C5" s="183" t="s">
        <v>151</v>
      </c>
      <c r="D5" s="181"/>
      <c r="E5" s="186"/>
      <c r="F5" s="260"/>
      <c r="G5" s="187"/>
      <c r="H5" s="187"/>
      <c r="I5" s="261"/>
      <c r="J5" s="181">
        <v>5367451.6997354301</v>
      </c>
      <c r="K5" s="186">
        <v>2350955.8537151902</v>
      </c>
      <c r="L5" s="207">
        <f>J5-K5</f>
        <v>3016495.8460202399</v>
      </c>
      <c r="M5" s="187">
        <v>9464</v>
      </c>
      <c r="N5" s="187">
        <v>21.428571428571399</v>
      </c>
      <c r="O5" s="208">
        <f>L5/J5</f>
        <v>0.561997762582368</v>
      </c>
      <c r="P5" s="181">
        <v>5367451.6997354301</v>
      </c>
      <c r="Q5" s="186">
        <v>2350955.8537151902</v>
      </c>
      <c r="R5" s="207">
        <f>P5-Q5</f>
        <v>3016495.8460202399</v>
      </c>
      <c r="S5" s="187">
        <v>9464</v>
      </c>
      <c r="T5" s="187">
        <v>21.428571428571399</v>
      </c>
      <c r="U5" s="208">
        <f>R5/P5</f>
        <v>0.561997762582368</v>
      </c>
    </row>
    <row r="6" spans="2:21" ht="14" customHeight="1">
      <c r="B6" s="347" t="s">
        <v>271</v>
      </c>
      <c r="C6" s="347" t="s">
        <v>298</v>
      </c>
      <c r="D6" s="181"/>
      <c r="E6" s="348"/>
      <c r="F6" s="260"/>
      <c r="G6" s="349"/>
      <c r="H6" s="349"/>
      <c r="I6" s="261"/>
      <c r="J6" s="181">
        <v>304547.30419667001</v>
      </c>
      <c r="K6" s="348">
        <v>58535.182660529797</v>
      </c>
      <c r="L6" s="207">
        <f>J6-K6</f>
        <v>246012.12153614021</v>
      </c>
      <c r="M6" s="349">
        <v>594</v>
      </c>
      <c r="N6" s="349">
        <v>15.2307692307692</v>
      </c>
      <c r="O6" s="208">
        <f>L6/J6</f>
        <v>0.80779608995412733</v>
      </c>
      <c r="P6" s="181">
        <v>304547.30419667001</v>
      </c>
      <c r="Q6" s="348">
        <v>58535.182660529797</v>
      </c>
      <c r="R6" s="207">
        <f>P6-Q6</f>
        <v>246012.12153614021</v>
      </c>
      <c r="S6" s="349">
        <v>594</v>
      </c>
      <c r="T6" s="189">
        <v>15.2307692307692</v>
      </c>
      <c r="U6" s="208">
        <f>R6/P6</f>
        <v>0.80779608995412733</v>
      </c>
    </row>
    <row r="7" spans="2:21" ht="14" customHeight="1">
      <c r="B7" s="347" t="s">
        <v>227</v>
      </c>
      <c r="C7" s="347" t="s">
        <v>171</v>
      </c>
      <c r="D7" s="181">
        <v>27746.198536605702</v>
      </c>
      <c r="E7" s="348">
        <v>15792.2765204843</v>
      </c>
      <c r="F7" s="260">
        <f>D7-E7</f>
        <v>11953.922016121402</v>
      </c>
      <c r="G7" s="349">
        <v>43.5</v>
      </c>
      <c r="H7" s="349">
        <v>29</v>
      </c>
      <c r="I7" s="261">
        <f>F7/D7</f>
        <v>0.43083098394003527</v>
      </c>
      <c r="J7" s="181">
        <v>58070.9770634827</v>
      </c>
      <c r="K7" s="348">
        <v>47164.9282010854</v>
      </c>
      <c r="L7" s="207">
        <f>J7-K7</f>
        <v>10906.0488623973</v>
      </c>
      <c r="M7" s="349">
        <v>97.5</v>
      </c>
      <c r="N7" s="349">
        <v>13.6666666666667</v>
      </c>
      <c r="O7" s="208">
        <f>L7/J7</f>
        <v>0.18780549964700782</v>
      </c>
      <c r="P7" s="181">
        <v>85817.175600088405</v>
      </c>
      <c r="Q7" s="348">
        <v>62957.204721569702</v>
      </c>
      <c r="R7" s="207">
        <f>P7-Q7</f>
        <v>22859.970878518703</v>
      </c>
      <c r="S7" s="349">
        <v>141</v>
      </c>
      <c r="T7" s="189">
        <v>17.5</v>
      </c>
      <c r="U7" s="208">
        <f>R7/P7</f>
        <v>0.26637990260885669</v>
      </c>
    </row>
    <row r="8" spans="2:21" ht="14" customHeight="1">
      <c r="B8" s="347" t="s">
        <v>272</v>
      </c>
      <c r="C8" s="347" t="s">
        <v>299</v>
      </c>
      <c r="D8" s="181"/>
      <c r="E8" s="348"/>
      <c r="F8" s="260"/>
      <c r="G8" s="349"/>
      <c r="H8" s="349"/>
      <c r="I8" s="261"/>
      <c r="J8" s="181">
        <v>59646.661658135999</v>
      </c>
      <c r="K8" s="348">
        <v>16038.3166722229</v>
      </c>
      <c r="L8" s="207">
        <f>J8-K8</f>
        <v>43608.3449859131</v>
      </c>
      <c r="M8" s="349">
        <v>114</v>
      </c>
      <c r="N8" s="349">
        <v>9.25</v>
      </c>
      <c r="O8" s="208">
        <f>L8/J8</f>
        <v>0.73111124367451974</v>
      </c>
      <c r="P8" s="181">
        <v>59646.661658135999</v>
      </c>
      <c r="Q8" s="348">
        <v>16038.3166722229</v>
      </c>
      <c r="R8" s="207">
        <f>P8-Q8</f>
        <v>43608.3449859131</v>
      </c>
      <c r="S8" s="349">
        <v>114</v>
      </c>
      <c r="T8" s="189">
        <v>9.25</v>
      </c>
      <c r="U8" s="208">
        <f>R8/P8</f>
        <v>0.73111124367451974</v>
      </c>
    </row>
    <row r="9" spans="2:21" ht="14" customHeight="1">
      <c r="B9" s="347" t="s">
        <v>273</v>
      </c>
      <c r="C9" s="347" t="s">
        <v>300</v>
      </c>
      <c r="D9" s="181">
        <v>409413.99162673502</v>
      </c>
      <c r="E9" s="348">
        <v>99417.908541622601</v>
      </c>
      <c r="F9" s="260">
        <f>D9-E9</f>
        <v>309996.08308511239</v>
      </c>
      <c r="G9" s="349">
        <v>837</v>
      </c>
      <c r="H9" s="349">
        <v>34.875</v>
      </c>
      <c r="I9" s="261">
        <f>F9/D9</f>
        <v>0.75717022237905718</v>
      </c>
      <c r="J9" s="181">
        <v>12807.066323537099</v>
      </c>
      <c r="K9" s="348">
        <v>23764.639532783101</v>
      </c>
      <c r="L9" s="207">
        <f>J9-K9</f>
        <v>-10957.573209246002</v>
      </c>
      <c r="M9" s="349">
        <v>42</v>
      </c>
      <c r="N9" s="349">
        <v>12</v>
      </c>
      <c r="O9" s="208">
        <f>L9/J9</f>
        <v>-0.85558807399224135</v>
      </c>
      <c r="P9" s="181">
        <v>422221.05795027199</v>
      </c>
      <c r="Q9" s="348">
        <v>123182.548074406</v>
      </c>
      <c r="R9" s="207">
        <f>P9-Q9</f>
        <v>299038.509875866</v>
      </c>
      <c r="S9" s="349">
        <v>879</v>
      </c>
      <c r="T9" s="189">
        <v>32.3333333333333</v>
      </c>
      <c r="U9" s="208">
        <f>R9/P9</f>
        <v>0.70825105533008714</v>
      </c>
    </row>
    <row r="10" spans="2:21" ht="14" customHeight="1">
      <c r="B10" s="347" t="s">
        <v>161</v>
      </c>
      <c r="C10" s="347" t="s">
        <v>3</v>
      </c>
      <c r="D10" s="181">
        <v>826463.31691561104</v>
      </c>
      <c r="E10" s="348">
        <v>298440.78800907597</v>
      </c>
      <c r="F10" s="260">
        <f>D10-E10</f>
        <v>528022.52890653512</v>
      </c>
      <c r="G10" s="349">
        <v>1475</v>
      </c>
      <c r="H10" s="349">
        <v>22.133333333333301</v>
      </c>
      <c r="I10" s="261">
        <f>F10/D10</f>
        <v>0.63889409015409537</v>
      </c>
      <c r="J10" s="181">
        <v>3415756.6986873099</v>
      </c>
      <c r="K10" s="348">
        <v>3511009.5650951602</v>
      </c>
      <c r="L10" s="207">
        <f>J10-K10</f>
        <v>-95252.866407850292</v>
      </c>
      <c r="M10" s="349">
        <v>7794.00555555556</v>
      </c>
      <c r="N10" s="349">
        <v>18.1683168316832</v>
      </c>
      <c r="O10" s="208">
        <f>L10/J10</f>
        <v>-2.7886314749658952E-2</v>
      </c>
      <c r="P10" s="181">
        <v>4242220.0156029202</v>
      </c>
      <c r="Q10" s="348">
        <v>3809450.3531042398</v>
      </c>
      <c r="R10" s="207">
        <f>P10-Q10</f>
        <v>432769.66249868041</v>
      </c>
      <c r="S10" s="349">
        <v>9269.0055555555591</v>
      </c>
      <c r="T10" s="189">
        <v>18.681034482758601</v>
      </c>
      <c r="U10" s="208">
        <f>R10/P10</f>
        <v>0.10201490278838675</v>
      </c>
    </row>
    <row r="11" spans="2:21" ht="14" customHeight="1">
      <c r="B11" s="347" t="s">
        <v>275</v>
      </c>
      <c r="C11" s="347" t="s">
        <v>301</v>
      </c>
      <c r="D11" s="181">
        <v>554553.03792610997</v>
      </c>
      <c r="E11" s="348">
        <v>138130.62390033901</v>
      </c>
      <c r="F11" s="260">
        <f>D11-E11</f>
        <v>416422.41402577097</v>
      </c>
      <c r="G11" s="349">
        <v>1099.5</v>
      </c>
      <c r="H11" s="349">
        <v>25.275862068965498</v>
      </c>
      <c r="I11" s="261">
        <f>F11/D11</f>
        <v>0.75091539590710188</v>
      </c>
      <c r="J11" s="181">
        <v>891107.78400324495</v>
      </c>
      <c r="K11" s="348">
        <v>274740.34945239202</v>
      </c>
      <c r="L11" s="207">
        <f>J11-K11</f>
        <v>616367.43455085298</v>
      </c>
      <c r="M11" s="349">
        <v>1636.5</v>
      </c>
      <c r="N11" s="349">
        <v>24.244444444444401</v>
      </c>
      <c r="O11" s="208">
        <f>L11/J11</f>
        <v>0.69168673601061093</v>
      </c>
      <c r="P11" s="181">
        <v>1445660.82192936</v>
      </c>
      <c r="Q11" s="348">
        <v>412870.97335273202</v>
      </c>
      <c r="R11" s="207">
        <f>P11-Q11</f>
        <v>1032789.848576628</v>
      </c>
      <c r="S11" s="349">
        <v>2736</v>
      </c>
      <c r="T11" s="189">
        <v>24.648648648648599</v>
      </c>
      <c r="U11" s="208">
        <f>R11/P11</f>
        <v>0.71440674943260907</v>
      </c>
    </row>
    <row r="12" spans="2:21" ht="14" customHeight="1">
      <c r="B12" s="347" t="s">
        <v>124</v>
      </c>
      <c r="C12" s="347" t="s">
        <v>302</v>
      </c>
      <c r="D12" s="181">
        <v>1227132.5679295</v>
      </c>
      <c r="E12" s="348">
        <v>620303.22018325899</v>
      </c>
      <c r="F12" s="260">
        <f>D12-E12</f>
        <v>606829.34774624102</v>
      </c>
      <c r="G12" s="349">
        <v>2658.5</v>
      </c>
      <c r="H12" s="349">
        <v>23.48</v>
      </c>
      <c r="I12" s="261">
        <f>F12/D12</f>
        <v>0.49451001758524266</v>
      </c>
      <c r="J12" s="181">
        <v>1650406.4075877001</v>
      </c>
      <c r="K12" s="348">
        <v>1857873.3909795999</v>
      </c>
      <c r="L12" s="207">
        <f>J12-K12</f>
        <v>-207466.98339189985</v>
      </c>
      <c r="M12" s="349">
        <v>4219.5</v>
      </c>
      <c r="N12" s="349">
        <v>16.545454545454501</v>
      </c>
      <c r="O12" s="208">
        <f>L12/J12</f>
        <v>-0.12570660319668892</v>
      </c>
      <c r="P12" s="181">
        <v>2877538.9755171998</v>
      </c>
      <c r="Q12" s="348">
        <v>2478176.6111628599</v>
      </c>
      <c r="R12" s="207">
        <f>P12-Q12</f>
        <v>399362.36435433989</v>
      </c>
      <c r="S12" s="349">
        <v>6878</v>
      </c>
      <c r="T12" s="189">
        <v>18.245098039215701</v>
      </c>
      <c r="U12" s="208">
        <f>R12/P12</f>
        <v>0.13878608343873422</v>
      </c>
    </row>
    <row r="13" spans="2:21" ht="14" customHeight="1">
      <c r="B13" s="347" t="s">
        <v>277</v>
      </c>
      <c r="C13" s="347" t="s">
        <v>303</v>
      </c>
      <c r="D13" s="181">
        <v>902258.30655462795</v>
      </c>
      <c r="E13" s="348">
        <v>290100.023821646</v>
      </c>
      <c r="F13" s="260">
        <f>D13-E13</f>
        <v>612158.28273298196</v>
      </c>
      <c r="G13" s="349">
        <v>1696.5</v>
      </c>
      <c r="H13" s="349">
        <v>24.866666666666699</v>
      </c>
      <c r="I13" s="261">
        <f>F13/D13</f>
        <v>0.67847342416893375</v>
      </c>
      <c r="J13" s="181">
        <v>153657.58974155399</v>
      </c>
      <c r="K13" s="348">
        <v>46995.460586497</v>
      </c>
      <c r="L13" s="207">
        <f>J13-K13</f>
        <v>106662.12915505699</v>
      </c>
      <c r="M13" s="349">
        <v>256.5</v>
      </c>
      <c r="N13" s="349">
        <v>19</v>
      </c>
      <c r="O13" s="208">
        <f>L13/J13</f>
        <v>0.69415464172292751</v>
      </c>
      <c r="P13" s="181">
        <v>1055915.8962961801</v>
      </c>
      <c r="Q13" s="348">
        <v>337095.48440814298</v>
      </c>
      <c r="R13" s="207">
        <f>P13-Q13</f>
        <v>718820.41188803711</v>
      </c>
      <c r="S13" s="349">
        <v>1953</v>
      </c>
      <c r="T13" s="189">
        <v>23.8888888888889</v>
      </c>
      <c r="U13" s="208">
        <f>R13/P13</f>
        <v>0.68075536546938287</v>
      </c>
    </row>
    <row r="14" spans="2:21" ht="14" customHeight="1">
      <c r="B14" s="347" t="s">
        <v>278</v>
      </c>
      <c r="C14" s="347" t="s">
        <v>304</v>
      </c>
      <c r="D14" s="181">
        <v>20427.233492314801</v>
      </c>
      <c r="E14" s="348">
        <v>17345.056793509098</v>
      </c>
      <c r="F14" s="260">
        <f>D14-E14</f>
        <v>3082.1766988057025</v>
      </c>
      <c r="G14" s="349">
        <v>34.5</v>
      </c>
      <c r="H14" s="349">
        <v>11.5</v>
      </c>
      <c r="I14" s="261">
        <f>F14/D14</f>
        <v>0.15088566447166177</v>
      </c>
      <c r="J14" s="181">
        <v>20427.233492314801</v>
      </c>
      <c r="K14" s="348">
        <v>17345.056793509098</v>
      </c>
      <c r="L14" s="207">
        <f>J14-K14</f>
        <v>3082.1766988057025</v>
      </c>
      <c r="M14" s="349">
        <v>34.5</v>
      </c>
      <c r="N14" s="349">
        <v>11.5</v>
      </c>
      <c r="O14" s="208">
        <f>L14/J14</f>
        <v>0.15088566447166177</v>
      </c>
      <c r="P14" s="181">
        <v>40854.466984629602</v>
      </c>
      <c r="Q14" s="348">
        <v>34690.113587018197</v>
      </c>
      <c r="R14" s="207">
        <f>P14-Q14</f>
        <v>6164.3533976114049</v>
      </c>
      <c r="S14" s="349">
        <v>69</v>
      </c>
      <c r="T14" s="189">
        <v>11.5</v>
      </c>
      <c r="U14" s="208">
        <f>R14/P14</f>
        <v>0.15088566447166177</v>
      </c>
    </row>
    <row r="15" spans="2:21" ht="14" customHeight="1">
      <c r="B15" s="347" t="s">
        <v>279</v>
      </c>
      <c r="C15" s="347" t="s">
        <v>305</v>
      </c>
      <c r="D15" s="181">
        <v>39126.426650107802</v>
      </c>
      <c r="E15" s="348">
        <v>13425.156106778601</v>
      </c>
      <c r="F15" s="260">
        <f>D15-E15</f>
        <v>25701.270543329199</v>
      </c>
      <c r="G15" s="349">
        <v>75</v>
      </c>
      <c r="H15" s="349">
        <v>25</v>
      </c>
      <c r="I15" s="261">
        <f>F15/D15</f>
        <v>0.65687753121861914</v>
      </c>
      <c r="J15" s="181">
        <v>179152.51330853</v>
      </c>
      <c r="K15" s="348">
        <v>71927.076852155515</v>
      </c>
      <c r="L15" s="207">
        <f>J15-K15</f>
        <v>107225.43645637449</v>
      </c>
      <c r="M15" s="349">
        <v>341.36538461538498</v>
      </c>
      <c r="N15" s="349">
        <v>15.1428571428571</v>
      </c>
      <c r="O15" s="208">
        <f>L15/J15</f>
        <v>0.59851483228546565</v>
      </c>
      <c r="P15" s="181">
        <v>218278.93995863799</v>
      </c>
      <c r="Q15" s="348">
        <v>85352.232958934124</v>
      </c>
      <c r="R15" s="207">
        <f>P15-Q15</f>
        <v>132926.70699970386</v>
      </c>
      <c r="S15" s="349">
        <v>416.36538461538498</v>
      </c>
      <c r="T15" s="189">
        <v>16.375</v>
      </c>
      <c r="U15" s="208">
        <f>R15/P15</f>
        <v>0.60897632646050215</v>
      </c>
    </row>
    <row r="16" spans="2:21" ht="14" customHeight="1">
      <c r="B16" s="347" t="s">
        <v>237</v>
      </c>
      <c r="C16" s="347" t="s">
        <v>121</v>
      </c>
      <c r="D16" s="181">
        <v>1165047.40448078</v>
      </c>
      <c r="E16" s="348">
        <v>553180.12969525403</v>
      </c>
      <c r="F16" s="260">
        <f>D16-E16</f>
        <v>611867.27478552598</v>
      </c>
      <c r="G16" s="349">
        <v>2530</v>
      </c>
      <c r="H16" s="349">
        <v>18.228260869565201</v>
      </c>
      <c r="I16" s="261">
        <f>F16/D16</f>
        <v>0.52518659106254428</v>
      </c>
      <c r="J16" s="181">
        <v>3255045.9727338799</v>
      </c>
      <c r="K16" s="348">
        <v>2183569.609224</v>
      </c>
      <c r="L16" s="207">
        <f>J16-K16</f>
        <v>1071476.3635098799</v>
      </c>
      <c r="M16" s="349">
        <v>6022</v>
      </c>
      <c r="N16" s="349">
        <v>18.1822916666667</v>
      </c>
      <c r="O16" s="208">
        <f>L16/J16</f>
        <v>0.32917395713767994</v>
      </c>
      <c r="P16" s="181">
        <v>4420093.3772146599</v>
      </c>
      <c r="Q16" s="348">
        <v>2736749.7389192502</v>
      </c>
      <c r="R16" s="207">
        <f>P16-Q16</f>
        <v>1683343.6382954097</v>
      </c>
      <c r="S16" s="349">
        <v>8552</v>
      </c>
      <c r="T16" s="189">
        <v>18.197183098591498</v>
      </c>
      <c r="U16" s="208">
        <f>R16/P16</f>
        <v>0.38083893136125907</v>
      </c>
    </row>
    <row r="17" spans="2:21" ht="14" customHeight="1">
      <c r="B17" s="347" t="s">
        <v>236</v>
      </c>
      <c r="C17" s="347" t="s">
        <v>179</v>
      </c>
      <c r="D17" s="181">
        <v>2649375.0790093299</v>
      </c>
      <c r="E17" s="348">
        <v>1126491.1276144399</v>
      </c>
      <c r="F17" s="260">
        <f>D17-E17</f>
        <v>1522883.95139489</v>
      </c>
      <c r="G17" s="349">
        <v>5622</v>
      </c>
      <c r="H17" s="349">
        <v>19.684210526315798</v>
      </c>
      <c r="I17" s="261">
        <f>F17/D17</f>
        <v>0.57480874016688333</v>
      </c>
      <c r="J17" s="181">
        <v>1491149.3006059499</v>
      </c>
      <c r="K17" s="348">
        <v>1071233.1833035899</v>
      </c>
      <c r="L17" s="207">
        <f>J17-K17</f>
        <v>419916.11730236001</v>
      </c>
      <c r="M17" s="349">
        <v>3333.8128919040701</v>
      </c>
      <c r="N17" s="349">
        <v>13.886363636363599</v>
      </c>
      <c r="O17" s="208">
        <f>L17/J17</f>
        <v>0.28160568303369826</v>
      </c>
      <c r="P17" s="181">
        <v>4140524.3796152798</v>
      </c>
      <c r="Q17" s="348">
        <v>2197724.3109180299</v>
      </c>
      <c r="R17" s="207">
        <f>P17-Q17</f>
        <v>1942800.06869725</v>
      </c>
      <c r="S17" s="349">
        <v>8955.8128919040701</v>
      </c>
      <c r="T17" s="189">
        <v>16.896174863388001</v>
      </c>
      <c r="U17" s="208">
        <f>R17/P17</f>
        <v>0.46921594720274701</v>
      </c>
    </row>
    <row r="18" spans="2:21" ht="14" customHeight="1">
      <c r="B18" s="347" t="s">
        <v>125</v>
      </c>
      <c r="C18" s="347" t="s">
        <v>120</v>
      </c>
      <c r="D18" s="181">
        <v>2113691.2818465699</v>
      </c>
      <c r="E18" s="348">
        <v>977300.68093317805</v>
      </c>
      <c r="F18" s="260">
        <f>D18-E18</f>
        <v>1136390.6009133919</v>
      </c>
      <c r="G18" s="349">
        <v>4938</v>
      </c>
      <c r="H18" s="349">
        <v>26.126984126984102</v>
      </c>
      <c r="I18" s="261">
        <f>F18/D18</f>
        <v>0.53763319680280586</v>
      </c>
      <c r="J18" s="181">
        <v>1479112.0939687099</v>
      </c>
      <c r="K18" s="348">
        <v>890029.74092810298</v>
      </c>
      <c r="L18" s="207">
        <f>J18-K18</f>
        <v>589082.35304060695</v>
      </c>
      <c r="M18" s="349">
        <v>2571</v>
      </c>
      <c r="N18" s="349">
        <v>17.224489795918402</v>
      </c>
      <c r="O18" s="208">
        <f>L18/J18</f>
        <v>0.39826755216367582</v>
      </c>
      <c r="P18" s="181">
        <v>3592803.3758152798</v>
      </c>
      <c r="Q18" s="348">
        <v>1867330.42186128</v>
      </c>
      <c r="R18" s="207">
        <f>P18-Q18</f>
        <v>1725472.9539539998</v>
      </c>
      <c r="S18" s="349">
        <v>7509</v>
      </c>
      <c r="T18" s="189">
        <v>22.2321428571429</v>
      </c>
      <c r="U18" s="208">
        <f>R18/P18</f>
        <v>0.48025810863152374</v>
      </c>
    </row>
    <row r="19" spans="2:21" ht="14" customHeight="1">
      <c r="B19" s="347" t="s">
        <v>93</v>
      </c>
      <c r="C19" s="347" t="s">
        <v>80</v>
      </c>
      <c r="D19" s="181">
        <v>166218.51245375499</v>
      </c>
      <c r="E19" s="348">
        <v>149008.157640536</v>
      </c>
      <c r="F19" s="260">
        <f>D19-E19</f>
        <v>17210.35481321899</v>
      </c>
      <c r="G19" s="349">
        <v>375</v>
      </c>
      <c r="H19" s="349">
        <v>19.230769230769202</v>
      </c>
      <c r="I19" s="261">
        <f>F19/D19</f>
        <v>0.10354054165902384</v>
      </c>
      <c r="J19" s="181">
        <v>1233398.7679333801</v>
      </c>
      <c r="K19" s="348">
        <v>960552.53187404398</v>
      </c>
      <c r="L19" s="207">
        <f>J19-K19</f>
        <v>272846.23605933611</v>
      </c>
      <c r="M19" s="349">
        <v>2432</v>
      </c>
      <c r="N19" s="349">
        <v>13.0810810810811</v>
      </c>
      <c r="O19" s="208">
        <f>L19/J19</f>
        <v>0.22121494130929228</v>
      </c>
      <c r="P19" s="181">
        <v>1399617.2803871401</v>
      </c>
      <c r="Q19" s="348">
        <v>1109560.6895145799</v>
      </c>
      <c r="R19" s="207">
        <f>P19-Q19</f>
        <v>290056.59087256016</v>
      </c>
      <c r="S19" s="349">
        <v>2807</v>
      </c>
      <c r="T19" s="189">
        <v>13.7258064516129</v>
      </c>
      <c r="U19" s="208">
        <f>R19/P19</f>
        <v>0.20723993261381374</v>
      </c>
    </row>
    <row r="20" spans="2:21" ht="14" customHeight="1">
      <c r="B20" s="347" t="s">
        <v>162</v>
      </c>
      <c r="C20" s="347" t="s">
        <v>97</v>
      </c>
      <c r="D20" s="181">
        <v>2265517.6243948401</v>
      </c>
      <c r="E20" s="348">
        <v>1152594.1731221799</v>
      </c>
      <c r="F20" s="260">
        <f>D20-E20</f>
        <v>1112923.4512726602</v>
      </c>
      <c r="G20" s="349">
        <v>5061</v>
      </c>
      <c r="H20" s="349">
        <v>19.616279069767401</v>
      </c>
      <c r="I20" s="261">
        <f>F20/D20</f>
        <v>0.49124466712985371</v>
      </c>
      <c r="J20" s="181">
        <v>2556461.0038921898</v>
      </c>
      <c r="K20" s="348">
        <v>1587939.1506544501</v>
      </c>
      <c r="L20" s="207">
        <f>J20-K20</f>
        <v>968521.85323773976</v>
      </c>
      <c r="M20" s="349">
        <v>4671</v>
      </c>
      <c r="N20" s="349">
        <v>18.141176470588199</v>
      </c>
      <c r="O20" s="208">
        <f>L20/J20</f>
        <v>0.37885258244235825</v>
      </c>
      <c r="P20" s="181">
        <v>4821978.6282870397</v>
      </c>
      <c r="Q20" s="348">
        <v>2740533.3237766302</v>
      </c>
      <c r="R20" s="207">
        <f>P20-Q20</f>
        <v>2081445.3045104095</v>
      </c>
      <c r="S20" s="349">
        <v>9732</v>
      </c>
      <c r="T20" s="189">
        <v>18.883040935672501</v>
      </c>
      <c r="U20" s="208">
        <f>R20/P20</f>
        <v>0.43165792819986476</v>
      </c>
    </row>
    <row r="21" spans="2:21" ht="14" customHeight="1">
      <c r="B21" s="347" t="s">
        <v>241</v>
      </c>
      <c r="C21" s="347" t="s">
        <v>306</v>
      </c>
      <c r="D21" s="181">
        <v>374710.96326573502</v>
      </c>
      <c r="E21" s="348">
        <v>204688.30115932299</v>
      </c>
      <c r="F21" s="260">
        <f>D21-E21</f>
        <v>170022.66210641203</v>
      </c>
      <c r="G21" s="349">
        <v>792.5</v>
      </c>
      <c r="H21" s="349">
        <v>19.758620689655199</v>
      </c>
      <c r="I21" s="261">
        <f>F21/D21</f>
        <v>0.45374349505177541</v>
      </c>
      <c r="J21" s="181">
        <v>813679.98181958206</v>
      </c>
      <c r="K21" s="348">
        <v>620909.94112576102</v>
      </c>
      <c r="L21" s="207">
        <f>J21-K21</f>
        <v>192770.04069382104</v>
      </c>
      <c r="M21" s="349">
        <v>1543.25</v>
      </c>
      <c r="N21" s="349">
        <v>12.631067961165</v>
      </c>
      <c r="O21" s="208">
        <f>L21/J21</f>
        <v>0.23691137179354144</v>
      </c>
      <c r="P21" s="181">
        <v>1188390.9450853199</v>
      </c>
      <c r="Q21" s="348">
        <v>825598.24228508503</v>
      </c>
      <c r="R21" s="207">
        <f>P21-Q21</f>
        <v>362792.7028002349</v>
      </c>
      <c r="S21" s="349">
        <v>2335.75</v>
      </c>
      <c r="T21" s="189">
        <v>14.196969696969701</v>
      </c>
      <c r="U21" s="208">
        <f>R21/P21</f>
        <v>0.30528060172503957</v>
      </c>
    </row>
    <row r="22" spans="2:21" ht="14" customHeight="1">
      <c r="B22" s="347" t="s">
        <v>242</v>
      </c>
      <c r="C22" s="347" t="s">
        <v>152</v>
      </c>
      <c r="D22" s="181">
        <v>552945.06617745501</v>
      </c>
      <c r="E22" s="348">
        <v>196528.875057595</v>
      </c>
      <c r="F22" s="260">
        <f>D22-E22</f>
        <v>356416.19111986004</v>
      </c>
      <c r="G22" s="349">
        <v>1086</v>
      </c>
      <c r="H22" s="349">
        <v>20.1111111111111</v>
      </c>
      <c r="I22" s="261">
        <f>F22/D22</f>
        <v>0.64457793896921478</v>
      </c>
      <c r="J22" s="181">
        <v>3505264.1633791402</v>
      </c>
      <c r="K22" s="348">
        <v>1908590.8902016201</v>
      </c>
      <c r="L22" s="207">
        <f>J22-K22</f>
        <v>1596673.2731775201</v>
      </c>
      <c r="M22" s="349">
        <v>5781</v>
      </c>
      <c r="N22" s="349">
        <v>21.584269662921301</v>
      </c>
      <c r="O22" s="208">
        <f>L22/J22</f>
        <v>0.45550725958362498</v>
      </c>
      <c r="P22" s="181">
        <v>4058209.2295565899</v>
      </c>
      <c r="Q22" s="348">
        <v>2105119.7652592198</v>
      </c>
      <c r="R22" s="207">
        <f>P22-Q22</f>
        <v>1953089.4642973701</v>
      </c>
      <c r="S22" s="349">
        <v>6867</v>
      </c>
      <c r="T22" s="189">
        <v>21.336448598130801</v>
      </c>
      <c r="U22" s="208">
        <f>R22/P22</f>
        <v>0.48126879463796635</v>
      </c>
    </row>
    <row r="23" spans="2:21" ht="14" customHeight="1">
      <c r="B23" s="347" t="s">
        <v>280</v>
      </c>
      <c r="C23" s="347" t="s">
        <v>307</v>
      </c>
      <c r="D23" s="181">
        <v>3148126.8812847901</v>
      </c>
      <c r="E23" s="348">
        <v>2413153.4722195398</v>
      </c>
      <c r="F23" s="260">
        <f>D23-E23</f>
        <v>734973.40906525031</v>
      </c>
      <c r="G23" s="349">
        <v>8820</v>
      </c>
      <c r="H23" s="349">
        <v>17.710843373494001</v>
      </c>
      <c r="I23" s="261">
        <f>F23/D23</f>
        <v>0.23346371883375247</v>
      </c>
      <c r="J23" s="181"/>
      <c r="K23" s="348"/>
      <c r="L23" s="207"/>
      <c r="M23" s="349"/>
      <c r="N23" s="349"/>
      <c r="O23" s="208"/>
      <c r="P23" s="181">
        <v>3148126.8812847901</v>
      </c>
      <c r="Q23" s="348">
        <v>2413153.4722195398</v>
      </c>
      <c r="R23" s="207">
        <f>P23-Q23</f>
        <v>734973.40906525031</v>
      </c>
      <c r="S23" s="349">
        <v>8820</v>
      </c>
      <c r="T23" s="189">
        <v>17.710843373494001</v>
      </c>
      <c r="U23" s="208">
        <f>R23/P23</f>
        <v>0.23346371883375247</v>
      </c>
    </row>
    <row r="24" spans="2:21" ht="14" customHeight="1">
      <c r="B24" s="347" t="s">
        <v>286</v>
      </c>
      <c r="C24" s="347" t="s">
        <v>312</v>
      </c>
      <c r="D24" s="181"/>
      <c r="E24" s="348"/>
      <c r="F24" s="260"/>
      <c r="G24" s="349"/>
      <c r="H24" s="349"/>
      <c r="I24" s="261"/>
      <c r="J24" s="181">
        <v>25051.0842681209</v>
      </c>
      <c r="K24" s="348">
        <v>18158.326639999999</v>
      </c>
      <c r="L24" s="207">
        <f>J24-K24</f>
        <v>6892.7576281209003</v>
      </c>
      <c r="M24" s="349">
        <v>53.5833333333333</v>
      </c>
      <c r="N24" s="349">
        <v>6.25</v>
      </c>
      <c r="O24" s="208">
        <f>L24/J24</f>
        <v>0.2751480756021556</v>
      </c>
      <c r="P24" s="181">
        <v>25051.0842681209</v>
      </c>
      <c r="Q24" s="348">
        <v>18158.326639999999</v>
      </c>
      <c r="R24" s="207">
        <f>P24-Q24</f>
        <v>6892.7576281209003</v>
      </c>
      <c r="S24" s="349">
        <v>53.5833333333333</v>
      </c>
      <c r="T24" s="189">
        <v>6.25</v>
      </c>
      <c r="U24" s="208">
        <f>R24/P24</f>
        <v>0.2751480756021556</v>
      </c>
    </row>
    <row r="25" spans="2:21" ht="14" customHeight="1">
      <c r="B25" s="347" t="s">
        <v>126</v>
      </c>
      <c r="C25" s="347" t="s">
        <v>188</v>
      </c>
      <c r="D25" s="181">
        <v>130908.90248785701</v>
      </c>
      <c r="E25" s="348">
        <v>109965.09121020899</v>
      </c>
      <c r="F25" s="260">
        <f>D25-E25</f>
        <v>20943.811277648012</v>
      </c>
      <c r="G25" s="349">
        <v>234</v>
      </c>
      <c r="H25" s="349">
        <v>19.5</v>
      </c>
      <c r="I25" s="261">
        <f>F25/D25</f>
        <v>0.15998767753469434</v>
      </c>
      <c r="J25" s="181">
        <v>317880.51304789598</v>
      </c>
      <c r="K25" s="348">
        <v>308305.42717074201</v>
      </c>
      <c r="L25" s="207">
        <f>J25-K25</f>
        <v>9575.0858771539642</v>
      </c>
      <c r="M25" s="349">
        <v>719</v>
      </c>
      <c r="N25" s="349">
        <v>9.7083333333333304</v>
      </c>
      <c r="O25" s="208">
        <f>L25/J25</f>
        <v>3.0121651010772271E-2</v>
      </c>
      <c r="P25" s="181">
        <v>448789.415535754</v>
      </c>
      <c r="Q25" s="348">
        <v>418270.51838095102</v>
      </c>
      <c r="R25" s="207">
        <f>P25-Q25</f>
        <v>30518.89715480298</v>
      </c>
      <c r="S25" s="349">
        <v>953</v>
      </c>
      <c r="T25" s="189">
        <v>11.1071428571429</v>
      </c>
      <c r="U25" s="208">
        <f>R25/P25</f>
        <v>6.8002711513082931E-2</v>
      </c>
    </row>
    <row r="26" spans="2:21" ht="14" customHeight="1">
      <c r="B26" s="347" t="s">
        <v>282</v>
      </c>
      <c r="C26" s="347" t="s">
        <v>167</v>
      </c>
      <c r="D26" s="181">
        <v>287934.381811089</v>
      </c>
      <c r="E26" s="348">
        <v>126456.02073392201</v>
      </c>
      <c r="F26" s="260">
        <f>D26-E26</f>
        <v>161478.36107716698</v>
      </c>
      <c r="G26" s="349">
        <v>660</v>
      </c>
      <c r="H26" s="349">
        <v>22</v>
      </c>
      <c r="I26" s="261">
        <f>F26/D26</f>
        <v>0.5608165307021632</v>
      </c>
      <c r="J26" s="181">
        <v>34722.256443291997</v>
      </c>
      <c r="K26" s="348">
        <v>10670.9974603806</v>
      </c>
      <c r="L26" s="207">
        <f>J26-K26</f>
        <v>24051.258982911397</v>
      </c>
      <c r="M26" s="349">
        <v>87</v>
      </c>
      <c r="N26" s="349">
        <v>9</v>
      </c>
      <c r="O26" s="208">
        <f>L26/J26</f>
        <v>0.69267557602979068</v>
      </c>
      <c r="P26" s="181">
        <v>322656.63825438102</v>
      </c>
      <c r="Q26" s="348">
        <v>137127.018194303</v>
      </c>
      <c r="R26" s="207">
        <f>P26-Q26</f>
        <v>185529.62006007801</v>
      </c>
      <c r="S26" s="349">
        <v>747</v>
      </c>
      <c r="T26" s="189">
        <v>19</v>
      </c>
      <c r="U26" s="208">
        <f>R26/P26</f>
        <v>0.57500636299882135</v>
      </c>
    </row>
    <row r="27" spans="2:21" ht="14" customHeight="1">
      <c r="B27" s="184" t="s">
        <v>283</v>
      </c>
      <c r="C27" s="184" t="s">
        <v>309</v>
      </c>
      <c r="D27" s="181">
        <v>53538.201026936498</v>
      </c>
      <c r="E27" s="188">
        <v>32788.152454569099</v>
      </c>
      <c r="F27" s="260">
        <f>D27-E27</f>
        <v>20750.048572367399</v>
      </c>
      <c r="G27" s="189">
        <v>111</v>
      </c>
      <c r="H27" s="189">
        <v>18.5</v>
      </c>
      <c r="I27" s="261">
        <f>F27/D27</f>
        <v>0.38757463221312749</v>
      </c>
      <c r="J27" s="181">
        <v>14624.579155589199</v>
      </c>
      <c r="K27" s="188">
        <v>30610.0661702338</v>
      </c>
      <c r="L27" s="207">
        <f>J27-K27</f>
        <v>-15985.487014644601</v>
      </c>
      <c r="M27" s="189">
        <v>21</v>
      </c>
      <c r="N27" s="189">
        <v>7</v>
      </c>
      <c r="O27" s="208">
        <f>L27/J27</f>
        <v>-1.0930562065805014</v>
      </c>
      <c r="P27" s="181">
        <v>68162.780182525603</v>
      </c>
      <c r="Q27" s="188">
        <v>63398.218624802903</v>
      </c>
      <c r="R27" s="207">
        <f>P27-Q27</f>
        <v>4764.5615577226999</v>
      </c>
      <c r="S27" s="189">
        <v>132</v>
      </c>
      <c r="T27" s="189">
        <v>14.6666666666667</v>
      </c>
      <c r="U27" s="208">
        <f>R27/P27</f>
        <v>6.9899753868081754E-2</v>
      </c>
    </row>
    <row r="28" spans="2:21" ht="14" customHeight="1">
      <c r="B28" s="184" t="s">
        <v>165</v>
      </c>
      <c r="C28" s="184" t="s">
        <v>166</v>
      </c>
      <c r="D28" s="181"/>
      <c r="E28" s="188"/>
      <c r="F28" s="260"/>
      <c r="G28" s="189"/>
      <c r="H28" s="189"/>
      <c r="I28" s="261"/>
      <c r="J28" s="181">
        <v>42251.624533377202</v>
      </c>
      <c r="K28" s="188">
        <v>52528.557372807598</v>
      </c>
      <c r="L28" s="207">
        <f>J28-K28</f>
        <v>-10276.932839430396</v>
      </c>
      <c r="M28" s="189">
        <v>90</v>
      </c>
      <c r="N28" s="189">
        <v>11.5</v>
      </c>
      <c r="O28" s="208">
        <f>L28/J28</f>
        <v>-0.24323166157343851</v>
      </c>
      <c r="P28" s="181">
        <v>42251.624533377202</v>
      </c>
      <c r="Q28" s="188">
        <v>52528.557372807598</v>
      </c>
      <c r="R28" s="207">
        <f>P28-Q28</f>
        <v>-10276.932839430396</v>
      </c>
      <c r="S28" s="189">
        <v>90</v>
      </c>
      <c r="T28" s="189">
        <v>11.5</v>
      </c>
      <c r="U28" s="208">
        <f>R28/P28</f>
        <v>-0.24323166157343851</v>
      </c>
    </row>
    <row r="29" spans="2:21" ht="14" customHeight="1">
      <c r="B29" s="184" t="s">
        <v>127</v>
      </c>
      <c r="C29" s="184" t="s">
        <v>98</v>
      </c>
      <c r="D29" s="181">
        <v>2503089.14099616</v>
      </c>
      <c r="E29" s="188">
        <v>1266010.7333958701</v>
      </c>
      <c r="F29" s="260">
        <f>D29-E29</f>
        <v>1237078.4076002899</v>
      </c>
      <c r="G29" s="189">
        <v>5449.5</v>
      </c>
      <c r="H29" s="189">
        <v>21.8855421686747</v>
      </c>
      <c r="I29" s="261">
        <f>F29/D29</f>
        <v>0.49422067609944048</v>
      </c>
      <c r="J29" s="181">
        <v>1956387.67500491</v>
      </c>
      <c r="K29" s="188">
        <v>1363576.9180628899</v>
      </c>
      <c r="L29" s="207">
        <f>J29-K29</f>
        <v>592810.75694202003</v>
      </c>
      <c r="M29" s="189">
        <v>3271.5</v>
      </c>
      <c r="N29" s="189">
        <v>17.298387096774199</v>
      </c>
      <c r="O29" s="208">
        <f>L29/J29</f>
        <v>0.30301292760931559</v>
      </c>
      <c r="P29" s="181">
        <v>4459476.8160010697</v>
      </c>
      <c r="Q29" s="188">
        <v>2629587.6514587598</v>
      </c>
      <c r="R29" s="207">
        <f>P29-Q29</f>
        <v>1829889.1645423099</v>
      </c>
      <c r="S29" s="189">
        <v>8721</v>
      </c>
      <c r="T29" s="189">
        <v>19.924137931034501</v>
      </c>
      <c r="U29" s="208">
        <f>R29/P29</f>
        <v>0.41033718528964563</v>
      </c>
    </row>
    <row r="30" spans="2:21" ht="14" customHeight="1">
      <c r="B30" s="184" t="s">
        <v>284</v>
      </c>
      <c r="C30" s="184" t="s">
        <v>310</v>
      </c>
      <c r="D30" s="181"/>
      <c r="E30" s="188"/>
      <c r="F30" s="260"/>
      <c r="G30" s="189"/>
      <c r="H30" s="189"/>
      <c r="I30" s="261"/>
      <c r="J30" s="181">
        <v>247294.43825196399</v>
      </c>
      <c r="K30" s="188">
        <v>35410.653749999998</v>
      </c>
      <c r="L30" s="207">
        <f>J30-K30</f>
        <v>211883.78450196399</v>
      </c>
      <c r="M30" s="189">
        <v>486</v>
      </c>
      <c r="N30" s="189">
        <v>15.5</v>
      </c>
      <c r="O30" s="208">
        <f>L30/J30</f>
        <v>0.85680772280887008</v>
      </c>
      <c r="P30" s="181">
        <v>247294.43825196399</v>
      </c>
      <c r="Q30" s="188">
        <v>35410.653749999998</v>
      </c>
      <c r="R30" s="207">
        <f>P30-Q30</f>
        <v>211883.78450196399</v>
      </c>
      <c r="S30" s="189">
        <v>486</v>
      </c>
      <c r="T30" s="189">
        <v>15.5</v>
      </c>
      <c r="U30" s="208">
        <f>R30/P30</f>
        <v>0.85680772280887008</v>
      </c>
    </row>
    <row r="31" spans="2:21" ht="14" customHeight="1">
      <c r="B31" s="184" t="s">
        <v>285</v>
      </c>
      <c r="C31" s="184" t="s">
        <v>311</v>
      </c>
      <c r="D31" s="181">
        <v>26095.074075740202</v>
      </c>
      <c r="E31" s="188">
        <v>28794.386666666702</v>
      </c>
      <c r="F31" s="260">
        <f>D31-E31</f>
        <v>-2699.3125909265</v>
      </c>
      <c r="G31" s="189">
        <v>55.5</v>
      </c>
      <c r="H31" s="189">
        <v>18.5</v>
      </c>
      <c r="I31" s="261">
        <f>F31/D31</f>
        <v>-0.10344146113905724</v>
      </c>
      <c r="J31" s="181">
        <v>40651.144890644697</v>
      </c>
      <c r="K31" s="188">
        <v>45855.641666666699</v>
      </c>
      <c r="L31" s="207">
        <f>J31-K31</f>
        <v>-5204.4967760220025</v>
      </c>
      <c r="M31" s="189">
        <v>73.5</v>
      </c>
      <c r="N31" s="189">
        <v>12.25</v>
      </c>
      <c r="O31" s="208">
        <f>L31/J31</f>
        <v>-0.12802829514451747</v>
      </c>
      <c r="P31" s="181">
        <v>66746.218966384899</v>
      </c>
      <c r="Q31" s="188">
        <v>74650.028333333306</v>
      </c>
      <c r="R31" s="207">
        <f>P31-Q31</f>
        <v>-7903.8093669484078</v>
      </c>
      <c r="S31" s="189">
        <v>129</v>
      </c>
      <c r="T31" s="189">
        <v>14.3333333333333</v>
      </c>
      <c r="U31" s="208">
        <f>R31/P31</f>
        <v>-0.11841583672221145</v>
      </c>
    </row>
    <row r="32" spans="2:21" ht="14" customHeight="1">
      <c r="B32" s="184" t="s">
        <v>287</v>
      </c>
      <c r="C32" s="184" t="s">
        <v>313</v>
      </c>
      <c r="D32" s="181"/>
      <c r="E32" s="188"/>
      <c r="F32" s="260"/>
      <c r="G32" s="189"/>
      <c r="H32" s="189"/>
      <c r="I32" s="261"/>
      <c r="J32" s="181">
        <v>223423.57250216001</v>
      </c>
      <c r="K32" s="188">
        <v>59453.068177633999</v>
      </c>
      <c r="L32" s="207">
        <f>J32-K32</f>
        <v>163970.504324526</v>
      </c>
      <c r="M32" s="189">
        <v>405</v>
      </c>
      <c r="N32" s="189">
        <v>11.1666666666667</v>
      </c>
      <c r="O32" s="208">
        <f>L32/J32</f>
        <v>0.73389975143710839</v>
      </c>
      <c r="P32" s="181">
        <v>223423.57250216001</v>
      </c>
      <c r="Q32" s="188">
        <v>59453.068177633999</v>
      </c>
      <c r="R32" s="207">
        <f>P32-Q32</f>
        <v>163970.504324526</v>
      </c>
      <c r="S32" s="189">
        <v>405</v>
      </c>
      <c r="T32" s="189">
        <v>11.1666666666667</v>
      </c>
      <c r="U32" s="208">
        <f>R32/P32</f>
        <v>0.73389975143710839</v>
      </c>
    </row>
    <row r="33" spans="2:21" ht="14" customHeight="1">
      <c r="B33" s="184" t="s">
        <v>288</v>
      </c>
      <c r="C33" s="184" t="s">
        <v>314</v>
      </c>
      <c r="D33" s="181"/>
      <c r="E33" s="188"/>
      <c r="F33" s="260"/>
      <c r="G33" s="189"/>
      <c r="H33" s="189"/>
      <c r="I33" s="261"/>
      <c r="J33" s="181">
        <v>75909.754772782195</v>
      </c>
      <c r="K33" s="188">
        <v>69663.030740317394</v>
      </c>
      <c r="L33" s="207">
        <f>J33-K33</f>
        <v>6246.724032464801</v>
      </c>
      <c r="M33" s="189">
        <v>156</v>
      </c>
      <c r="N33" s="189">
        <v>9</v>
      </c>
      <c r="O33" s="208">
        <f>L33/J33</f>
        <v>8.2291453202067169E-2</v>
      </c>
      <c r="P33" s="181">
        <v>75909.754772782195</v>
      </c>
      <c r="Q33" s="188">
        <v>69663.030740317394</v>
      </c>
      <c r="R33" s="207">
        <f>P33-Q33</f>
        <v>6246.724032464801</v>
      </c>
      <c r="S33" s="189">
        <v>156</v>
      </c>
      <c r="T33" s="189">
        <v>9</v>
      </c>
      <c r="U33" s="208">
        <f>R33/P33</f>
        <v>8.2291453202067169E-2</v>
      </c>
    </row>
    <row r="34" spans="2:21" ht="14" customHeight="1">
      <c r="B34" s="184" t="s">
        <v>163</v>
      </c>
      <c r="C34" s="184" t="s">
        <v>153</v>
      </c>
      <c r="D34" s="181">
        <v>676760.14864031703</v>
      </c>
      <c r="E34" s="188">
        <v>251256.08403067099</v>
      </c>
      <c r="F34" s="260">
        <f>D34-E34</f>
        <v>425504.06460964604</v>
      </c>
      <c r="G34" s="189">
        <v>1402.5</v>
      </c>
      <c r="H34" s="189">
        <v>23.3</v>
      </c>
      <c r="I34" s="261">
        <f>F34/D34</f>
        <v>0.6287368803623099</v>
      </c>
      <c r="J34" s="181">
        <v>4886691.5105490498</v>
      </c>
      <c r="K34" s="188">
        <v>2589953.7156159398</v>
      </c>
      <c r="L34" s="207">
        <f>J34-K34</f>
        <v>2296737.79493311</v>
      </c>
      <c r="M34" s="189">
        <v>8401.5</v>
      </c>
      <c r="N34" s="189">
        <v>21.4166666666667</v>
      </c>
      <c r="O34" s="208">
        <f>L34/J34</f>
        <v>0.46999852353582627</v>
      </c>
      <c r="P34" s="181">
        <v>5563451.6591893602</v>
      </c>
      <c r="Q34" s="188">
        <v>2841209.7996466099</v>
      </c>
      <c r="R34" s="207">
        <f>P34-Q34</f>
        <v>2722241.8595427503</v>
      </c>
      <c r="S34" s="189">
        <v>9804</v>
      </c>
      <c r="T34" s="189">
        <v>21.664473684210499</v>
      </c>
      <c r="U34" s="208">
        <f>R34/P34</f>
        <v>0.48930808179960045</v>
      </c>
    </row>
    <row r="35" spans="2:21" ht="14" customHeight="1">
      <c r="B35" s="184" t="s">
        <v>248</v>
      </c>
      <c r="C35" s="184" t="s">
        <v>154</v>
      </c>
      <c r="D35" s="181"/>
      <c r="E35" s="188"/>
      <c r="F35" s="260"/>
      <c r="G35" s="189"/>
      <c r="H35" s="189"/>
      <c r="I35" s="261"/>
      <c r="J35" s="181">
        <v>3579776.1931524202</v>
      </c>
      <c r="K35" s="188">
        <v>1820182.81649046</v>
      </c>
      <c r="L35" s="207">
        <f>J35-K35</f>
        <v>1759593.3766619603</v>
      </c>
      <c r="M35" s="189">
        <v>6078</v>
      </c>
      <c r="N35" s="189">
        <v>23.195402298850599</v>
      </c>
      <c r="O35" s="208">
        <f>L35/J35</f>
        <v>0.49153725867773546</v>
      </c>
      <c r="P35" s="181">
        <v>3579776.1931524202</v>
      </c>
      <c r="Q35" s="188">
        <v>1820182.81649046</v>
      </c>
      <c r="R35" s="207">
        <f>P35-Q35</f>
        <v>1759593.3766619603</v>
      </c>
      <c r="S35" s="189">
        <v>6078</v>
      </c>
      <c r="T35" s="189">
        <v>23.195402298850599</v>
      </c>
      <c r="U35" s="208">
        <f>R35/P35</f>
        <v>0.49153725867773546</v>
      </c>
    </row>
    <row r="36" spans="2:21" ht="14" customHeight="1">
      <c r="B36" s="184" t="s">
        <v>128</v>
      </c>
      <c r="C36" s="184" t="s">
        <v>99</v>
      </c>
      <c r="D36" s="181">
        <v>921431.807101771</v>
      </c>
      <c r="E36" s="188">
        <v>571474.88731269503</v>
      </c>
      <c r="F36" s="260">
        <f>D36-E36</f>
        <v>349956.91978907597</v>
      </c>
      <c r="G36" s="189">
        <v>2329</v>
      </c>
      <c r="H36" s="189">
        <v>17.7545454545455</v>
      </c>
      <c r="I36" s="261">
        <f>F36/D36</f>
        <v>0.37979687383466204</v>
      </c>
      <c r="J36" s="181">
        <v>1797148.4017206701</v>
      </c>
      <c r="K36" s="188">
        <v>1406733.4908932501</v>
      </c>
      <c r="L36" s="207">
        <f>J36-K36</f>
        <v>390414.91082741995</v>
      </c>
      <c r="M36" s="189">
        <v>4586</v>
      </c>
      <c r="N36" s="189">
        <v>17.836134453781501</v>
      </c>
      <c r="O36" s="208">
        <f>L36/J36</f>
        <v>0.21724133101841744</v>
      </c>
      <c r="P36" s="181">
        <v>2718580.2088224399</v>
      </c>
      <c r="Q36" s="188">
        <v>1978208.3782059399</v>
      </c>
      <c r="R36" s="207">
        <f>P36-Q36</f>
        <v>740371.8306165</v>
      </c>
      <c r="S36" s="189">
        <v>6915</v>
      </c>
      <c r="T36" s="189">
        <v>17.810344827586199</v>
      </c>
      <c r="U36" s="208">
        <f>R36/P36</f>
        <v>0.27233768134330455</v>
      </c>
    </row>
    <row r="37" spans="2:21" ht="14" customHeight="1">
      <c r="B37" s="184" t="s">
        <v>290</v>
      </c>
      <c r="C37" s="184" t="s">
        <v>316</v>
      </c>
      <c r="D37" s="181"/>
      <c r="E37" s="188"/>
      <c r="F37" s="260"/>
      <c r="G37" s="189"/>
      <c r="H37" s="189"/>
      <c r="I37" s="261"/>
      <c r="J37" s="181">
        <v>4354.9136377943096</v>
      </c>
      <c r="K37" s="188">
        <v>13533.826689679699</v>
      </c>
      <c r="L37" s="207">
        <f>J37-K37</f>
        <v>-9178.913051885389</v>
      </c>
      <c r="M37" s="189">
        <v>14</v>
      </c>
      <c r="N37" s="189">
        <v>14</v>
      </c>
      <c r="O37" s="208">
        <f>L37/J37</f>
        <v>-2.1077141397766854</v>
      </c>
      <c r="P37" s="181">
        <v>4354.9136377943096</v>
      </c>
      <c r="Q37" s="188">
        <v>13533.826689679699</v>
      </c>
      <c r="R37" s="207">
        <f>P37-Q37</f>
        <v>-9178.913051885389</v>
      </c>
      <c r="S37" s="189">
        <v>14</v>
      </c>
      <c r="T37" s="189">
        <v>14</v>
      </c>
      <c r="U37" s="208">
        <f>R37/P37</f>
        <v>-2.1077141397766854</v>
      </c>
    </row>
    <row r="38" spans="2:21" ht="14" customHeight="1">
      <c r="B38" s="184" t="s">
        <v>291</v>
      </c>
      <c r="C38" s="184" t="s">
        <v>317</v>
      </c>
      <c r="D38" s="181"/>
      <c r="E38" s="188"/>
      <c r="F38" s="260"/>
      <c r="G38" s="189"/>
      <c r="H38" s="189"/>
      <c r="I38" s="261"/>
      <c r="J38" s="181">
        <v>15462.880105959801</v>
      </c>
      <c r="K38" s="188">
        <v>339.00576639154798</v>
      </c>
      <c r="L38" s="207">
        <f>J38-K38</f>
        <v>15123.874339568252</v>
      </c>
      <c r="M38" s="189">
        <v>21</v>
      </c>
      <c r="N38" s="189"/>
      <c r="O38" s="208">
        <f>L38/J38</f>
        <v>0.97807615631315103</v>
      </c>
      <c r="P38" s="181">
        <v>15462.880105959801</v>
      </c>
      <c r="Q38" s="188">
        <v>339.00576639154798</v>
      </c>
      <c r="R38" s="207">
        <f>P38-Q38</f>
        <v>15123.874339568252</v>
      </c>
      <c r="S38" s="189">
        <v>21</v>
      </c>
      <c r="T38" s="189"/>
      <c r="U38" s="208">
        <f>R38/P38</f>
        <v>0.97807615631315103</v>
      </c>
    </row>
    <row r="39" spans="2:21" ht="14" customHeight="1">
      <c r="B39" s="184" t="s">
        <v>292</v>
      </c>
      <c r="C39" s="184" t="s">
        <v>318</v>
      </c>
      <c r="D39" s="181"/>
      <c r="E39" s="188"/>
      <c r="F39" s="260"/>
      <c r="G39" s="189"/>
      <c r="H39" s="189"/>
      <c r="I39" s="261"/>
      <c r="J39" s="181">
        <v>79859.495479313395</v>
      </c>
      <c r="K39" s="188">
        <v>6361.0141613693304</v>
      </c>
      <c r="L39" s="207">
        <f>J39-K39</f>
        <v>73498.481317944068</v>
      </c>
      <c r="M39" s="189">
        <v>123</v>
      </c>
      <c r="N39" s="189">
        <v>13.6666666666667</v>
      </c>
      <c r="O39" s="208">
        <f>L39/J39</f>
        <v>0.92034742865340202</v>
      </c>
      <c r="P39" s="181">
        <v>79859.495479313395</v>
      </c>
      <c r="Q39" s="188">
        <v>6361.0141613693304</v>
      </c>
      <c r="R39" s="207">
        <f>P39-Q39</f>
        <v>73498.481317944068</v>
      </c>
      <c r="S39" s="189">
        <v>123</v>
      </c>
      <c r="T39" s="189">
        <v>13.6666666666667</v>
      </c>
      <c r="U39" s="208">
        <f>R39/P39</f>
        <v>0.92034742865340202</v>
      </c>
    </row>
    <row r="40" spans="2:21" ht="14" customHeight="1">
      <c r="B40" s="184" t="s">
        <v>129</v>
      </c>
      <c r="C40" s="184" t="s">
        <v>100</v>
      </c>
      <c r="D40" s="181">
        <v>2648337.2239724002</v>
      </c>
      <c r="E40" s="188">
        <v>1412149.0109659601</v>
      </c>
      <c r="F40" s="260">
        <f>D40-E40</f>
        <v>1236188.2130064401</v>
      </c>
      <c r="G40" s="189">
        <v>5599.5</v>
      </c>
      <c r="H40" s="189">
        <v>21.210227272727298</v>
      </c>
      <c r="I40" s="261">
        <f>F40/D40</f>
        <v>0.46677900450766879</v>
      </c>
      <c r="J40" s="181">
        <v>311343.89212586702</v>
      </c>
      <c r="K40" s="188">
        <v>245339.376973921</v>
      </c>
      <c r="L40" s="207">
        <f>J40-K40</f>
        <v>66004.51515194602</v>
      </c>
      <c r="M40" s="189">
        <v>577.5</v>
      </c>
      <c r="N40" s="189">
        <v>17.045454545454501</v>
      </c>
      <c r="O40" s="208">
        <f>L40/J40</f>
        <v>0.21199874743411498</v>
      </c>
      <c r="P40" s="181">
        <v>2959681.11609826</v>
      </c>
      <c r="Q40" s="188">
        <v>1657488.3879398799</v>
      </c>
      <c r="R40" s="207">
        <f>P40-Q40</f>
        <v>1302192.7281583801</v>
      </c>
      <c r="S40" s="189">
        <v>6177</v>
      </c>
      <c r="T40" s="189">
        <v>20.747474747474701</v>
      </c>
      <c r="U40" s="208">
        <f>R40/P40</f>
        <v>0.4399773749528319</v>
      </c>
    </row>
    <row r="41" spans="2:21" ht="14" customHeight="1">
      <c r="B41" s="184" t="s">
        <v>131</v>
      </c>
      <c r="C41" s="184" t="s">
        <v>194</v>
      </c>
      <c r="D41" s="181">
        <v>1736947.7201277399</v>
      </c>
      <c r="E41" s="188">
        <v>1114028.68580128</v>
      </c>
      <c r="F41" s="260">
        <f>D41-E41</f>
        <v>622919.03432645998</v>
      </c>
      <c r="G41" s="189">
        <v>3580</v>
      </c>
      <c r="H41" s="189">
        <v>22.5833333333333</v>
      </c>
      <c r="I41" s="261">
        <f>F41/D41</f>
        <v>0.35862854541220662</v>
      </c>
      <c r="J41" s="181">
        <v>580359.42554383294</v>
      </c>
      <c r="K41" s="188">
        <v>776682.420524135</v>
      </c>
      <c r="L41" s="207">
        <f>J41-K41</f>
        <v>-196322.99498030206</v>
      </c>
      <c r="M41" s="189">
        <v>1368</v>
      </c>
      <c r="N41" s="189">
        <v>13.65</v>
      </c>
      <c r="O41" s="208">
        <f>L41/J41</f>
        <v>-0.33827829158858785</v>
      </c>
      <c r="P41" s="181">
        <v>2317307.1456715702</v>
      </c>
      <c r="Q41" s="188">
        <v>1890727.3626113201</v>
      </c>
      <c r="R41" s="207">
        <f>P41-Q41</f>
        <v>426579.78306025011</v>
      </c>
      <c r="S41" s="189">
        <v>4949</v>
      </c>
      <c r="T41" s="189">
        <v>18.732758620689701</v>
      </c>
      <c r="U41" s="208">
        <f>R41/P41</f>
        <v>0.18408426515969017</v>
      </c>
    </row>
    <row r="42" spans="2:21" ht="14" customHeight="1">
      <c r="B42" s="184" t="s">
        <v>253</v>
      </c>
      <c r="C42" s="184" t="s">
        <v>155</v>
      </c>
      <c r="D42" s="181">
        <v>532679.84588757402</v>
      </c>
      <c r="E42" s="188">
        <v>361268.443198302</v>
      </c>
      <c r="F42" s="260">
        <f>D42-E42</f>
        <v>171411.40268927201</v>
      </c>
      <c r="G42" s="189">
        <v>1078.5</v>
      </c>
      <c r="H42" s="189">
        <v>21.7878787878788</v>
      </c>
      <c r="I42" s="261">
        <f>F42/D42</f>
        <v>0.32179066659385053</v>
      </c>
      <c r="J42" s="181">
        <v>1689470.2400565399</v>
      </c>
      <c r="K42" s="188">
        <v>1251903.12465741</v>
      </c>
      <c r="L42" s="207">
        <f>J42-K42</f>
        <v>437567.11539912992</v>
      </c>
      <c r="M42" s="189">
        <v>2877.5</v>
      </c>
      <c r="N42" s="189">
        <v>15.2446043165468</v>
      </c>
      <c r="O42" s="208">
        <f>L42/J42</f>
        <v>0.25899663990795496</v>
      </c>
      <c r="P42" s="181">
        <v>2222150.0859441198</v>
      </c>
      <c r="Q42" s="188">
        <v>1613171.5678557099</v>
      </c>
      <c r="R42" s="207">
        <f>P42-Q42</f>
        <v>608978.51808840991</v>
      </c>
      <c r="S42" s="189">
        <v>3956</v>
      </c>
      <c r="T42" s="189">
        <v>16.5</v>
      </c>
      <c r="U42" s="208">
        <f>R42/P42</f>
        <v>0.27404922914091762</v>
      </c>
    </row>
    <row r="43" spans="2:21" ht="14" customHeight="1">
      <c r="B43" s="184" t="s">
        <v>91</v>
      </c>
      <c r="C43" s="184" t="s">
        <v>4</v>
      </c>
      <c r="D43" s="181">
        <v>566032.24925464496</v>
      </c>
      <c r="E43" s="188">
        <v>269972.66833000502</v>
      </c>
      <c r="F43" s="260">
        <f>D43-E43</f>
        <v>296059.58092463994</v>
      </c>
      <c r="G43" s="189">
        <v>1273.5</v>
      </c>
      <c r="H43" s="189">
        <v>23.5833333333333</v>
      </c>
      <c r="I43" s="261">
        <f>F43/D43</f>
        <v>0.52304366282043679</v>
      </c>
      <c r="J43" s="181">
        <v>4427096.2723900899</v>
      </c>
      <c r="K43" s="188">
        <v>2265558.09606109</v>
      </c>
      <c r="L43" s="207">
        <f>J43-K43</f>
        <v>2161538.1763289999</v>
      </c>
      <c r="M43" s="189">
        <v>8478.5</v>
      </c>
      <c r="N43" s="189">
        <v>19.9433333333333</v>
      </c>
      <c r="O43" s="208">
        <f>L43/J43</f>
        <v>0.48825190222530085</v>
      </c>
      <c r="P43" s="181">
        <v>4993128.5216447301</v>
      </c>
      <c r="Q43" s="188">
        <v>2535530.7643911</v>
      </c>
      <c r="R43" s="207">
        <f>P43-Q43</f>
        <v>2457597.7572536301</v>
      </c>
      <c r="S43" s="189">
        <v>9752</v>
      </c>
      <c r="T43" s="189">
        <v>20.3333333333333</v>
      </c>
      <c r="U43" s="208">
        <f>R43/P43</f>
        <v>0.49219597424744449</v>
      </c>
    </row>
    <row r="44" spans="2:21" ht="14" customHeight="1">
      <c r="B44" s="184" t="s">
        <v>293</v>
      </c>
      <c r="C44" s="184" t="s">
        <v>319</v>
      </c>
      <c r="D44" s="181">
        <v>1324850.4934243199</v>
      </c>
      <c r="E44" s="188">
        <v>548017.96125136595</v>
      </c>
      <c r="F44" s="260">
        <f>D44-E44</f>
        <v>776832.53217295394</v>
      </c>
      <c r="G44" s="189">
        <v>2688</v>
      </c>
      <c r="H44" s="189">
        <v>23.869565217391301</v>
      </c>
      <c r="I44" s="261">
        <f>F44/D44</f>
        <v>0.5863548649667536</v>
      </c>
      <c r="J44" s="181">
        <v>2374331.3013428198</v>
      </c>
      <c r="K44" s="188">
        <v>964133.76247355796</v>
      </c>
      <c r="L44" s="207">
        <f>J44-K44</f>
        <v>1410197.5388692617</v>
      </c>
      <c r="M44" s="189">
        <v>4815</v>
      </c>
      <c r="N44" s="189">
        <v>23.076923076923102</v>
      </c>
      <c r="O44" s="208">
        <f>L44/J44</f>
        <v>0.59393461143005388</v>
      </c>
      <c r="P44" s="181">
        <v>3699181.7947671399</v>
      </c>
      <c r="Q44" s="188">
        <v>1512151.7237249201</v>
      </c>
      <c r="R44" s="207">
        <f>P44-Q44</f>
        <v>2187030.0710422201</v>
      </c>
      <c r="S44" s="189">
        <v>7503</v>
      </c>
      <c r="T44" s="189">
        <v>23.370967741935502</v>
      </c>
      <c r="U44" s="208">
        <f>R44/P44</f>
        <v>0.59121994872920047</v>
      </c>
    </row>
    <row r="45" spans="2:21" ht="14" customHeight="1">
      <c r="B45" s="184" t="s">
        <v>256</v>
      </c>
      <c r="C45" s="184" t="s">
        <v>199</v>
      </c>
      <c r="D45" s="181">
        <v>2875931.5516556599</v>
      </c>
      <c r="E45" s="188">
        <v>1776225.1967396699</v>
      </c>
      <c r="F45" s="260">
        <f>D45-E45</f>
        <v>1099706.35491599</v>
      </c>
      <c r="G45" s="189">
        <v>6208.5</v>
      </c>
      <c r="H45" s="189">
        <v>21.445595854922299</v>
      </c>
      <c r="I45" s="261">
        <f>F45/D45</f>
        <v>0.38238265937966931</v>
      </c>
      <c r="J45" s="181">
        <v>165743.667948658</v>
      </c>
      <c r="K45" s="188">
        <v>162824.51264156299</v>
      </c>
      <c r="L45" s="207">
        <f>J45-K45</f>
        <v>2919.1553070950031</v>
      </c>
      <c r="M45" s="189">
        <v>289.5</v>
      </c>
      <c r="N45" s="189">
        <v>11.4</v>
      </c>
      <c r="O45" s="208">
        <f>L45/J45</f>
        <v>1.7612469563538697E-2</v>
      </c>
      <c r="P45" s="181">
        <v>3041675.2196043199</v>
      </c>
      <c r="Q45" s="188">
        <v>1939049.7093812299</v>
      </c>
      <c r="R45" s="207">
        <f>P45-Q45</f>
        <v>1102625.51022309</v>
      </c>
      <c r="S45" s="189">
        <v>6498</v>
      </c>
      <c r="T45" s="189">
        <v>20.721153846153801</v>
      </c>
      <c r="U45" s="208">
        <f>R45/P45</f>
        <v>0.36250599772007425</v>
      </c>
    </row>
    <row r="46" spans="2:21" ht="14" customHeight="1">
      <c r="B46" s="184" t="s">
        <v>294</v>
      </c>
      <c r="C46" s="184" t="s">
        <v>320</v>
      </c>
      <c r="D46" s="181"/>
      <c r="E46" s="188"/>
      <c r="F46" s="260"/>
      <c r="G46" s="189"/>
      <c r="H46" s="189"/>
      <c r="I46" s="261"/>
      <c r="J46" s="181">
        <v>117396.379398137</v>
      </c>
      <c r="K46" s="188">
        <v>26626.5944828959</v>
      </c>
      <c r="L46" s="207">
        <f>J46-K46</f>
        <v>90769.784915241093</v>
      </c>
      <c r="M46" s="189">
        <v>189</v>
      </c>
      <c r="N46" s="189">
        <v>9.1666666666666696</v>
      </c>
      <c r="O46" s="208">
        <f>L46/J46</f>
        <v>0.77319066721304308</v>
      </c>
      <c r="P46" s="181">
        <v>117396.379398137</v>
      </c>
      <c r="Q46" s="188">
        <v>26626.5944828959</v>
      </c>
      <c r="R46" s="207">
        <f>P46-Q46</f>
        <v>90769.784915241093</v>
      </c>
      <c r="S46" s="189">
        <v>189</v>
      </c>
      <c r="T46" s="189">
        <v>9.1666666666666696</v>
      </c>
      <c r="U46" s="208">
        <f>R46/P46</f>
        <v>0.77319066721304308</v>
      </c>
    </row>
    <row r="47" spans="2:21" ht="14" customHeight="1">
      <c r="B47" s="184" t="s">
        <v>276</v>
      </c>
      <c r="C47" s="184" t="s">
        <v>266</v>
      </c>
      <c r="D47" s="181"/>
      <c r="E47" s="188"/>
      <c r="F47" s="260"/>
      <c r="G47" s="189"/>
      <c r="H47" s="189"/>
      <c r="I47" s="261"/>
      <c r="J47" s="181">
        <v>1694455.93228732</v>
      </c>
      <c r="K47" s="188">
        <v>743955.14726465999</v>
      </c>
      <c r="L47" s="207">
        <f>J47-K47</f>
        <v>950500.78502266004</v>
      </c>
      <c r="M47" s="189">
        <v>2797</v>
      </c>
      <c r="N47" s="189">
        <v>19.088888888888899</v>
      </c>
      <c r="O47" s="208">
        <f>L47/J47</f>
        <v>0.5609474799026456</v>
      </c>
      <c r="P47" s="181">
        <v>1694455.93228732</v>
      </c>
      <c r="Q47" s="188">
        <v>743955.14726465999</v>
      </c>
      <c r="R47" s="207">
        <f>P47-Q47</f>
        <v>950500.78502266004</v>
      </c>
      <c r="S47" s="189">
        <v>2797</v>
      </c>
      <c r="T47" s="189">
        <v>19.088888888888899</v>
      </c>
      <c r="U47" s="208">
        <f>R47/P47</f>
        <v>0.5609474799026456</v>
      </c>
    </row>
    <row r="48" spans="2:21" ht="14" customHeight="1">
      <c r="B48" s="184" t="s">
        <v>274</v>
      </c>
      <c r="C48" s="184" t="s">
        <v>267</v>
      </c>
      <c r="D48" s="181">
        <v>617391.28397748701</v>
      </c>
      <c r="E48" s="188">
        <v>244461.525059401</v>
      </c>
      <c r="F48" s="260">
        <f>D48-E48</f>
        <v>372929.75891808601</v>
      </c>
      <c r="G48" s="189">
        <v>1371</v>
      </c>
      <c r="H48" s="189">
        <v>21.454545454545499</v>
      </c>
      <c r="I48" s="261">
        <f>F48/D48</f>
        <v>0.60404117874084662</v>
      </c>
      <c r="J48" s="181">
        <v>325986.32517077902</v>
      </c>
      <c r="K48" s="188">
        <v>32727.158734268902</v>
      </c>
      <c r="L48" s="207">
        <f>J48-K48</f>
        <v>293259.1664365101</v>
      </c>
      <c r="M48" s="189">
        <v>739</v>
      </c>
      <c r="N48" s="189">
        <v>16.6086956521739</v>
      </c>
      <c r="O48" s="208">
        <f>L48/J48</f>
        <v>0.89960573126150711</v>
      </c>
      <c r="P48" s="181">
        <v>943377.60914826603</v>
      </c>
      <c r="Q48" s="188">
        <v>277188.68379366997</v>
      </c>
      <c r="R48" s="207">
        <f>P48-Q48</f>
        <v>666188.92535459599</v>
      </c>
      <c r="S48" s="189">
        <v>2110</v>
      </c>
      <c r="T48" s="189">
        <v>18.977777777777799</v>
      </c>
      <c r="U48" s="208">
        <f>R48/P48</f>
        <v>0.70617419673132642</v>
      </c>
    </row>
    <row r="49" spans="2:21" ht="14" customHeight="1">
      <c r="B49" s="184" t="s">
        <v>295</v>
      </c>
      <c r="C49" s="184" t="s">
        <v>268</v>
      </c>
      <c r="D49" s="181"/>
      <c r="E49" s="188"/>
      <c r="F49" s="260"/>
      <c r="G49" s="189"/>
      <c r="H49" s="189"/>
      <c r="I49" s="261"/>
      <c r="J49" s="181">
        <v>548486.875839054</v>
      </c>
      <c r="K49" s="188">
        <v>558839.33422825497</v>
      </c>
      <c r="L49" s="207">
        <f>J49-K49</f>
        <v>-10352.458389200969</v>
      </c>
      <c r="M49" s="189">
        <v>1108.2179487179501</v>
      </c>
      <c r="N49" s="189">
        <v>14.6976744186047</v>
      </c>
      <c r="O49" s="208">
        <f>L49/J49</f>
        <v>-1.887457812616606E-2</v>
      </c>
      <c r="P49" s="181">
        <v>548486.875839054</v>
      </c>
      <c r="Q49" s="188">
        <v>558839.33422825497</v>
      </c>
      <c r="R49" s="207">
        <f>P49-Q49</f>
        <v>-10352.458389200969</v>
      </c>
      <c r="S49" s="189">
        <v>1108.2179487179501</v>
      </c>
      <c r="T49" s="189">
        <v>14.6976744186047</v>
      </c>
      <c r="U49" s="208">
        <f>R49/P49</f>
        <v>-1.887457812616606E-2</v>
      </c>
    </row>
    <row r="50" spans="2:21" ht="14" customHeight="1">
      <c r="B50" s="184" t="s">
        <v>260</v>
      </c>
      <c r="C50" s="184" t="s">
        <v>156</v>
      </c>
      <c r="D50" s="181">
        <v>133540.85237535799</v>
      </c>
      <c r="E50" s="188">
        <v>102796.70845242</v>
      </c>
      <c r="F50" s="260">
        <f>D50-E50</f>
        <v>30744.14392293799</v>
      </c>
      <c r="G50" s="189">
        <v>291</v>
      </c>
      <c r="H50" s="189">
        <v>19.399999999999999</v>
      </c>
      <c r="I50" s="261">
        <f>F50/D50</f>
        <v>0.23022276236879211</v>
      </c>
      <c r="J50" s="181">
        <v>1289178.0318909199</v>
      </c>
      <c r="K50" s="188">
        <v>967470.61795941298</v>
      </c>
      <c r="L50" s="207">
        <f>J50-K50</f>
        <v>321707.41393150692</v>
      </c>
      <c r="M50" s="189">
        <v>2269</v>
      </c>
      <c r="N50" s="189">
        <v>14.387755102040799</v>
      </c>
      <c r="O50" s="208">
        <f>L50/J50</f>
        <v>0.24954459816510996</v>
      </c>
      <c r="P50" s="181">
        <v>1422718.8842662801</v>
      </c>
      <c r="Q50" s="188">
        <v>1070267.32641183</v>
      </c>
      <c r="R50" s="207">
        <f>P50-Q50</f>
        <v>352451.55785445007</v>
      </c>
      <c r="S50" s="189">
        <v>2560</v>
      </c>
      <c r="T50" s="189">
        <v>14.851851851851899</v>
      </c>
      <c r="U50" s="208">
        <f>R50/P50</f>
        <v>0.24773099011489907</v>
      </c>
    </row>
    <row r="51" spans="2:21" ht="14" customHeight="1">
      <c r="B51" s="184" t="s">
        <v>164</v>
      </c>
      <c r="C51" s="184" t="s">
        <v>101</v>
      </c>
      <c r="D51" s="181">
        <v>723507.87402921298</v>
      </c>
      <c r="E51" s="188">
        <v>374682.60528791702</v>
      </c>
      <c r="F51" s="260">
        <f>D51-E51</f>
        <v>348825.26874129596</v>
      </c>
      <c r="G51" s="189">
        <v>1504.5</v>
      </c>
      <c r="H51" s="189">
        <v>23.325581395348799</v>
      </c>
      <c r="I51" s="261">
        <f>F51/D51</f>
        <v>0.48213057696067518</v>
      </c>
      <c r="J51" s="181">
        <v>1262672.0705416</v>
      </c>
      <c r="K51" s="188">
        <v>812990.949156499</v>
      </c>
      <c r="L51" s="207">
        <f>J51-K51</f>
        <v>449681.121385101</v>
      </c>
      <c r="M51" s="189">
        <v>2356.5</v>
      </c>
      <c r="N51" s="189">
        <v>16.569892473118301</v>
      </c>
      <c r="O51" s="208">
        <f>L51/J51</f>
        <v>0.35613452762301023</v>
      </c>
      <c r="P51" s="181">
        <v>1986179.9445708101</v>
      </c>
      <c r="Q51" s="188">
        <v>1187673.5544444199</v>
      </c>
      <c r="R51" s="207">
        <f>P51-Q51</f>
        <v>798506.39012639015</v>
      </c>
      <c r="S51" s="189">
        <v>3861</v>
      </c>
      <c r="T51" s="189">
        <v>18.705882352941199</v>
      </c>
      <c r="U51" s="208">
        <f>R51/P51</f>
        <v>0.40203124208815727</v>
      </c>
    </row>
    <row r="52" spans="2:21" ht="14" customHeight="1">
      <c r="B52" s="184" t="s">
        <v>132</v>
      </c>
      <c r="C52" s="184" t="s">
        <v>157</v>
      </c>
      <c r="D52" s="181">
        <v>16144.8859850872</v>
      </c>
      <c r="E52" s="188">
        <v>20012.950202548302</v>
      </c>
      <c r="F52" s="260">
        <f>D52-E52</f>
        <v>-3868.0642174611021</v>
      </c>
      <c r="G52" s="189">
        <v>42</v>
      </c>
      <c r="H52" s="189">
        <v>14</v>
      </c>
      <c r="I52" s="261">
        <f>F52/D52</f>
        <v>-0.23958448644567559</v>
      </c>
      <c r="J52" s="181">
        <v>1077082.7937491499</v>
      </c>
      <c r="K52" s="188">
        <v>801005.155340962</v>
      </c>
      <c r="L52" s="207">
        <f>J52-K52</f>
        <v>276077.63840818789</v>
      </c>
      <c r="M52" s="189">
        <v>2204</v>
      </c>
      <c r="N52" s="189">
        <v>12.216666666666701</v>
      </c>
      <c r="O52" s="208">
        <f>L52/J52</f>
        <v>0.25631979269412203</v>
      </c>
      <c r="P52" s="181">
        <v>1093227.67973423</v>
      </c>
      <c r="Q52" s="188">
        <v>821018.10554351006</v>
      </c>
      <c r="R52" s="207">
        <f>P52-Q52</f>
        <v>272209.57419071998</v>
      </c>
      <c r="S52" s="189">
        <v>2246</v>
      </c>
      <c r="T52" s="189">
        <v>12.2459016393443</v>
      </c>
      <c r="U52" s="208">
        <f>R52/P52</f>
        <v>0.2489962331148583</v>
      </c>
    </row>
    <row r="53" spans="2:21" ht="14" customHeight="1">
      <c r="B53" s="184" t="s">
        <v>297</v>
      </c>
      <c r="C53" s="184" t="s">
        <v>322</v>
      </c>
      <c r="D53" s="181"/>
      <c r="E53" s="188"/>
      <c r="F53" s="260"/>
      <c r="G53" s="189"/>
      <c r="H53" s="189"/>
      <c r="I53" s="261"/>
      <c r="J53" s="181">
        <v>86226.799958119605</v>
      </c>
      <c r="K53" s="188">
        <v>44696.894295147998</v>
      </c>
      <c r="L53" s="207">
        <f>J53-K53</f>
        <v>41529.905662971607</v>
      </c>
      <c r="M53" s="189">
        <v>163</v>
      </c>
      <c r="N53" s="189">
        <v>10.8</v>
      </c>
      <c r="O53" s="208">
        <f>L53/J53</f>
        <v>0.48163570587268345</v>
      </c>
      <c r="P53" s="181">
        <v>86226.799958119605</v>
      </c>
      <c r="Q53" s="188">
        <v>44696.894295147998</v>
      </c>
      <c r="R53" s="207">
        <f>P53-Q53</f>
        <v>41529.905662971607</v>
      </c>
      <c r="S53" s="189">
        <v>163</v>
      </c>
      <c r="T53" s="189">
        <v>10.8</v>
      </c>
      <c r="U53" s="208">
        <f>R53/P53</f>
        <v>0.48163570587268345</v>
      </c>
    </row>
    <row r="54" spans="2:21" ht="14" customHeight="1">
      <c r="B54" s="185" t="s">
        <v>296</v>
      </c>
      <c r="C54" s="185" t="s">
        <v>321</v>
      </c>
      <c r="D54" s="182"/>
      <c r="E54" s="253"/>
      <c r="F54" s="262"/>
      <c r="G54" s="254"/>
      <c r="H54" s="254"/>
      <c r="I54" s="263"/>
      <c r="J54" s="182">
        <v>1040403.96010342</v>
      </c>
      <c r="K54" s="253">
        <v>560111.28340883204</v>
      </c>
      <c r="L54" s="94">
        <f>J54-K54</f>
        <v>480292.67669458792</v>
      </c>
      <c r="M54" s="254">
        <v>1991</v>
      </c>
      <c r="N54" s="254">
        <v>14.681818181818199</v>
      </c>
      <c r="O54" s="264">
        <f>L54/J54</f>
        <v>0.46164056954074367</v>
      </c>
      <c r="P54" s="182">
        <v>1040403.96010342</v>
      </c>
      <c r="Q54" s="253">
        <v>560111.28340883204</v>
      </c>
      <c r="R54" s="94">
        <f>P54-Q54</f>
        <v>480292.67669458792</v>
      </c>
      <c r="S54" s="254">
        <v>1991</v>
      </c>
      <c r="T54" s="254">
        <v>14.681818181818199</v>
      </c>
      <c r="U54" s="264">
        <f>R54/P54</f>
        <v>0.46164056954074367</v>
      </c>
    </row>
    <row r="55" spans="2:21" ht="16" customHeight="1">
      <c r="D55" s="237"/>
      <c r="E55" s="237"/>
      <c r="F55" s="237"/>
      <c r="G55" s="237"/>
      <c r="H55" s="237"/>
      <c r="I55" s="237"/>
      <c r="J55" s="265"/>
      <c r="K55" s="265"/>
      <c r="L55" s="237"/>
      <c r="M55" s="237"/>
      <c r="N55" s="237"/>
      <c r="O55" s="237"/>
      <c r="P55" s="237"/>
      <c r="Q55" s="237"/>
      <c r="R55" s="237"/>
      <c r="S55" s="237"/>
      <c r="T55" s="237"/>
      <c r="U55" s="237"/>
    </row>
    <row r="56" spans="2:21" ht="16" customHeight="1">
      <c r="D56" s="266">
        <f>SUM(D5:D54)</f>
        <v>32217875.529374219</v>
      </c>
      <c r="E56" s="266">
        <f>SUM(E5:E54)</f>
        <v>16876261.082412232</v>
      </c>
      <c r="F56" s="267">
        <f>D56-E56</f>
        <v>15341614.446961988</v>
      </c>
      <c r="G56" s="268">
        <f>SUM(G5:G54)</f>
        <v>71022</v>
      </c>
      <c r="H56" s="269">
        <f>AVERAGE(H5:H54)</f>
        <v>21.536305737555399</v>
      </c>
      <c r="I56" s="270">
        <f>F56/D56</f>
        <v>0.47618330491638017</v>
      </c>
      <c r="J56" s="271">
        <f>SUM(J5:J54)</f>
        <v>56778867.225992985</v>
      </c>
      <c r="K56" s="271">
        <f>SUM(K5:K54)</f>
        <v>35545375.852884062</v>
      </c>
      <c r="L56" s="272">
        <f>J56-K56</f>
        <v>21233491.373108923</v>
      </c>
      <c r="M56" s="269">
        <f>SUM(M5:M54)</f>
        <v>107756.73511412631</v>
      </c>
      <c r="N56" s="269">
        <f>AVERAGE(N5:N54)</f>
        <v>14.964051063960964</v>
      </c>
      <c r="O56" s="273">
        <f>L56/J56</f>
        <v>0.37396821054204432</v>
      </c>
      <c r="P56" s="271">
        <f>SUM(P3:P54)</f>
        <v>88996742.755367219</v>
      </c>
      <c r="Q56" s="271">
        <f>SUM(Q3:Q54)</f>
        <v>52421653.191582195</v>
      </c>
      <c r="R56" s="272">
        <f>P56-Q56</f>
        <v>36575089.563785024</v>
      </c>
      <c r="S56" s="269">
        <f>SUM(S3:S54)</f>
        <v>178779.73511412629</v>
      </c>
      <c r="T56" s="269">
        <f>AVERAGE(T5:T54)</f>
        <v>16.911570182180135</v>
      </c>
      <c r="U56" s="273">
        <f>R56/P56</f>
        <v>0.4109711033393888</v>
      </c>
    </row>
    <row r="57" spans="2:21" ht="16" customHeight="1">
      <c r="D57" s="92"/>
      <c r="E57" s="92"/>
      <c r="F57" s="92"/>
      <c r="G57" s="92"/>
      <c r="H57" s="92"/>
      <c r="I57" s="92"/>
      <c r="J57" s="92"/>
    </row>
    <row r="58" spans="2:21" ht="16" customHeight="1">
      <c r="B58" s="15" t="s">
        <v>342</v>
      </c>
      <c r="D58" s="92"/>
      <c r="E58" s="92"/>
      <c r="F58" s="92"/>
      <c r="G58" s="92"/>
      <c r="H58" s="92"/>
      <c r="I58" s="92"/>
      <c r="J58" s="92"/>
    </row>
    <row r="59" spans="2:21" ht="16" customHeight="1">
      <c r="B59" s="274"/>
    </row>
    <row r="60" spans="2:21">
      <c r="B60" s="183" t="s">
        <v>281</v>
      </c>
      <c r="C60" s="183" t="s">
        <v>308</v>
      </c>
      <c r="D60" s="180"/>
      <c r="E60" s="186"/>
      <c r="F60" s="371"/>
      <c r="G60" s="187"/>
      <c r="H60" s="187"/>
      <c r="I60" s="372"/>
      <c r="J60" s="180">
        <v>728678.63670003298</v>
      </c>
      <c r="K60" s="186">
        <v>343926.562597982</v>
      </c>
      <c r="L60" s="93">
        <f>J60-K60</f>
        <v>384752.07410205097</v>
      </c>
      <c r="M60" s="187">
        <v>924</v>
      </c>
      <c r="N60" s="187">
        <v>23.615384615384599</v>
      </c>
      <c r="O60" s="140">
        <f>L60/J60</f>
        <v>0.5280133857697239</v>
      </c>
      <c r="P60" s="180">
        <v>728678.63670003298</v>
      </c>
      <c r="Q60" s="186">
        <v>343926.562597982</v>
      </c>
      <c r="R60" s="93">
        <f>P60-Q60</f>
        <v>384752.07410205097</v>
      </c>
      <c r="S60" s="187">
        <v>924</v>
      </c>
      <c r="T60" s="187">
        <v>23.615384615384599</v>
      </c>
      <c r="U60" s="140">
        <f>R60/P60</f>
        <v>0.5280133857697239</v>
      </c>
    </row>
    <row r="61" spans="2:21">
      <c r="B61" s="185" t="s">
        <v>289</v>
      </c>
      <c r="C61" s="185" t="s">
        <v>315</v>
      </c>
      <c r="D61" s="182"/>
      <c r="E61" s="253"/>
      <c r="F61" s="367"/>
      <c r="G61" s="254"/>
      <c r="H61" s="254"/>
      <c r="I61" s="368"/>
      <c r="J61" s="182">
        <v>1551248.5358116601</v>
      </c>
      <c r="K61" s="253">
        <v>661677.92222860502</v>
      </c>
      <c r="L61" s="369">
        <f>J61-K61</f>
        <v>889570.61358305509</v>
      </c>
      <c r="M61" s="254">
        <v>1992</v>
      </c>
      <c r="N61" s="254">
        <v>18.821428571428601</v>
      </c>
      <c r="O61" s="370">
        <f>L61/J61</f>
        <v>0.57345460320941088</v>
      </c>
      <c r="P61" s="182">
        <v>1551248.5358116601</v>
      </c>
      <c r="Q61" s="253">
        <v>661677.92222860502</v>
      </c>
      <c r="R61" s="369">
        <f>P61-Q61</f>
        <v>889570.61358305509</v>
      </c>
      <c r="S61" s="254">
        <v>1992</v>
      </c>
      <c r="T61" s="254">
        <v>18.821428571428601</v>
      </c>
      <c r="U61" s="370">
        <f>R61/P61</f>
        <v>0.57345460320941088</v>
      </c>
    </row>
    <row r="62" spans="2:21" ht="12">
      <c r="D62" s="92"/>
      <c r="E62" s="92"/>
      <c r="F62" s="92"/>
      <c r="G62" s="92"/>
      <c r="H62" s="92"/>
      <c r="I62" s="92"/>
      <c r="J62"/>
      <c r="K62"/>
    </row>
    <row r="63" spans="2:21" ht="12">
      <c r="D63" s="92"/>
      <c r="E63" s="92"/>
      <c r="F63" s="92"/>
      <c r="G63" s="92"/>
      <c r="H63" s="92"/>
      <c r="I63" s="92"/>
      <c r="J63"/>
      <c r="K63"/>
    </row>
    <row r="64" spans="2:21" ht="12">
      <c r="D64" s="92"/>
      <c r="E64" s="92"/>
      <c r="F64" s="92"/>
      <c r="G64" s="92"/>
      <c r="H64" s="92"/>
      <c r="I64" s="92"/>
      <c r="J64" s="92"/>
    </row>
    <row r="65" spans="2:21" ht="12">
      <c r="B65" s="438"/>
      <c r="C65" s="439" t="s">
        <v>350</v>
      </c>
      <c r="D65" s="440"/>
      <c r="E65" s="441"/>
      <c r="F65" s="439"/>
      <c r="G65" s="439"/>
      <c r="H65" s="439"/>
      <c r="I65" s="439"/>
      <c r="J65" s="442"/>
      <c r="K65" s="439"/>
      <c r="L65" s="439"/>
      <c r="M65" s="439"/>
      <c r="N65" s="439"/>
      <c r="O65" s="439"/>
      <c r="P65" s="443">
        <f>P41+P9</f>
        <v>2739528.203621842</v>
      </c>
      <c r="Q65" s="443">
        <f>Q41+Q9</f>
        <v>2013909.9106857262</v>
      </c>
      <c r="R65" s="443">
        <f>P65-Q65</f>
        <v>725618.29293611576</v>
      </c>
      <c r="S65" s="444">
        <f>S41+S9</f>
        <v>5828</v>
      </c>
      <c r="T65" s="438"/>
      <c r="U65" s="445">
        <f>R65/P65</f>
        <v>0.26486980202532656</v>
      </c>
    </row>
    <row r="66" spans="2:21" ht="12">
      <c r="J66" s="92"/>
    </row>
    <row r="67" spans="2:21" ht="12">
      <c r="J67" s="92"/>
      <c r="U67" s="5">
        <f>R52/P52*100</f>
        <v>24.899623311485829</v>
      </c>
    </row>
    <row r="68" spans="2:21" ht="12">
      <c r="J68" s="92"/>
    </row>
    <row r="69" spans="2:21" ht="12">
      <c r="J69" s="92"/>
    </row>
    <row r="70" spans="2:21" ht="12">
      <c r="J70" s="92"/>
    </row>
    <row r="71" spans="2:21" ht="12">
      <c r="J71" s="92"/>
    </row>
    <row r="72" spans="2:21" ht="12">
      <c r="J72" s="92"/>
    </row>
    <row r="73" spans="2:21" ht="12">
      <c r="J73" s="92"/>
    </row>
    <row r="74" spans="2:21" ht="12">
      <c r="J74" s="92"/>
    </row>
    <row r="75" spans="2:21" ht="12">
      <c r="J75" s="92"/>
    </row>
    <row r="76" spans="2:21" ht="12">
      <c r="J76" s="92"/>
    </row>
    <row r="77" spans="2:21" ht="12">
      <c r="J77" s="92"/>
    </row>
    <row r="78" spans="2:21" ht="12">
      <c r="J78" s="92"/>
    </row>
    <row r="79" spans="2:21" ht="12">
      <c r="J79" s="92"/>
    </row>
  </sheetData>
  <sortState ref="B5:U54">
    <sortCondition ref="C5:C54"/>
  </sortState>
  <pageMargins left="0.75" right="0.75" top="1" bottom="1" header="0.5" footer="0.5"/>
  <pageSetup orientation="landscape" horizontalDpi="4294967293"/>
  <headerFooter alignWithMargins="0">
    <oddFooter>&amp;LAusten Group&amp;C&amp;P&amp;R02-19-16</oddFooter>
  </headerFooter>
  <ignoredErrors>
    <ignoredError sqref="L56 F56 R56" formula="1"/>
  </ignoredError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19</vt:i4>
      </vt:variant>
      <vt:variant>
        <vt:lpstr>Charts</vt:lpstr>
      </vt:variant>
      <vt:variant>
        <vt:i4>1</vt:i4>
      </vt:variant>
    </vt:vector>
  </HeadingPairs>
  <TitlesOfParts>
    <vt:vector size="20" baseType="lpstr">
      <vt:lpstr>CONTENTS</vt:lpstr>
      <vt:lpstr>ED1</vt:lpstr>
      <vt:lpstr>ED2</vt:lpstr>
      <vt:lpstr>ED3</vt:lpstr>
      <vt:lpstr>ID1</vt:lpstr>
      <vt:lpstr>ID2</vt:lpstr>
      <vt:lpstr>COST DATA</vt:lpstr>
      <vt:lpstr>REVENUE DATA</vt:lpstr>
      <vt:lpstr>MARGIN DATA</vt:lpstr>
      <vt:lpstr>MARGIN ANALYSIS</vt:lpstr>
      <vt:lpstr>CHART DATA</vt:lpstr>
      <vt:lpstr>PROGRAM MIX</vt:lpstr>
      <vt:lpstr>MAJOR INFORMATION</vt:lpstr>
      <vt:lpstr>DEMAND</vt:lpstr>
      <vt:lpstr>COST</vt:lpstr>
      <vt:lpstr>YIELD</vt:lpstr>
      <vt:lpstr>ANALYSIS CHART</vt:lpstr>
      <vt:lpstr>ANALYSIS SORT</vt:lpstr>
      <vt:lpstr>APPENDIX</vt:lpstr>
      <vt:lpstr>REV COST CHART</vt:lpstr>
    </vt:vector>
  </TitlesOfParts>
  <Company>The Austen Group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Williams</dc:creator>
  <cp:lastModifiedBy>Rose Finn</cp:lastModifiedBy>
  <cp:lastPrinted>2016-02-17T20:32:52Z</cp:lastPrinted>
  <dcterms:created xsi:type="dcterms:W3CDTF">2005-08-08T14:33:56Z</dcterms:created>
  <dcterms:modified xsi:type="dcterms:W3CDTF">2016-03-22T01:40:34Z</dcterms:modified>
</cp:coreProperties>
</file>