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thomasvroylandt/Documents/clients/rfortherestofus/portland-means-progress/data-raw/"/>
    </mc:Choice>
  </mc:AlternateContent>
  <xr:revisionPtr revIDLastSave="0" documentId="13_ncr:1_{351509A7-8CBE-6544-A8F3-DFF413CF4A6D}" xr6:coauthVersionLast="47" xr6:coauthVersionMax="47" xr10:uidLastSave="{00000000-0000-0000-0000-000000000000}"/>
  <bookViews>
    <workbookView xWindow="0" yWindow="500" windowWidth="38400" windowHeight="19600" xr2:uid="{00000000-000D-0000-FFFF-FFFF00000000}"/>
  </bookViews>
  <sheets>
    <sheet name="2023PortlandMeansProgressAnnual" sheetId="1" r:id="rId1"/>
  </sheets>
  <definedNames>
    <definedName name="_xlnm._FilterDatabase" localSheetId="0" hidden="1">'2023PortlandMeansProgressAnnual'!$A$3:$EP$137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C6" i="1" l="1"/>
  <c r="CX134" i="1"/>
  <c r="CJ49" i="1"/>
  <c r="CI49" i="1"/>
  <c r="CE49" i="1"/>
  <c r="CD49" i="1"/>
  <c r="CC49" i="1"/>
  <c r="CJ4" i="1"/>
  <c r="CI4" i="1"/>
  <c r="CE4" i="1"/>
  <c r="CD4" i="1"/>
  <c r="CC4" i="1"/>
  <c r="CK82" i="1"/>
  <c r="CJ82" i="1"/>
  <c r="CI82" i="1"/>
  <c r="CH82" i="1"/>
  <c r="CG82" i="1"/>
  <c r="CF82" i="1"/>
  <c r="CE82" i="1"/>
  <c r="CD82" i="1"/>
  <c r="CC82" i="1"/>
  <c r="CJ6" i="1"/>
  <c r="CI6" i="1"/>
  <c r="CE6" i="1"/>
  <c r="CD6" i="1"/>
  <c r="CD7" i="1"/>
  <c r="CK133" i="1"/>
  <c r="CI133" i="1"/>
  <c r="CD133" i="1"/>
  <c r="CI110" i="1"/>
  <c r="CE110" i="1"/>
  <c r="CC110" i="1"/>
  <c r="CI120" i="1"/>
  <c r="CE120" i="1"/>
  <c r="CD120" i="1"/>
  <c r="CI59" i="1"/>
  <c r="CF59" i="1"/>
  <c r="CI69" i="1"/>
  <c r="CG69" i="1"/>
  <c r="CE69" i="1"/>
  <c r="CC69" i="1"/>
  <c r="CI74" i="1"/>
  <c r="CF74" i="1"/>
  <c r="CD74" i="1"/>
  <c r="CC74" i="1"/>
  <c r="CJ67" i="1"/>
  <c r="CI67" i="1"/>
  <c r="CE67" i="1"/>
  <c r="CI105" i="1"/>
  <c r="CK57" i="1"/>
  <c r="CJ57" i="1"/>
  <c r="CD57" i="1"/>
  <c r="CI58" i="1"/>
  <c r="CH58" i="1"/>
  <c r="CC58" i="1"/>
  <c r="CJ50" i="1"/>
  <c r="CE50" i="1"/>
  <c r="CD50" i="1"/>
  <c r="CJ87" i="1"/>
  <c r="CI87" i="1"/>
  <c r="CE87" i="1"/>
  <c r="CC87" i="1"/>
</calcChain>
</file>

<file path=xl/sharedStrings.xml><?xml version="1.0" encoding="utf-8"?>
<sst xmlns="http://schemas.openxmlformats.org/spreadsheetml/2006/main" count="5348" uniqueCount="777">
  <si>
    <t>Business Name</t>
  </si>
  <si>
    <t>Which of the following internship programs did your business participate in? Select all that apply.</t>
  </si>
  <si>
    <t>How many interns did your business host in the Portland Metro area in 2023 for the Emerging Leaders program?</t>
  </si>
  <si>
    <t>How many interns did your business host in the Portland Metro area in 2023 for the SummerWorks/Youth WEX Program?</t>
  </si>
  <si>
    <t>How many interns did your business host in the Portland Metro area in 2023 for the "Other" Program?</t>
  </si>
  <si>
    <t>Did your business collect information about the race/ethnicity of your interns in the Portland Metro area?</t>
  </si>
  <si>
    <t>For Emerging Leaders: How many of your interns in the Portland Metro area in 2023 identify as BIPOC?</t>
  </si>
  <si>
    <t>For SummerWorks/Youth WEX: How many of your interns in the Portland Metro area in 2023 identify as BIPOC?</t>
  </si>
  <si>
    <t>For "Other" Internship Program: How many of your interns in the Portland Metro area in 2023 identify as BIPOC?</t>
  </si>
  <si>
    <t>Did your business implement any of the following policies, practices, or actions in 2023? Select all that apply.</t>
  </si>
  <si>
    <t xml:space="preserve">What additional support does your business need to make progress in your work experience efforts? </t>
  </si>
  <si>
    <t xml:space="preserve">Approximately how many people are employed by your business in the Portland Metro area?  Please include full-time and part-time employees. If you are self-employed, please include yourself. </t>
  </si>
  <si>
    <t>Does your business recommit to Portland Means Progress in 2024?</t>
  </si>
  <si>
    <t>Prosper Portland</t>
  </si>
  <si>
    <t>I'm not sure</t>
  </si>
  <si>
    <t>Yes - as both a total sum and as a percentage of our total dollars spent</t>
  </si>
  <si>
    <t>No</t>
  </si>
  <si>
    <t>Yes</t>
  </si>
  <si>
    <t>ECOnorthwest</t>
  </si>
  <si>
    <t xml:space="preserve">We attended several of the PMP workshops and learned from the workshop facilitators as well as each other. </t>
  </si>
  <si>
    <t xml:space="preserve">We had a challenging moment mid-year related to our decisions on which clients to take and the political implications of those choices. We spend months in facilitated dialogue with proved helpful in maintaining a collaborative and civil discourse about these issues. We also created new policies on who we work with. </t>
  </si>
  <si>
    <t>Sibeiho</t>
  </si>
  <si>
    <t>My business did not provide a workplace experience in 2023.</t>
  </si>
  <si>
    <t>None of the above</t>
  </si>
  <si>
    <t xml:space="preserve">For our purchases, we started with looking for BIPOC business to include in our pool of decision making </t>
  </si>
  <si>
    <t xml:space="preserve">It's challenging to be able to find BIPOC business in different industries to meet our diverse needs. </t>
  </si>
  <si>
    <t xml:space="preserve">We leverage the opportunity to connect with other businesses to share about our BIPOC business </t>
  </si>
  <si>
    <t>Intentional Purchasing</t>
  </si>
  <si>
    <t>Oregon Family Support Network</t>
  </si>
  <si>
    <t>No, we did not take any additional actions beyond our original commitment(s).</t>
  </si>
  <si>
    <t>equity filter development and training, relational habits practice, moving from invitation to expectation</t>
  </si>
  <si>
    <t xml:space="preserve">Some staff chose to leave OFSN as they were not aligned with our DEI work.  </t>
  </si>
  <si>
    <t>Culture Change</t>
  </si>
  <si>
    <t>Portland Syrups</t>
  </si>
  <si>
    <t xml:space="preserve">Education.  Funding.  Tax relief.   Safe streets.  Tourists.  Shoppers.  </t>
  </si>
  <si>
    <t>We still don't even undestand how the E-Zone will be at all helpful.  It seems overly complicated and the cost burden for filing the taxes and paying the $300 application fee will highly likely end up costing us more than any potential savings.|I don't really understand what all of this is supposed to do.  I have gone through the application process and I guess signed up for portland means progress, but I feel like this is Portland putting more burden on the already downtrodden local businesses.  Why not just allow for an employment tax break?|I think the idea is if I spend $300,000 in infrastructure the E-Zone ""tax break"" will save me $5,000 per year.  That doesn't seem like a needle mover.|All of us small businesses are trying to survive and trying our best to stay in Portland, but without some actual support from the city and/or county it really won't work for the majority of us and I truly believe there will be a consistent exodus from the city over the next 3 years.|Prosper Portland has a new food and beverage business ambassador, but she has her hands tied and won't even be able to implement any new programs for at least another 9 months.|I understand that your hearts are in the right place, but to be frank this program is really not helpful to a small business.</t>
  </si>
  <si>
    <t>I was not aware of any programs for meeting.</t>
  </si>
  <si>
    <t>What is our commitment and how are we supposed to be doing more with less?     I'm just curious who in a small company is responsible for understanding these programs and organizing it.</t>
  </si>
  <si>
    <t>I am not really sure what this all is and how to do it.</t>
  </si>
  <si>
    <t>PERIOD.</t>
  </si>
  <si>
    <t>Other: We created several internship programs with  young people, as well as created an internship program for Masters in Public Health graduate students</t>
  </si>
  <si>
    <t>Consistent conversations with leadership about onboarding, retaining, promoting employees of color</t>
  </si>
  <si>
    <t>We did not have paid employees onboard, only interns. In 2024 we'll have additional hiring.</t>
  </si>
  <si>
    <t>Other internship program that prioritizes opportunities and support for BIPOC youth and young professionals</t>
  </si>
  <si>
    <t>Increasing year-over-year dollars expended to local BIPOC-owned businesses (2022 to 2023)</t>
  </si>
  <si>
    <t>VisionGift</t>
  </si>
  <si>
    <t xml:space="preserve">We implemented a DEI day. Allowing those from different cultures to take a day off that is meaningful of them. We could have picked one day and given that day off to staff but it did not cover individual diversity. </t>
  </si>
  <si>
    <t xml:space="preserve">It is hard to purchase medical supplies with marginalized groups involved. There are very few options out there and they are bigger companies. ||Training can cost a lot of money and everyone learns at a different pace and wants to learn about different topics. We received mixed feedback after a training that was led by an external DEI agency. </t>
  </si>
  <si>
    <t>Donate Life Northwest</t>
  </si>
  <si>
    <t>DEI Training through Portland Means Progress was a great opportunity to meet and learn from other organizations.</t>
  </si>
  <si>
    <t>We are dramatically changing our programming and budget. This means we need to focus deeply on that which matters most, with DEI as a core value.</t>
  </si>
  <si>
    <t>Programming and trainings related to my business's commitments</t>
  </si>
  <si>
    <t>MAKE &amp; MARY, LLC</t>
  </si>
  <si>
    <t>We hired seasonal BIPOC workers, BIPOC healers for retreats and BIPOC arts/healers for in-store pop-ups. ||We hosted monthly pop-ups|Twice monthly healing sessions|Four women's retreats|One of the women's retreat was for WOC only</t>
  </si>
  <si>
    <t>We had a challenge hiring/inquiring an intern that was old enough to work in our shop and learn how to work with plants. We were only given two choices- 1 a white male teen and another a Latina but she chose to work another internship.|</t>
  </si>
  <si>
    <t>Building relationships that resulted in ongoing purchasing with BIPOC-owned business(es)</t>
  </si>
  <si>
    <t>Department of Practical Sunshine</t>
  </si>
  <si>
    <t>Intentional purchasing from Mercatus Directory businesses</t>
  </si>
  <si>
    <t>Yes - as a total sum</t>
  </si>
  <si>
    <t>I didn't purchase anything (services or goods) for the business this year!</t>
  </si>
  <si>
    <t>I attended both of the ""Making work work"" sessions, as well as the discussion co-hosted by PMP and the script on 11/14/23. I also recommended that two of my clients sign up for the PMP cohort, and one of them did!</t>
  </si>
  <si>
    <t>I just didn't have any needs for goods or services this year.</t>
  </si>
  <si>
    <t>Make connections through the Portland Means Progress Equity Commons Practitioner Directory</t>
  </si>
  <si>
    <t>Borders Perrin Norrander</t>
  </si>
  <si>
    <t>Emerging Leaders</t>
  </si>
  <si>
    <t xml:space="preserve">The entire leadership team attended the Partners in Diversity Summit|-We had two impactful DEI company-wide required trainings - one specifically about media literacy and the mere exposure effect (we got this contact from Ronesha Hayes!) and another focused on developing an equity lens for everyone to use when making a decision.|-We hired one of our Emerging Leaders interns fulltime. </t>
  </si>
  <si>
    <t>We experienced a death in leadership, which impacted our ability to focus on our intention purchasing.</t>
  </si>
  <si>
    <t xml:space="preserve">She connected us with Jae Rutherford, who is amazing.  </t>
  </si>
  <si>
    <t>Work Experience</t>
  </si>
  <si>
    <t>Modernist Financial</t>
  </si>
  <si>
    <t>Internal policies and practices focused on the retention of BIPOC employees</t>
  </si>
  <si>
    <t xml:space="preserve">Additional budget. We planned to start an internship in 2023 but didn't have the resources due to down markets. We planned again in 2024 but experienced the same problem. We've included an intern in our 2025 strategy. </t>
  </si>
  <si>
    <t>Built relationships that resulted in ongoing purchasing with BIPOC-owned business(es)</t>
  </si>
  <si>
    <t xml:space="preserve">More downtown-core BIPOC office supply and grocery stores. Our variable spending is relatively minimal and focused in these areas. </t>
  </si>
  <si>
    <t xml:space="preserve">Our firm is currently focusing on operational structures. We're a small team wearing many hats, so DEI training has been our most successful effort thus far. As for the other questions, as our budget and capacity grows, deepening our DEI is an essential focus of our strategy. </t>
  </si>
  <si>
    <t xml:space="preserve">We worked with a nationally recognized consultant within our industry to create a transparent compensation structure. </t>
  </si>
  <si>
    <t xml:space="preserve">Small team; limited capacity; down markets, therefore lower revenue. </t>
  </si>
  <si>
    <t xml:space="preserve">We received recommendations but sadly they didn't meet our needs at the time. We look forward to working with Ronesha in 2024. </t>
  </si>
  <si>
    <t>Transparent, strategic processes for hiring People of Color</t>
  </si>
  <si>
    <t>OKAPI Reusables, LLC</t>
  </si>
  <si>
    <t>Other: In 2023, we hired two BIPOC college interns in the Portland metro area, as well as a young BIPOC professional as our Portland Network Lead.  We additionally hired 4 BIPOC high school interns in California.</t>
  </si>
  <si>
    <t>Intentional purchasing from COBID businesses</t>
  </si>
  <si>
    <t>We were awarded a grant from Prosper Portland that enabled us to hire a BIPOC intern, as well as specifically support BIPOC cafes in the work we do.  We are continuing to look for additional grant opportunities to support BIPOC food service operators to transition from disposables to reusable foodware.</t>
  </si>
  <si>
    <t>Intentional purchasing is an area where we can make improvements.  The purchasing we do is primarily cups purchased from overseas, or print services (typicaly from large companies like UPS and FedEx).  The alternative options are quite limited.</t>
  </si>
  <si>
    <t>Initiatives to support the internal growth and promotion of employees of color</t>
  </si>
  <si>
    <t>Mental Health &amp; Addiction Association of Oregon</t>
  </si>
  <si>
    <t>MHAAO is currently implementing shadowing and training  to uplift &amp; give employees of color opportunities to gain skills for management positions.</t>
  </si>
  <si>
    <t>MHAAO contracted with  Black/Afro American community members to facilitate trainings. We also became the fiscal sponsor to Us First Initiatives (UFI) a Black owned agency that provides technical assistance, peer supervision/training, workforce training &amp; development, that launched in 2023. ||We hired 3 BIPOC community members to fill several senior leadership positions to keep consistent with our DEI commitment for the organization.</t>
  </si>
  <si>
    <t>The biggest challenge that MHAAO faced in 2023 was purchasing from Black owned businesses and intentionally hiring current BIPOC employees from within the organization for leadership positions.</t>
  </si>
  <si>
    <t>Brown &amp; Brown</t>
  </si>
  <si>
    <t>Brown &amp; Brown is committed to fostering growth opportunities for every teammate. This commitment is evident through initiatives such as our mentorship programs for new teammates and interns recruited through the Emerging Leaders internship program. We recognize a need for focused efforts to address the needs of BIPOC teammates specifically, including training our leaders on equitable hiring practices and holding DEI-specific focus sessions.</t>
  </si>
  <si>
    <t>Hiring managers consistently prioritize the inclusion of past interns when recruiting for new positions. In 2023, we extended a job offer to a talented individual who initially joined our organization as an intern through the Emerging Leaders internship program several years ago. Today, he is an integral part of our team, and we eagerly anticipate witnessing his continued growth and success within Brown &amp; Brown.</t>
  </si>
  <si>
    <t>n/a</t>
  </si>
  <si>
    <t>Oregon Bioscience Incubator and OTRADI</t>
  </si>
  <si>
    <t>Completed a readiness assessment and audit, developed SMART goals, and created a DEI roadmap.</t>
  </si>
  <si>
    <t>We lost a staff member so were short-staffed for half the year, combined with a huge funding-related project that took much of our bandwidth.</t>
  </si>
  <si>
    <t>Yes - as a percentage of our total dollars spent</t>
  </si>
  <si>
    <t>No changes needed</t>
  </si>
  <si>
    <t>Mimi's Fresh Tees is dedicated to promoting racial equity and inclusion. Our exclusive partnerships extend to women-owned and BIPOC businesses. In 2023, we collaborated with over 10 women-owned vendors, ensuring our support for BIPOC businesses in photography, modeling, and various partnerships.</t>
  </si>
  <si>
    <t xml:space="preserve">Some occasions we had a difficult time finding students for our retail shop. So we connected with Portland State Women Resource Center and PCC and placed a job posting for our Retail position. </t>
  </si>
  <si>
    <t xml:space="preserve">Our business continues to connect with women owned and BIPOC businesses at My People's Market, community events and Mimi's Fresh Tees event. </t>
  </si>
  <si>
    <t>Highlighting opportunities related to my business's commitments</t>
  </si>
  <si>
    <t>Stillwater Sciences</t>
  </si>
  <si>
    <t xml:space="preserve">Our DEI efforts internally have been organized and made clear to our employees.  We have regular meetings with our committee, an intranet page with rotating content that relates to concepts of DEI - ex. articles, podcasts, videos, an Inclusivity Minute at bimonthly all-company meetings, a pay equity audit, analysis, and reporting.  For example, we also changed some of our big processes this year in ways that improved equity outcomes and transparency - our performance evaluation process was changed to incorporate employee input on evaluator feedback while maintaining anonymous channels; we trained mentors on how to conduct review meetings. </t>
  </si>
  <si>
    <t xml:space="preserve">Just time and getting focus for ensuring the equity principles are embedded into our processes and/or communicating that out so that it is daylighted and transparent. </t>
  </si>
  <si>
    <t>Adpearance &amp; Foureyes</t>
  </si>
  <si>
    <t>Networking opportunities with other businesses pursuing more diversity, equity and inclusion in their workplace.|Updates on Portland legislation/policies/organizations that are moving the needle in these areas and ways we could get involved as leaders or as companies.</t>
  </si>
  <si>
    <t>Our focus in 2023 was internal--we decided to start there and then evaluate our readiness to also focus external. Therefore, not a lot of community work, but we did do the following:||1) Hosted Tech In Color bootcamp in partnership with TAO, Prosper Portland, NSBE and other groups.|2) Conducted fundraisers during Pride, Summer Picnic and Winter Holidays to provide to local non-profits.</t>
  </si>
  <si>
    <t>We improved our mentorship program.|We changed our criteria for lay-offs since tenure as a criteria was most adversely impacting our BIPOC new hires.|We continued to conduct analysis on hires, exits, promotions, leadership demographics, and we monitor compensation equity ongoing.|We continued our DEI Committee and as the head of HR I passed the reigns to 2 co-leads to shift the power dynamic within the committee.</t>
  </si>
  <si>
    <t xml:space="preserve">Main challenge is integrating the DEI work into the business goals. The DEI committee often comes up with ideas that are untried and may run in conflict to business goals which is creating tension between the committee and leadership. </t>
  </si>
  <si>
    <t>Good Rain Farm</t>
  </si>
  <si>
    <t xml:space="preserve">Labor support, our Admin Manager resigned and I have yet to crunch the numbers to provide both total sum &amp; percentage but can get that work done if needed. I don't have formal targets however we essential for the highest local, BIPOC and Women owned business purchases as we can. We do have a formal set of buying guidelines and an unwritten policy that guides purchasing decision making. </t>
  </si>
  <si>
    <t xml:space="preserve">As a team of two that is now a team of 1 it's difficult to meaningfully engage in a few of the selection checkboxes listed. Additionally the Individual designated responsible for DEI has resigned and as the Owner I am simple over stretched keeping the business viable.  </t>
  </si>
  <si>
    <t xml:space="preserve">I engaged with a consultant briefly that was super helpful who I can't recall at the time, I asked and explored a lot of HR concerns with them. I also just recently attended a 5-Week Intensive Course for Execs that was a great networking and community building learning space that I really appreciate. Though my size and capacity to initiate some of the recommend actions is limited I really enjoy engaging with and have the opportunity to take advantage of Portland Means Progress offerings. </t>
  </si>
  <si>
    <t xml:space="preserve">Regarding Work Experience: The challenge was learning how to reach potential employees in order to ensure a diverse pool of applicates. A previous grant did a ton to help us with ensuring the hiring, on-boarding and off-boarding process is highly equitable and supportive though due to our small size it's near impossible to be entirely without bias and for that there have been many trainings, workshops, readings to do the inner self work of interrogating biases to be the best I can be.   </t>
  </si>
  <si>
    <t>HAB Sauce LLC</t>
  </si>
  <si>
    <t xml:space="preserve">Funding a co-packing manufacturing collective. It would be great to give 3 or 4 business the opportunity to share a warehouse/kitchen/manufacturing facility in order to amplify their brands in these tough times. Our most recent co-packer just ended their business and it has been a struggle to try and find someone affordable, reliable and accessible enough to handle our manufacturing. The same goes for mulitiple BIPOC food product businesses that I know of that lost this support. 2024 is going to be a serious challenge due to this and our focus will shift from progress to staying afloat while trying to navigate this challenge. </t>
  </si>
  <si>
    <t xml:space="preserve">We focused our efforts onn working with BIPOC and a diverese group of artists and made them our top priority in choosing who we collaborated with. We have also highlighted and promoted these artists through our channels. We worked with a BIPOC owned co-packer for the entire year to help us manufacture our products. Unfortunately they just went under. We hope they can return in 2024 or we would like to take over their efforts.  </t>
  </si>
  <si>
    <t xml:space="preserve">Our co-packer going out of business. And also fhe inflation hurles on small businesses. </t>
  </si>
  <si>
    <t>Optibus</t>
  </si>
  <si>
    <t xml:space="preserve">we finalized a global assessment called Ecovadis and they provided us with a few insights and action items that we can implement in order to be more diverse. This report will be used in 2024 to guide some of our initiatives that we have started planning. </t>
  </si>
  <si>
    <t xml:space="preserve">2023 was a very busy year for us. We went through a global certification called ECOVADIS and part of the certification process was to analyze and assess our D&amp;I initiatives. We realized we do have a lot of work to do and decided to put focus on it in 2024. We are now in the process to decide what actions we will take. </t>
  </si>
  <si>
    <t xml:space="preserve">Optibus has gone through some restructuring process and overall strategic decisions that have put a pause in a few of our initiatives. 2024 is the year we are reviewing all of it. </t>
  </si>
  <si>
    <t>Boly:Welch</t>
  </si>
  <si>
    <t>Met with Ronesha Hayes to discuss how to utilize Mercatus Directory better. It was a great conversation, but we discovered that the Directory was pretty out-of-date, and many of the businesses were no longer in business. An updated version of the Directory would be great!</t>
  </si>
  <si>
    <t xml:space="preserve">We got feedback from our employees of color that they felt our workplace survey put them in a vulnerable place by asking for (voluntary) demographics data. We're not sure how to navigate getting disaggregated feedback while building trust with staff.  </t>
  </si>
  <si>
    <t xml:space="preserve">Started an EDI book club, connected with Mercatus Purchasing Navigator, attended series with 5-Week In-Depth Strategic DEI Course with Court Morse and implemented several suggestions in our monthly EDI staff trainings, participated in the Portland Means Progress mural painting, established a crisis response plan and an internal framework for deciding when to make company statements on current events. </t>
  </si>
  <si>
    <t xml:space="preserve">A down economic year made it really hard to invest the way we wanted to in trainings and other resources, although we did maintain our ERG budgets. ||We also had a fraught experience navigating how to support employees through Palestinian-Israeli conflict, and the company is likely going to face ongoing challenges with this and other charged issues. </t>
  </si>
  <si>
    <t xml:space="preserve">We've hoping to utilize the Directory for 2024 client appreciation food, drinks, and gifts (2023 was a belt-tightening year across our organization). </t>
  </si>
  <si>
    <t>Nossa Familia Coffee</t>
  </si>
  <si>
    <t>We did not track through the year, but continued to make purchases from previous partners and new ones through our annual feature of Black Owned Coffee roasters</t>
  </si>
  <si>
    <t xml:space="preserve">We need to grow and get profitable again to have the time, energy and resources to dedicate more effort to this. We are still in survival mode. </t>
  </si>
  <si>
    <t>We featured and highlighted a Black + Woman Owned Coffee Roaster|We Participated in the Mural Project|We Reviewed our Pay Equity Matrix|We continued to donate loads of product and cash to local non-profits</t>
  </si>
  <si>
    <t>Bandwidth.|It's still survival mode.</t>
  </si>
  <si>
    <t>We're committed to too many things and not able to focus on all of them. We love the initiatives, but we're in survival mode, we're already a B Corp and highly involved.</t>
  </si>
  <si>
    <t>OpConnect</t>
  </si>
  <si>
    <t>Would love a connection toa BIPOC owned commercial electrical contractor</t>
  </si>
  <si>
    <t>We've met with the Oregon Black Chamber of Commerce about how they can help us recruit and retain more BIPOC employees.  We've participated in multiple events with the BFM Fund so that we can network with other business people of color in the community to look for potential companies that we can purchase from and for more help in recruiting BIPOC employees to our team.</t>
  </si>
  <si>
    <t>For the work we do its difficult to find BIPOC suppliers that we can buy from.  We also participated in some career fair type events where we hoped to reach more potential BIPOC employeed, but as a small company, these probably weren't the right fit for us because the bigger employers in the area like Intel, Nike, PGE, NW Natural also have DEI goals and they appeared to drown us out because they can offer the perception of more stable employment (and things like educational reimbursement) that a small company can't.  We just need to find the right opportunities to get our message out.</t>
  </si>
  <si>
    <t>Platforms and connections to support local businesses owned by People of Color</t>
  </si>
  <si>
    <t>NW Natural</t>
  </si>
  <si>
    <t>Set BIPOC and women owned business goals for purchasing team members, developed culturally sensitive mentoring program and rolled out, measured belonging in annual employee survey, supported 8 ERGs with resources, dollars and executive support</t>
  </si>
  <si>
    <t>Balancing resources and dollars, varied levels of understanding and interest around BIPOC and gender issues across multiple locations around the state</t>
  </si>
  <si>
    <t>MENTOR$CHIP</t>
  </si>
  <si>
    <t>Other: Will host internship this year</t>
  </si>
  <si>
    <t>Established policies that give preference to local BIPOC-owned businesses</t>
  </si>
  <si>
    <t>Mentorship programs can play a pivotal role in addressing work experience, culture change, and racial equity issues. Firstly, we ensure diverse mentorship pairings to foster cross-cultural understanding. Implementing mentorship training that includes modules on unconscious bias and cultural sensitivity is essential. Encouraging open dialogues within mentorship relationships helps in understanding individual experiences and challenges related to racial equity. Additionally, we created a more supportive environment where mentees feel empowered to voice concerns contributing to a positive work culture. Regular assessments of mentorship programs and their impact on diversity and inclusion guide ongoing improvements, ensuring a sustained commitment to fostering racial equity in the workplace.</t>
  </si>
  <si>
    <t>Resistance to change within organizational structures, implicit biases, and inadequate resources impeded progress. Ensuring genuine inclusivity in work experiences required overcoming systemic barriers. Cultural change demands addressing deep-rooted biases and fostering open dialogue. Effective strategies addressed these challenges by promoting awareness, providing resources, and fostering a collaborative approach to dismantle barriers and achieve meaningful racial equity.</t>
  </si>
  <si>
    <t>SummerWorks/Youth WEX</t>
  </si>
  <si>
    <t>Opportunities to network and share best practices with other Portland Means Progress businesses</t>
  </si>
  <si>
    <t>Home Depot USA, INC.</t>
  </si>
  <si>
    <t>GLOBAL IMPACT: OUR PRODUCTS AND THE PLANET - |1. WATER CONSERVATION -Help customers reduce water use by 100 billion gallons by 2026, with a start year of 2023|2. CARBON EMISSIONS REDUCTION|3. Exclude expanded polystyrene (EPS) foam and polyvinyl chloride (PVC) film from private-brand packaging|4. Help customers save $600 million in energy costs by 2026, with a start year of 2023|</t>
  </si>
  <si>
    <t>In 2022, like many businesses across the globe, we continued to navigate a number of challenges, including ongoing supply chain disruption and continued inflationary pressures.|Despite these challenges, our business has continued to make progress against our existing sustainability strategy, while also setting new, more ambitious objectives. Our ability to continue driving meaningful environmental change in the face of new and ongoing challenges is due to our longstanding commitment to sustainability and our philosophy of embedding sustainability into our overall business.|The challenges we face continue to reinforce our belief that our sustainability efforts are critical to ensuring the resilience of our business.|</t>
  </si>
  <si>
    <t>Float North</t>
  </si>
  <si>
    <t>We are a diverse crew that consistently works to provide an equitable work place .</t>
  </si>
  <si>
    <t xml:space="preserve">We have different experiences and opinions. </t>
  </si>
  <si>
    <t>Oregon Food Bank</t>
  </si>
  <si>
    <t xml:space="preserve">Equitable pay informed by organizational need for the skills and perspectives of individuals with multicultural immersion experience of 10 or more years and multilingual skills. </t>
  </si>
  <si>
    <t xml:space="preserve">1) Salary survey to analyse the outcomes of our equity pay compensation structure.  Results revealed the success of our the pay structured started in July 2021.||2) Floating holidays pilot policy that supports the observance of holidays outside of the US dominant culture holidays calendar.||3)Demographics survey including our Equity Constituencies (communities most disproportionately impacted by hunger: BIPoC, Immigrants and Refugees, Single Mothers, Trans and Gender Expansive folx).  Results:|45.3% identify as BIPOC, |13.3% identify as an Immigrant and/or Refugee, |11.3% identify as a Single Mother, and  |12.3% identify as Trans or Gender Non-Conforming.|AND 59.1% are from one or more of our Equity Constituencies  ||4) Continued offering our 40hrs Equity Institute, Equity Foundations Training, Intercultural Communication, Primary Prevention of Sexual Violence, and Intro to Power Differentials and Power Analysis, for employees, regional and national partners: close to 200 participants in 2023 alone.||5) Applied and received a $250,000 grant a year for two years to partner with Feeding America to lead the education initiatives promoting DEI across the National Network of Food Banks and the national headquarters.   </t>
  </si>
  <si>
    <t xml:space="preserve">Israel invasion of Gaza activated a deep divide in our organization.  We invested in our relationships and we are now mostly on the other side of the interpersonal conflicts that created doubt about our team and individuals leading DEI work.||Our stance continues to be that colonialism is the root cause of hunger as well as the Israel and Gaza conflict.    </t>
  </si>
  <si>
    <t>Food vendors</t>
  </si>
  <si>
    <t>HiFi Sound Cycling Components</t>
  </si>
  <si>
    <t xml:space="preserve">As a very small business, we're not always as planful as we could be about purchasing decisions. We don't spend much money within Portland in general, but it would be helpful for us to identify local BIPOC suppliers and resources in advance. Perhaps we could use help with that. </t>
  </si>
  <si>
    <t>We collaborate with and support the local BIKEPOC group. They have made a huge impact of what cycling looks like in Portland, and throughout Oregon.</t>
  </si>
  <si>
    <t xml:space="preserve">Our biggest challenges as a small business are anticipating potential purchases and having the bandwidth to be more intentional with our purchases. We're understaffed, and it feels like we're often running from crisis to crisis. I'd like to see us be more planful around these purchasing decisions. </t>
  </si>
  <si>
    <t>Central Eastside Industrial Council</t>
  </si>
  <si>
    <t>Focus on the mentorship and training programs for BIPOC and new employees</t>
  </si>
  <si>
    <t xml:space="preserve">More training to support board leadership that is unfamiliar with DEI concepts and culture change. 1:1 support for leadership to mobilize shared language and goals. </t>
  </si>
  <si>
    <t xml:space="preserve">The Central Eastside Industrial Council has experienced consistent staff turnover since 2019. For the first time in many years, the organization has four full-time staff - three of whom have been hired by the new Executive Director, who implemented new, more equitable hiring practices to ensure that the candidate pool -especially those in management roles-was accessible to a wide range of potential applicants. This included expanding placement opportunities and direct outreach.   These changes include using comps to compare salary ranges, reviewing the employee benefits package, streamlining the application process, and building transparency into the interview process. In addition, the new Executive Director, previously in an interim role, required that their appointment undergo an interview process, a full interview with the existing staff conducted by the Board, and a full board review and approval process before accepting the offered position. ||Additionally, the CEIC underwent an extensive board recruitment process and facilitated its first open recruitment in its 40-year history. Official job descriptions were developed for the board positions, existing board member tenure was reviewed, and performance was evaluated. Potential delegates were provided with job descriptions and expectations before applying and underwent a transparent assessment process.  In total, the organization offered nine board seats across a variety of industries, tripling our board diversity. </t>
  </si>
  <si>
    <t xml:space="preserve">Representing a large constituent base and assessing the commonality among our stakeholders is often challenging, especially for those who are just bringing their DEI journey and unfamiliar with terms and concepts. </t>
  </si>
  <si>
    <t>We hired 3 interns through the Emerging Leaders program for the summer instead of 2 as had been done in previous years.||We identified an internal team member to spearhead our DEIB efforts, who attended the 5-week Intensive DEIB course for internal champions.||We also created a database of DEIB resources and initiative ideas, and the leadership team committed to focusing on a new initiative each quarter and shared with the rest of the company our quarterly all-hands meetings.||The biggest culture change action was shifting to a 100% remote work model, providing opportunity for better work/life balance and to better address the flexibility needs of our team.||We also held our annual in-person company retreat in Portland this year so that we could put our purchasing efforts back into the Portland economy. We utilized the Mercado purchasing portal to search for vendors to work with for the associated needs for this event.</t>
  </si>
  <si>
    <t>Our challenges came from lower revenue in 2023 and having to reduce our budgets meant less dollars were available for purchasing and and other initiatives.</t>
  </si>
  <si>
    <t>Grady Britton</t>
  </si>
  <si>
    <t xml:space="preserve">We were introduced to Portland Means Progress in 2023 and were excited to join. We've sought out organizations in the past, that can help us continue to make progress against EDIA goals and shifting our awareness and action. Our DEIA organizational lead reached out and shared our practices with Portland Means Progress and learned that we qualify and now have a 'partner' to support our efforts and source recourses and best practices. </t>
  </si>
  <si>
    <t xml:space="preserve">We typically can align a budget to our DEIA work each year, and this year, we had to cut budget across all aspects of our business, including DEIA initiatives. We switched gears and were able to continue our learning and commitment, but have postponed our larger ticket items for 6 months. We also have not hired as many new employees as originally expected - thus not aligning to our goals of broadening our culture, experience and perspective, by hiring as many BIPOC new staff members as originally hoped. </t>
  </si>
  <si>
    <t xml:space="preserve">We hired a 3rd party DEIB consultant, Peoplism, to conduct an analysis and make recommendations on DKS's policies, programs and benefits. </t>
  </si>
  <si>
    <t xml:space="preserve">We hired a 3rd party DEIB consultant, Peoplism, to do an analysis of and make recommendations on DKS's programs, policies and benefits. </t>
  </si>
  <si>
    <t>Diversity, Equity, Inclusion, and Belonging (DEIB) at DKS Associates is a company-wide effort led our President, Peter Coffey (he/him). by nine diverse members of the DEIB Committee. The Committee is made of nine diverse members, led by Sydney Borek (she/they, Chair), Kelly Barnard (she/her, Vice Chair), and Antionette Roberts (she/her, Treasurer). Our Committee represents many historically disadvantaged groups, such as disability, differences in age, LGBTQ+, women, and race, while also representing different levels of expertise and skill sets within the Committee. The Committee meets monthly to discuss DEIB within DKS, and the Committee's leadership team meets with the C-Suite and Human Resources monthly.|The Committee was established in 2020, so we are in the middle of the fourth year. Much has been achieved in this time as the Committee membership has shifted and changed. Specifically, this year, the Committee chose to add Belonging to our acronym and our Belonging philosophy is that ""Employee-owners feel valued, connected, comfortable, and celebrated for who they are"" at DKS. Adding to the acronym was necessary for us to continue moving forward with the greater world at large. Belonging, we believe, is the umbrella over DEI - people must feel like they belong to engage with each other and to improve the company as a whole. With this change, we updated our logo. The hands represent our employee-owners and the connected fingers represent the Belonging we wish to achieve with every person who works at DKS. |Within the last year, the Committee has achieved the following:|‚Ä¢	Hosted in-person and virtual DEIB open houses for each DKS office|‚Ä¢	Provided significant input on the DKS Strategic Plan, Mentorship Program, Standard Work Program, and Onboarding Process|‚Ä¢	Provide input on DEIB in the engineering work DKS performs|‚Ä¢	Share updates on the Committee with the entire company every month at the DKS Companywide Webinar and weekly on the Companywide Agenda|‚Ä¢	Updated our Intranet (internal website)|‚Ä¢	Hosted a Summer Cultural Celebration where we encouraged people to experience DEIB through novels, movies, museums, etc.|‚Ä¢	Co-hosted a 5k for Transportation Equity and donated $1,000 each to four transportation equity organizations in the states DKS resides in|‚Ä¢	Hosted a variety of educational opportunities, including:|o	Black History Month Trivia|o	Pride Month Brown Bag|o	Asian American Pacific Islander Heritage Month Game Show|o	Disability Pride Month Crossword|o	National Hispanic Heritage Month Game Show|One of the goals achieved this year was encouraging the C-Suite and Human Resources to perform a third-party audit of our company to see how we are performing in DEIB. The results have been enlightening and the company leadership are currently solidifying a roadmap to improve in our lacking areas.|</t>
  </si>
  <si>
    <t xml:space="preserve">There is so much to be done so it's easy to become overwhelmed and stall out. These programs also take time, effort and money so finding the right people to lead the initiatives can also become a barrier to success. </t>
  </si>
  <si>
    <t>Occam Advisors</t>
  </si>
  <si>
    <t xml:space="preserve">Additional programming for how a small business (&lt;5  employees) can implement work experience efforts. We have some capacity to host a summer intern, but doing that every yea can be tough.  And there is often less opportunity for advancement in a very small company. Would love to learn more strategies for work experience that are oriented to very small companies. </t>
  </si>
  <si>
    <t xml:space="preserve">We really appreciate the Mercatus Directory--it has been helpful for us. ||Our work can involve travel around the state. We often try to stay at hotels owned by Tribes in rural communities, but if you had any other resources around BIPOC-owned hotels around that state, that would be very helpful. </t>
  </si>
  <si>
    <t xml:space="preserve">Attending The Big Picture DEI learning and service project in summer of 2023. Took all employees with us. |||We also had a member of our small team experience a traumatic injury that affected mobility and ability to use his hands for typing and other business work. A significant part of our year was spent figuring out how to support his re-engagement in work life.  That included using different software and apps, shifting note taking to other team members, and building a flexible work schedule to help balance work and ongoing therapy. It also made us think more deeply about how and where we host events  (are they accessible?),  how we want our website and other digital tools to be more accessible for people with disabilities, and adjusting work norms to support all members of the team.  </t>
  </si>
  <si>
    <t xml:space="preserve">|I mentioned above that one of our 4 team members experienced a traumatic injury. We had to shift a lot of wok and priorities within the company to be able to continue work with less capacity, and eventually bring on an additional staffer to support the team. So, addressing this major change in our firm capacity was a challenge on the forefront of all our work in 2023. </t>
  </si>
  <si>
    <t>We deepened a key partnership to grow our intentional purchasing.</t>
  </si>
  <si>
    <t>none</t>
  </si>
  <si>
    <t>North</t>
  </si>
  <si>
    <t>More creative, design and commercial production connections &amp; resources</t>
  </si>
  <si>
    <t xml:space="preserve">Hosting Emerging Leaders intern. Consideration set for  BIPOC freelancers and businesses in our evaluation process. Training &amp; resources for continued education of BIPOC employees. We're a small business, but in hiring a diverse workforce is a main goal. </t>
  </si>
  <si>
    <t>Generally we had to reduce staff in 2023 and hiring was not really an option, we did prioritize diversity in freelance roles and internship roles.  But our local marketing spending was down from 2022 levels</t>
  </si>
  <si>
    <t xml:space="preserve">We did work with Ronesha on a freelance search, but it did not provide the correct resource for our needs at that time. </t>
  </si>
  <si>
    <t>Intuitive Digital</t>
  </si>
  <si>
    <t xml:space="preserve">This year we finalized an intentional purchasing business list and policy to prioritize purchasing from BIPOC, local, LGBTQ+, and B Corp owned businesses. ||We also started evaluating employee happiness and satisfaction by race and ethnicity to determine if our culture is one where all identities can succeed and feel fulfilled. </t>
  </si>
  <si>
    <t xml:space="preserve">Cost of goods, or delivery timelines make it hard to always purchase from the preferred businesses on our list. </t>
  </si>
  <si>
    <t>Bora Architects Inc</t>
  </si>
  <si>
    <t>Other internship program in the Portland Metro Area that prioritizes opportunities and support for BIPOC youth or young professionals (please type the name in ""Other"" box below).|Other: De La Salle Corporate Work Study Program</t>
  </si>
  <si>
    <t>Monthly Race Literacy ""Brunch"" discussions.|Full time SEI Intern|</t>
  </si>
  <si>
    <t xml:space="preserve">We did not face any challenges. </t>
  </si>
  <si>
    <t>Pollinate</t>
  </si>
  <si>
    <t xml:space="preserve">It'd be helpful to have a google doc that has the COBID business listed (maybe this already exists!)  for quick reference for admins and employees. </t>
  </si>
  <si>
    <t xml:space="preserve">We hired an external consultant to review our climate assessment survey to better understand our opportunities internally.  </t>
  </si>
  <si>
    <t xml:space="preserve">We had a lot of company changes this year that directly impacted our efforts in this space. Looking forward to 2024 and moving things forward in the right direction. </t>
  </si>
  <si>
    <t>Momentum Procurement Group</t>
  </si>
  <si>
    <t>I will try to find an easy way to start tracking BIPOC spend dollars! Any help in that area would be helpful!</t>
  </si>
  <si>
    <t xml:space="preserve">I think the best event I attended last year was Meet and Greet in July that had small breakout networking rounds. </t>
  </si>
  <si>
    <t>None so far!</t>
  </si>
  <si>
    <t xml:space="preserve">Ronesha has been very open available and helpful! We haven't needed her for much but she did help us connect to another BIPOC local supplier we needed! </t>
  </si>
  <si>
    <t>AshbeanPDX</t>
  </si>
  <si>
    <t>Consistent onboarding processes across your organization for all new employees</t>
  </si>
  <si>
    <t>Leadership and management are openly and publicly supportive of DEI efforts</t>
  </si>
  <si>
    <t xml:space="preserve">We would like to do more in this space, however, as a business that started during the COVID pandemic (January 2021 start timeframe), we struggled financially to survive and thrive. </t>
  </si>
  <si>
    <t xml:space="preserve">Our business has left the state because our CEO moved out of the state. We are still committed to working with other businesses in Portland, now our HQ is no longer there. </t>
  </si>
  <si>
    <t>Odd Notion</t>
  </si>
  <si>
    <t>Establish DEI policies and metrics</t>
  </si>
  <si>
    <t>We donated 5% of gross revenue to BIPOC owned businesses</t>
  </si>
  <si>
    <t>Time constraints. We're a small team and moving the needle on this front requires lots of intentionality and sacrifice.</t>
  </si>
  <si>
    <t>Mighty Epiphyte Consulting</t>
  </si>
  <si>
    <t>BIPOC, LGBTQIA and differently abled businesses were supported. Sometimes I don't pay for the businesses, but refer to clients who pay, clients are hiring from these referrals more</t>
  </si>
  <si>
    <t>Spoke at B Local BLD about impact reporting including some of this|Spoke at Benefit Corporations for Good about this in terms of equity in doing business|Collaborate with BBPDX and am on boards that encourage equity</t>
  </si>
  <si>
    <t>As a solopreneur, the culture change is one of advocacy, it's a long term journey that is not always measurable</t>
  </si>
  <si>
    <t>Other internship program in the Portland Metro Area that prioritizes opportunities and support for BIPOC youth or young professionals (please type the name in ""Other"" box below).</t>
  </si>
  <si>
    <t>N/A</t>
  </si>
  <si>
    <t xml:space="preserve">2024 is intended to be a big policy lift year for us. We expect intentional purchasing to be more holistically incorporated into our standard purchasing policy when that document comes up for review this year. </t>
  </si>
  <si>
    <t>We partnered NSBE (National Society of Black Engineers) to hire a high school intern. ||Made the decisions for promotions of our first women principals within our company. ||First year of adding intentional floating holidays to our benefit package which incorporated cultural and religious holidays to make it more inclusive for employees to choose from. ||First time recognizing Juneteenth as a federal holiday and having the office closed. ||Increased pay equity practices by posting job pay grades in job postings. ||PAE hosted events for many BIPOC organizations at our PAE Living Building.||Rolled out JEDI (Justice, Equity, Diversity and Inclusion)  Friendship Circles which focused on building friendships and connections that foster belonging. |</t>
  </si>
  <si>
    <t>|Compliance issues for employing a minor, having to set up a workers comp minor policy. ||Time constraint additional workload on staff members for events. ||Hybrid work force and planning logistics issues. ||Staffing and leadership availability. |</t>
  </si>
  <si>
    <t>Panic has hired Action Path to assist in our DEI program for 2024. We have an outlined scope of work with intended outcomes that include a review of our hiring process, additional staff and manager training support, along with a full language audit of our website and internal language practices. I believe Panic could also work on G, H, and O from above as well.</t>
  </si>
  <si>
    <t xml:space="preserve">Our operations manager met with Ronesha Hayes in November 2023 to find out about options for intentional purchasing for 2023 Holiday Gifts for employees. </t>
  </si>
  <si>
    <t xml:space="preserve">Knowing where to get started. We've signed a contract with Court Morse for DEI work and are signed up to have an intern through The Contingent so we're on the right track now! </t>
  </si>
  <si>
    <t>DHM</t>
  </si>
  <si>
    <t xml:space="preserve">We are tracking the dollars, just haven't completed the analysis yet for 2023 to fill in here. We conducted a survey of vendors to make sure we know certification status, etc for that analysis, and are working on formalizing that process so all new vendors are given the survey and/or we update information on a regular cadence. </t>
  </si>
  <si>
    <t>answer to purchasing question addressed this (see there).|||Hired a Director-level person on team focused on equity as it relates to our client services and to guide (but not necessarily also be solely/directly responsible for) internal equity strategies.</t>
  </si>
  <si>
    <t>Capacity/time issues; somewhat resources; ability to support employee needs in meaningful way (BIPOC, yes, but also neurodivergent, etc--so that finding a solution that doesn't pit these needs against each other in a situation where there is limited resources feels tough)</t>
  </si>
  <si>
    <t>Learning.com</t>
  </si>
  <si>
    <t xml:space="preserve">Although we were intentional about selecting BIPOC vendors when possible, we don't currently have a way to track BIPOC or minority vendors in our accounting system. This is something we hope to remedy in 2024 by adding this information to our new vendor forms and creating a tracking mechanism in our accounting system for tracking. </t>
  </si>
  <si>
    <t xml:space="preserve">It would be great to receive guidance on developing metrics for the Inclusion, Diversity, Equity &amp; Awareness (IDEA) ERG to track and measure (measurable accountability goals). |Currently we are only tracking number of group sponsored events, participation in those events and spend on internal and external DEI initiatives. </t>
  </si>
  <si>
    <t xml:space="preserve">Attended PMP meetings, engaged with an equity practitioner and networked with other PMP businesses to collaborate on best practices, successful events, how to increase employee engagement, etc. ||Our Inclusion, Diversity, Equity &amp; Awareness (IDEA) committee started a series of ""Open Book"" sessions. In these sessions, 2 people (usually from a marginalized or minority group) volunteer to be an open book to answer questions about their lived experiences and share stories with others in the company. These events have overwhelmingly had the highest rate of attendance of all IDEA events we held in 2023. The connections and awareness these events have brought to our employees has been greatly valued by all who have attended.  </t>
  </si>
  <si>
    <t xml:space="preserve">Finding vendors to meet our purchasing needs was challenging, as our team becomes more and more dispersed outside the Portland Metro, it is harder to engage mentors, expand on work experience opportunities for our partner programs. </t>
  </si>
  <si>
    <t xml:space="preserve">Created connections and ongoing vendor relationships with businesses in the directory. |Such as Churros Locos , ActionPath, Bellagios Pizza, Nong's Khao Man Gai and Tamale Boy. |Churros Locos has catered one of our employees wedding and our all company events! We found a meaningful partnership with Court Morse from ActionPath Equity who helped us gain momentum on our DEI practices and fostering of an inclusive company culture. </t>
  </si>
  <si>
    <t>We just set up a field in our accounting system to be able to track this next year!</t>
  </si>
  <si>
    <t>We have signed on to the NOMA call to action and will begin tracking progress in 2024!</t>
  </si>
  <si>
    <t>We met with Ozzie Gonzalez from P3 Consulting about Intentional Purchasing. |We held an office-wide equity workshop with Future Work Design.</t>
  </si>
  <si>
    <t>We had a tighter year financially and had to make employee cuts. We are a small office and need financial growth in order to have employee growth. We struggle to make the time to implement new processes when employees are absorbing the work of others. So far, 2024 is looking better and we hope to make more progress this year!</t>
  </si>
  <si>
    <t xml:space="preserve">We hired a wonderful photographer to take internal headshot photos and office photos for proposals. We have enjoyed building a relationship with her. |We also review the directory when ordering office lunches and purchasing unique supplies. </t>
  </si>
  <si>
    <t>The Portland Clinic, LLP</t>
  </si>
  <si>
    <t>Other: Various school programs through PCC, Concordia, OHSU, etc...</t>
  </si>
  <si>
    <t>Promoted ongoing trainings for new hires related to Unconscious Bias and Intersectionality. Published social observances internally and externally recognizing social events/dates that honor marginalized communities.  Participated in the annual Pride walk and ran a goods drive supporting Rose Haven women's shelter.  Drafted 'DEI' related signage for all locations that signifies expectations around respectful and tolerant treatment for all people who enter our clinics.</t>
  </si>
  <si>
    <t xml:space="preserve">I would say time.  Healthcare has been, and continues to be a complex environment to work in.  </t>
  </si>
  <si>
    <t xml:space="preserve">The Equity Council budget was increased substantially from FY 21/22 to FY 22/23 to operationalize our efforts and advance our DEI goals, including: Trauma-Informed Racial Equity Coaching for Managers, Equity Memo Tool intervention implementation , Support Staff Retention with Exit Interviews and ""Stay Toolkit"", Agency-Wide Racial Equity Training, Affinity Groups, Caucusing Support ||Equity Council surveyed staff to better understand staff affinity group needs. Prosper now has six affinity groups for staff to engage in: ||- Black Affinity for staff who identify as Black/African/African American, Caribbean diaspora. |- Asian American, Native Hawaiian, and Pacific Islander Affinity group, for staff who identify as the Asian diaspora, Native Hawaiian, and or of the Polynesian islands.  |- Latine Affinity for employees who identify as Latine/x/a/o, Mestiza/o, Chicana/o, Afro-Latina/o).  |- The Multiracial affinity decided to gather under a new name Multiracial/Multicultural Affinity to create space for employees who showed up and have found affinity there (folks who are multiracial, of Jewish faith and culture, honor their multiple African tribal affiliations).  |- Queer Affinity is a group for Queer employees (Lesbian, Gay, Bisexual, Trans*, Queer/Questioning, Asexual, Pansexual, Two-Spirited +) |- Disability Affinity Group is for employees who identify as disabled (i.e. physically disabled, sick, deaf/deafblind/hard of hearing, low vision, blind, neurodivergent, or otherwise chronically ill) |||The Accounting &amp; IT teams are engaging in a project to begin to capture more full intentional purchasing spend information, embedding COBID certifications in our accounting tools. </t>
  </si>
  <si>
    <t xml:space="preserve">Setting up system requirements and required fields within our accounting system mean that our reported total $ spent in 2023 is underreported and only includes construction spend and limited professional services spend. One of our 2024 goals is to improve this tracking! </t>
  </si>
  <si>
    <t xml:space="preserve">We utilized caterers for events as recommended by Ronesha. We are beginning to connect Ronesha with more staff internally to build more connections! </t>
  </si>
  <si>
    <t>Bonneville Environmental Foundation</t>
  </si>
  <si>
    <t xml:space="preserve">I think the team needs to make a plan around this and get executive buy in. Oftentimes decisions are being made that are the CFO's office and I don't think this goal has clearly been communicated across the staff. We'll be taking this on as a DEI AT this year to see movement on it. </t>
  </si>
  <si>
    <t xml:space="preserve">These systems are in place and moving well. The next steps will be analysis of pay and workplace experience disaggregated by race. I think there is some concern on gathering this information with sensitivity and with the highest level of confidence in confidential systems. </t>
  </si>
  <si>
    <t xml:space="preserve">We've made significant progress on budget, training hours and culture change in general. We hosted 4 90 minute impact sessions along with 1 workshop style training. Additionally, our management team and organizational leaders underwent a multiday DEI Workshop. ||This year, we're deepening our relationship with a DEI practitioner and they will be conducting an equity audit of our organization in order to help guide our future activities. </t>
  </si>
  <si>
    <t xml:space="preserve">Purchasing is our challenge and this is mostly about creating the systems and path for buy in. We'll be taking this along with work experience on and improving this year. </t>
  </si>
  <si>
    <t>Other: WEX</t>
  </si>
  <si>
    <t>Consistent exit interviews for all staff and interns when they leave the organization</t>
  </si>
  <si>
    <t>Trainings for employees on DEI topics</t>
  </si>
  <si>
    <t>We hosted a mural painting event and DEI training.  A BIPOC mural artist created and organized a group of volunteers to paint over graffiti fences.  This was followed by a DEI training session led by Emmanuel Williams.  This project was sponsored by Prosper Portland.</t>
  </si>
  <si>
    <t>Finding vendors for some of the items we would like to source locally.</t>
  </si>
  <si>
    <t>We were not able to find a local company to provide the items we were sourcing.</t>
  </si>
  <si>
    <t>Field Day</t>
  </si>
  <si>
    <t>Revamp of our onboarding process with BIPOC stakeholder input.</t>
  </si>
  <si>
    <t>We need to work with our bookkeeper to offload some of the work around consistent tracking.</t>
  </si>
  <si>
    <t>We need to grow larger than 7 people in order for some of the ERG pieces to take off OR participate in a larger collection of early stage / small businesses where there are opportunities for folks to connect that becomes more like an ERG network.</t>
  </si>
  <si>
    <t>We revamped our new employee onboarding to make sure the employee experience for new employees, including interns (we participated in Summerworks) would be positive. |We used the Mercatus directory to source the caterer for a large, 400-person event, the 4K4Community. It was Moelicious BBQ. |We came together with other PMP business through the IDG cohort as well, which has been a great way to connect.</t>
  </si>
  <si>
    <t>The Mercatus directory, on its own, wasn't very fruitful. We needed direct support from Ronesha Hayes, which was SO helpful. And ended up being critical. The fair upcoming in March is SUCH a good idea. Can't wait for that.||We had trouble sourcing DEI practitioners for speaker opportunities at the company, in terms of getting sporadic responses. |</t>
  </si>
  <si>
    <t>Moelicious BBQ served the 4K4Community (4k4community.com), which benefited POIC + Rosemary Anderson High School in 2023. Ronesha was incredibly diligent with her help!</t>
  </si>
  <si>
    <t>ZGF</t>
  </si>
  <si>
    <t>We maintained doing A, B, D, F, G. These were not implemented in 2023 as they were already in place.</t>
  </si>
  <si>
    <t xml:space="preserve">We need help in establishing a list of businesses owed by People of Color that can in PDX that can be of service to an Architecture firm. i.e., names of food vendors, office supply vendors, employee engagement companies, etc. would be of value. </t>
  </si>
  <si>
    <t>We maintained doing A, B, C, D, E, F, G, H, I, J, K &amp; L. These were not implemented in 2023 as they were already in place.</t>
  </si>
  <si>
    <t xml:space="preserve">In 2023, ZGF added optional Gender &amp; Ethnicity reporting choices for all staff to self-identify. We participated in the ACE Mentorship Program, the NOMA PDX Project Pipeline, the NOMA Foundational Fellowship Program, the HUDA IPAL Program, &amp; signed up for the NOMA PDX Call-To-Action pledge (a 2-year commitment). ZGF maintained our memberships with the Portland Metro Chamber (formerly Portland Business Alliance) and Partners in Diversity organizations and became Platinum sponsors of the NOMA PDX Chapter. Additionally, ZGF hosted HBCU Internships, attended HBCU Career Fairs, awarded our 4th year of the Emerging Black Architects Scholarship, were Diamond level sponsors of and participants (for the 4th year) in the NOMA HBCU Professional Development Program and carried on with our ongoing commitment to the JUST label. </t>
  </si>
  <si>
    <t xml:space="preserve">Intentional Purchasing in PDX continues to be a challenge as we are a national Architecture firm. The companies listed in the Mercatus Directory and COBID business aren't in alignment with our industry. While we strive to partner and cultivate relationships with BIPOC and MWOBE firms, purchasing goods from &amp; supporting local business beyond meals and office supplies isn't something we've been able to do. Additionally, as a 7-office national firm we are a part of many different EDI programs &amp; initiatives. Finding the manpower to be champions for these efforts on an ongoing basis can at times be a challenge as for most staff, this is in addition to their regular responsibilities as Architects and Designers. </t>
  </si>
  <si>
    <t xml:space="preserve">We have been a part of Portland Means Progress since its inception since 2019 and would say that the impact we have felt as been minimal at best. </t>
  </si>
  <si>
    <t>Northeast Community Center</t>
  </si>
  <si>
    <t>Our business needs additional support from the POIC in terms of program administration and intern placement. It was hard to get in touch with job coaches and find an appropriate intern placement who was supported by their coach.</t>
  </si>
  <si>
    <t xml:space="preserve">Most of the items we order for our organization are office, swim, and maintenance supplies. This year we were unable to find businesses on the Mercatus that fit our biggest needs. We always referred to the Mercatus Directory before purchasing most things. Continuing to grow the Mercatus Directory would be helpful support. |||Public funding for supporting these businesses to help us bridge the financial gap would be a helpful support. We are struggling financially right now and this is impacting our ability to purchase anywhere. </t>
  </si>
  <si>
    <t>Funding opportunities through Portland Means Progress, or resources for grant writing would be helpful.|Resources for capacity building for small organizations would also be helpful. ||It would be great to see more learning opportunities for staff in all positions at our organization, like our front desk staff, teachers, and volunteers.   |</t>
  </si>
  <si>
    <t>This year our organization experienced much change in leadership, which required us to shift our priorities, resulting in less attention to our Portland Means Progress commitments. |In 2023 our organization adopted a new mission, vision, and values that explicitly highlight our commitment to equity and inclusion, as well as our dedication to learning, collaboration, well-being, and integrity. This new mission, vision, and values have enabled us to synthesize our commitment towards culture change and racial equity issues in small ways. ||We also continued to provide our program Jump Start Swim, a full year of free swim lessons for BIPOC and low-income youth in Portland. |</t>
  </si>
  <si>
    <t xml:space="preserve">Our largest challenge was staff capacity amidst leadership transitions this year.  </t>
  </si>
  <si>
    <t>Workforce Southwest Washington</t>
  </si>
  <si>
    <t>Actively engaged in diverse Chambers of commerce events and activities; attended special events in our region around DEIB initiatives; hosted events for businesses/community partners around the Opioid epidemic; convened community partners to find common areas to work together and better support individuals and families in our region; hired a consultant to work with our team on developing skills around bias and conflict management</t>
  </si>
  <si>
    <t xml:space="preserve">Seeking to connect with women and minority-owned businesses in a deeper way in terms of understanding their needs around workforce development and how to be a better partner to them in this work. </t>
  </si>
  <si>
    <t>Venture Portland</t>
  </si>
  <si>
    <t>Project Pivot</t>
  </si>
  <si>
    <t xml:space="preserve">we will work this upcoming year 2024, to complete trainings in DEI for all employees (only 2 of us who are also owners). As we grow, maybe in 2025, we will appreciate support in how to hire a diverse workforce. </t>
  </si>
  <si>
    <t xml:space="preserve">Maybe, with one other local business who shared information with me about becoming a Portland Means Progress business. </t>
  </si>
  <si>
    <t>time to do the DEI trainings, which we plan to complete in 2024.</t>
  </si>
  <si>
    <t>Bandwidth and support for adopting a purchasing tracking system</t>
  </si>
  <si>
    <t>See above</t>
  </si>
  <si>
    <t xml:space="preserve">Budget is a constant challenge.  We committed a lot of time and resources to completing org-wide microaggression training and to adopting a rupture and repair framework.  We also invested time and resources into re-chartering our Equity Council and to hiring on and onboarding two new leaders of color. </t>
  </si>
  <si>
    <t xml:space="preserve">RNDC has employee resource groups for women and BIPOC populations. </t>
  </si>
  <si>
    <t xml:space="preserve">Limited BIPOC population in Portland to draw from. </t>
  </si>
  <si>
    <t>City of Roses Disposal &amp; Recycling INC</t>
  </si>
  <si>
    <t>We had a few Portland based BIPOC vendors that moved out of the City zip codes due to taxes, crime and increased cost of property.  Improvement to these 3 things would help us attract  and keep our current Portland BIPOC vendors.</t>
  </si>
  <si>
    <t>As a minority owned busniess involved in the BIPOC community we have been able to form bonds with many in the community and engage in discussions about the may factors related to racial equality issues.  Some of the organizations that we belong to and make charitable contributions to are NAACP, NAMC, Business for a better Portland, Black Educational Acheivement Movement, and the National Assocition of Minority Contractors.  In this way we are helping to bring visibility and resources to the BIPOC community.</t>
  </si>
  <si>
    <t>Much of our annual spend dollars go towards government and regulatory bodies that will never qualify for locl BIPOC status.</t>
  </si>
  <si>
    <t>A &amp; K Designs, Inc.</t>
  </si>
  <si>
    <t>Increased year-over-year dollars expended to local BIPOC-owned businesses (2022 to 2023)</t>
  </si>
  <si>
    <t>- Internal training/education|- More vendors to use substitute W-9 form</t>
  </si>
  <si>
    <t xml:space="preserve">In May 2023, one of our employees testify in front of the Portland City Council and the Mayor to support Prosper Portland's E-Zone program.  As part of the testimony, she emphasized that the company was benefited by Portland Means Progress' Equity Training Series.  Also, she mentioned that, through free Consultations on Intentional Purchasing , we were able to take a fresh look at our procurement activities. </t>
  </si>
  <si>
    <t xml:space="preserve"> ||</t>
  </si>
  <si>
    <t>Instrument</t>
  </si>
  <si>
    <t>Other: Instrument hosted Portland Workforce Alliance - an organization that identifies students from socio-economically challenged areas to get exposure to new industries and job opportunities.  14 students completed the program which included creative workshops and direct interactions with industry leaders.</t>
  </si>
  <si>
    <t>-</t>
  </si>
  <si>
    <t>The Green Cities Company</t>
  </si>
  <si>
    <t xml:space="preserve">The Green Cities Company has committed to utilize purchasing from BIPOC owned businesses wherever possible. We have also piloted the Green Cities ""Yellow Pages"", which is a directory of local-, minority-, and women-owned businesses for tenant events, corporate events, and property spending in both Portland and other cities across the country. </t>
  </si>
  <si>
    <t>Washington County</t>
  </si>
  <si>
    <t>We are working on these through our Bilingual Pay Policy and through our Talent Acquisition team, but they are not fully implemented yet.</t>
  </si>
  <si>
    <t xml:space="preserve">The County is trying to utilize resources through Amazon and other major corporations to track that spend.  Unfortunately, we do not have the staff to create and maintain a formal program.  We are doing what we can as we can. </t>
  </si>
  <si>
    <t>Over the course of the last year, our organization has been intentional about creating an interdisciplinary, cross-departmental team to both baseline the data needed to track our progress and generate theories of change to advance racial equity through intentional purchasing and work experience. ||We have team members focused on specific areas within these buckets, including supplier diversity and internship program development. In addition to ongoing community engagement to understand the barriers businesses and people face in working with our organization, we have hired a Mercatus Purchasing Liaison and are investing in a market assessment to ensure our future strategies are data-driven.||In January of 2023 our organization implemented rules allowing direct contracting for up to $150,000 with COBID firms that provide personal or professional services.  The Rules also state that there must be two COBID-certified suppliers among firms solicited unless fewer than two COBID-certified suppliers are available in that area of work.  |</t>
  </si>
  <si>
    <t xml:space="preserve">Lack of systems.  Also, the opportunity to work on an interdisciplinary team is both the driver of meaningful action and also challenging as we face competing priorities across our portfolios. </t>
  </si>
  <si>
    <t>OHSU</t>
  </si>
  <si>
    <t>Mentorship program: We don't have a formal mentorship program, but there are informal mentorship happening at different levels. We have established a new HR leadership structure with a Vice President for Equity, Opportunity and Engagement position. It will be one of the responsibilities of this role to find ways to create pathways for career advancement opportunities. ||Exit Interviews: There has not been a consistent exit interview process among employees that depart OHSU. However, it is being explored. Exit interview among interns does happen more regularly.</t>
  </si>
  <si>
    <t>We rely on Portland Means Progress support in connecting and networking with other large firms to share information, set expectations, and increase everyone's goals across Oregon. We also rely on their support in connecting us with groups that provide resources to small businesses in order to lift the collective - like the July 2023 Supplier Diversity Networking Event.</t>
  </si>
  <si>
    <t xml:space="preserve">Continued networking and engagement with leaders from similar organizations will be helpful to share information and best practices. Opportunities to engage with other affinity groups from different sectors would also be a way to attract more employees to get involved. </t>
  </si>
  <si>
    <t>The formalized OHSU Supplier Diversity Office is part of OHSU's overall 2025 plan to make Oregon a national leader in health and science innovation for improving the health and well-being of all Oregonians and beyond. Our goals are to:  |‚Ä¢	Build a diverse, equitable environment where all can thrive and excel|‚Ä¢	Be the destination for transformational learning|‚Ä¢	Enhance health and health care in every community|‚Ä¢	Discover and innovate to advance science and optimize health worldwide|‚Ä¢	Partner with communities for a better world|‚Ä¢	Ensure a sustainable foundational infrastructure|The Supplier Diversity Office has established a strategic plan, hired staff to partner across the enterprise, and set goals and targets for OHSU's departments to increase our spend with BIPOC-owned businesses, women-owned businesses, and other Disadvantaged Business Enterprises. Building internal relationships and external relationships with our local advocacy groups and regional partners is how we plan to reach our goals. ||The July 2023 Supplier Diversity Networking event was a great event to help us connect with other Portland Means Progress businesses. Attending the Supplier Diversity Bi-Monthly Roundtable is also a very beneficial meeting to connect with other businesses about how we can move our goals forward and work through pain points that we might collectively be experiencing. In November 2023 we were also able to sign an MOU with Oregon MBDA to establish a partnership and provide more resources for suppliers.||OHSU prides itself on being a community partner. We attended various community and cultural events year-round and provide support to different communities. We invest dollars in a number of scholarship programs for high school and college students including The Skanner Foundation and Hispanic Metropolitan Chamber. We attend multiple membership meetings a month for local advocacy groups that support intentional purchasing in order to answer questions and be available for those interested in working with OHSU.</t>
  </si>
  <si>
    <t xml:space="preserve">One of our biggest challenges at OHSU is due to the sheer size of our institution, we have to work harder and differently to make sure our message reaches everyone. We've come up with a communication schedule across a number of mediums to ensure the goals and mission reach everyone.||Our Human Resources unit has been going through a transition and transformation period. This has led to various leadership and structural changes which brings some additional time needed for trust building. The work of the Center for Diversity and Inclusion has been moved to the Chief People Officer and the Provost to better align DEIB work within those unit. The free-standing department does not exist, but rather the work is embedded in our HR and educational units.  </t>
  </si>
  <si>
    <t>We have a number of events coming up in early 2024 that we plan on using Mercatus for and establishing connections moving forward.</t>
  </si>
  <si>
    <t>Emerio Design</t>
  </si>
  <si>
    <t>‚Ä¢	In 2023, all of our catering for quarterly staff meetings was from minority-owned catering companies.|‚Ä¢	Ongoing - Mandatory non-harassment training for all staff|‚Ä¢	1/1/23 - Internal DEI Committee formalized|‚Ä¢	3/16/23 - Cindy Trivisonno presentation to staff on ""Embracing Neurodiversity as an Asset to our Teams""|‚Ä¢	Sponsor of STEAM robotics team|‚Ä¢	Ongoing - Discussions and conversations with staff on ongoing DEI initiatives|</t>
  </si>
  <si>
    <t>‚Ä¢	Finding BIPOC applicants to fill roles|‚Ä¢	Cost-prohibitive to going with niche BIPOC vendors</t>
  </si>
  <si>
    <t>OpenSesame</t>
  </si>
  <si>
    <t>Other: De La Salle North Catholic Work Study Program</t>
  </si>
  <si>
    <t xml:space="preserve">We restructured our DEI PowerHour learning series for all employees. They are now in series instead of sessions every other week. This makes more ugency to join in the conversations. We have continued to grow our ERGs and they had a very successful meeting with leadership about what they have been doing and how our leadership team can get involved. </t>
  </si>
  <si>
    <t xml:space="preserve">With the economic downturn we faced making decisions for our business that still kept DEI in mind and also benefitted the success of our business. </t>
  </si>
  <si>
    <t>Jacobs</t>
  </si>
  <si>
    <t xml:space="preserve">We continued to post the BIPOC business directory on PDX Hub website. We used a Bipoc baker for a Mother's Day Treat in May. We used BIPOB businesses at our Employee Network Membership Drive. </t>
  </si>
  <si>
    <t xml:space="preserve">Because of the nature of our organization, other than catering and a few other items, we don't have much of a need to use local businesses. Wish we could do more. </t>
  </si>
  <si>
    <t>Cook Solutions Group</t>
  </si>
  <si>
    <t xml:space="preserve">Cook Solutions Group is moving toward being in a position where we can better serve our interns that work with us. Our learning and development team is a newer department and as they grow and develop, we can use their support to provide a more structured plan for interns. We feel that we have enough outside support and are working on building a stronger internal structure so we can provide the best possible experience for the interns. </t>
  </si>
  <si>
    <t xml:space="preserve">CSG will strive to utilize the Mercatus Directory for businesses when we are hosting events that need catering throughout the 2024 year. </t>
  </si>
  <si>
    <t xml:space="preserve">CSG provides DEI training opportunities on our training platform that are available to employees at all times. We will continue to update and add additional trainings as needed as well. Our CXO and HR department will be responsible for any DEI efforts and will continue to seek education through PMP as needed. We have the support of leadership and management for our DEI efforts and will coninute to find ways to incorporate policies, practices and more actions that will improve the overall scope of CSG's DEI program. </t>
  </si>
  <si>
    <t>Cook Solutions Group's recruiting initiative in 2023 was to continue to broaden our efforts in developing relationships with recruiting sources that would bring our employment opportunities to a more diverse and underrepresented community of candidates. We have developed and continue to build on our relationship with the CompTIA Career Academy/Creating IT Futures which is non-profit charity with the mission of helping populations under-represented in the information technology industry and individuals who are lacking in opportunity to prepare for, secure, and be successful in IT careers. Our relationship with these organizations has opened the opportunity to connect with a specific part of the Portland Community through outreach and can reach individuals who are a good match for our employment opportunities that we may not have reached through our standard recruiting practices. We successfully hired multiple candidates in 2023 and past years through these relationships specifically and will continue to engage and foster these connections. |We have also continued to strengthen our relationships with organizations such as the Department of Rehabilitation and Goodwill Industries to continue to provide us with a broader pool of diversified candidates. |</t>
  </si>
  <si>
    <t>Amy Marconi participated in the Internal Champions 5 Week Intensive Course on strategic training for racial diversity, equity, and inclusion.</t>
  </si>
  <si>
    <t xml:space="preserve">Cook Solutions Group experienced some internal challenges with turnover within our HR department in 2023 which prolonged for most of the year. This was a challenge for the department to keep on track with the focus on reaching our goals. We are in a better place now and feel confident we can strive to reach our goals for 2024. </t>
  </si>
  <si>
    <t>Recode.org</t>
  </si>
  <si>
    <t>We attended a gathering organized by Portland Means Progress and learned about other organizations and what they do.  We heard about events and attended a couple of the markets.</t>
  </si>
  <si>
    <t>Our organization is reduced to 1 employee and half of our board members have had to exit for personal reasons.  We are just trying to rebuild the organization at the moment.</t>
  </si>
  <si>
    <t>Vigor</t>
  </si>
  <si>
    <t>Does PMP have any specific training resources for hiring managers around diversity of hiring panels, screening applicants and otherwise ensuring equity in interview process?</t>
  </si>
  <si>
    <t>Vigor continued our workforce development actions within our DEI advisory board, aimed at expanding the pipeline of workers both immediately entering the workforce, as well as the next generation. That has included extensive work to strengthen our partnership with Portland Community College, including adding a recruitment piece; participation in the manufacturing consortium for Future Ready Oregon, where we advocate for improved connections between business, academia and community organizations; and direct outreach to potential partners to market the opportunities in our sector. ||We also continue to be a major supporter of small businesses, specifically women and minority-owned. Our subcontracting and supplier relationships with small businesses represent approximately half of our business partnerships, from a spending standpoint. ||</t>
  </si>
  <si>
    <t xml:space="preserve">We continue to face significant, time-sensitive pressure around hiring and workforce, which requires a broad approach to growing the pipeline. We have also encountered the workplace differences between a private-sector industrial business and our public sector partners, as we work to strengthen our relationships. </t>
  </si>
  <si>
    <t>We started 2023 with over half of our work force consisting of people from minority backgrounds. By the end of 2024 our growth of this group increased by 5.1%.</t>
  </si>
  <si>
    <t xml:space="preserve">We solicited bids for work from minority owned business that were not previously included. While the bid quality and completeness of the work to be performed met the standards, the prices were around 25% higher. That is/was a difficult sum to absorb by our business. If the bids were the same or significantly closer, we would have awarded the work differently. </t>
  </si>
  <si>
    <t xml:space="preserve">We increased pay for employees|Engaged with local Portland High School at hiring event.  |Sponsored the Beaverton robotics team|Sponsored Gabi Dixon - Strong Women competition |Training for all employees and owners - Bias, Diversity, and Inclusion </t>
  </si>
  <si>
    <t xml:space="preserve">All employees and ownership took a BIAS , Diversity and inclusion training course.  We are going to keep this going on all new hires and find new courses for everyone to take each year. </t>
  </si>
  <si>
    <t xml:space="preserve">None </t>
  </si>
  <si>
    <t xml:space="preserve">Accessing to Mercatus was effective but seems that some business listed in Mercatus are not up to date in the contact information or even still in business. </t>
  </si>
  <si>
    <t>None at this time</t>
  </si>
  <si>
    <t>We intentionally hired and worked with another women and minority owned business</t>
  </si>
  <si>
    <t>Lack of availability of certain minority owned business such as attorneys and accounting firms</t>
  </si>
  <si>
    <t>We are closely working with another women and minority owned business</t>
  </si>
  <si>
    <t xml:space="preserve">We attended the Portland Means Progress HR/Policy workshop </t>
  </si>
  <si>
    <t>We started a LGBTQA+ affinity group |We continued our efforts in evaluating a survey we conducted in early 2023 |Some folks in the office received training on 'belonging' |</t>
  </si>
  <si>
    <t xml:space="preserve">Financial commitment of offering training to everyone in the office |Scheduling challenges in terms of finding time for everyone to participate in trainings |Employee bandwidth </t>
  </si>
  <si>
    <t>Sherpa Design</t>
  </si>
  <si>
    <t xml:space="preserve">We haven't started this initiative yet, but are excited to connected with other business soon. </t>
  </si>
  <si>
    <t>We just moved into our new building and the logistical challenge of that has delayed our start to evaluating and implementing these initiatives.</t>
  </si>
  <si>
    <t>Vvolt</t>
  </si>
  <si>
    <t>We examined how we write and distribute recruitment materials, and removed some barriers to entry such as non-relevant education qualifications.</t>
  </si>
  <si>
    <t>Our culture change practice is oriented around hiring, and we only hired one new position in 2023.</t>
  </si>
  <si>
    <t>Murmur Creative</t>
  </si>
  <si>
    <t>As an agency, our workflow is not always consistent and it can be difficult for us to host interns when we have less client work. We aim to provide interns with meaningful experiences, but we can't predict our summer needs (internship season)  in the winter time.</t>
  </si>
  <si>
    <t>We hired a former ELI intern full time in our Brand Strategy department|We hosted an ELI intern in our Brand Strategy department that guaranteed 30 hours a week of pay|We participated in We Believe in Portland as an agency to support street clean up efforts in downtown Portland|We joined Adopt a Block to support our local community in keeping our streets clean |</t>
  </si>
  <si>
    <t>Our workflow can be inconsistent so we may not always have work for interns |Lack of awareness of racial equity and culture change opportunities, and options that work with the resources we can allocate. |</t>
  </si>
  <si>
    <t>JJT Studios</t>
  </si>
  <si>
    <t xml:space="preserve">Discounts for for repeat BIPOC businesses that utilized our rentals and space </t>
  </si>
  <si>
    <t xml:space="preserve">We are a workforce development training program for traditional health workers (THW) and  this is a growing field.  We still need funding to support more BIPOC THWs receive training. </t>
  </si>
  <si>
    <t xml:space="preserve">We met with diverse  industry leaders and introduced them to our interns. We hosted special networking events and helped seek employment placement opportunities for the interns. </t>
  </si>
  <si>
    <t xml:space="preserve">The financial barriers for the Individual interns to enter the profession that is an oncall lifestyle is still a barrier. Childcare. Transportantion an expectation of volunteering their time to attend three clients prior to being able to get certified and registered as state Traditional Health Workers. </t>
  </si>
  <si>
    <t>Sumner Street Shea LLC</t>
  </si>
  <si>
    <t>I worked with other BIPOC business owners to collaborate on pop-up markets that they hosted. For example, I signed up to be a vendor with PDX Black Collective Market, PDX Vendor Collective, and Great River Arts Festival at markets they hosted which included a multitude of BIPOC vendors in the Portland metro area.</t>
  </si>
  <si>
    <t>Yes, I worked with Stewart Marketing Group for a second time to order business cards.</t>
  </si>
  <si>
    <t>underU4men</t>
  </si>
  <si>
    <t>Develop local BIPOCQ vendors in Men's apparel and body care.</t>
  </si>
  <si>
    <t>We use intentional purchasing beyond the Portland Metro Area.</t>
  </si>
  <si>
    <t>Lack of BIPOCQ men's product vendors</t>
  </si>
  <si>
    <t xml:space="preserve">We are a diverse LGBTQ-owned business with a trained, diverse employee base.   We have adopted Intentional purchasing and expanded it to all areas of buying.  Our culture is BIPOCQ-focused; our work environment targets and supports BIPOCQ youth and works to advance them.  PMP adds little value to a business that has these principles at its core values.||For Portland Means Progress to add value it needs to expand to areas beyond BIPOC. </t>
  </si>
  <si>
    <t>Portland Garment Factory</t>
  </si>
  <si>
    <t xml:space="preserve">Currently we are cultivating a Design and Fabrication Intensive Internship Program ( Dafii ). PGF would benefit from a common language around recruitment of BIPOC interns. </t>
  </si>
  <si>
    <t xml:space="preserve">OMEP, Emerging Entrepreneurs, A.I.R. + Community volunteering, group conversations about workplace bullying &amp; intimidation. </t>
  </si>
  <si>
    <t xml:space="preserve">One challenge is how to increase applicants to open positions at our company. </t>
  </si>
  <si>
    <t>PGF has to shift all focus into continuing to rebound and grow the business after a very rough few years. When PGF is back to thriving, there will be more opportunity for pointing the focus toward intentional workplace and cultural advances.</t>
  </si>
  <si>
    <t xml:space="preserve">Our ELI partnership continues to show success in our diversity aspirations within our Intern population, which we believe will translate directly into full-time positions within the organization. ||Events to support entrepreneurship and jobs with groups that represent communities of color: we went to SHPE 2023 Nov 1-5 for Latinx recruitment and extended one offer. We had an amazing pool of candidates that has been interviewing. Additionally, we support Adelante mujeres Programs. Those programs are for women, Latinas youth, and entrepreneurial, we invite some of their companies to our Holiday Extravaganza.||Women Interactive Network (WIN) has executed events where professional clothing was collected for jobs and jobs interviewed and donated. Additionally, they have partnered with community groups for donations for women's health (ie. soap, shampoo, feminine hygiene products, etc.). When food/baked good are brought into event, they have ensured they are purchased from women owned stores/bakeries. </t>
  </si>
  <si>
    <t xml:space="preserve">Adding ""belonging"" to diversity, equity, and inclusion has created a culture change for our company as we think more holistically about DEI&amp;B. Understanding that if we don't feel like we belong at work, attrition, disengagement, and a lack of cohesion is inevitable. ||Also hosted a diverse vendor conference. </t>
  </si>
  <si>
    <t xml:space="preserve">The biggest challenge from the DEI&amp;B office is resources (people).  With a small team we must prioritize initiatives that we work on each year to ensure they are effective and sustainable  (not 'one and done"" or ""check the box"".  We have more than what we can do so progress can feel slow.  </t>
  </si>
  <si>
    <t>Cargo</t>
  </si>
  <si>
    <t xml:space="preserve">We are always looking for office supplies, store supplies (shopping bags, price tags etc), and cleaning supplies - and suggestions? </t>
  </si>
  <si>
    <t xml:space="preserve">Staff workshop to fully understand personal pronouns and a space in which to practice pronoun use. </t>
  </si>
  <si>
    <t xml:space="preserve">We worked with PP, our entire team &amp; the community on a mural on our building with local arts Alex Chiu.  </t>
  </si>
  <si>
    <t>2023 was a challenging year for retailers - much of our energy went into ensuring that our team was supported with shifts and job security.  It was difficult for us to find the time and financial resources to attend and/or create workshops. ||</t>
  </si>
  <si>
    <t>Coy &amp; Co.</t>
  </si>
  <si>
    <t xml:space="preserve">Portland Means Progress proving they're a trustworthy organizational and pedagogical body by providing transparency in their participation in Business Alliances like the Oregon-Israel Business Alliance. Portland Means Progress needs to honor their Indigenous, Black, and SWANA community they purport to support by naming and condemning the current genocidal settler-colonial campaigns we are complicit in. I cannot build intentional purchasing efforts with vulnerable communities when I am publicly aligned with a government body that has been silent about the current atrocities they are experiencing. The intentional silence of Prosper Portland and Portland Means Progress, and Portland City Council stands directly in opposition of my intentional purchasing efforts and these government body's stated missions. </t>
  </si>
  <si>
    <t>I participated in the global call for a general strike in support of the Palestinian people who have been subjected to apartheid and genocide on the United States dollar for the last 75 years.</t>
  </si>
  <si>
    <t xml:space="preserve">My biggest challenge with being aligned with Portland Means Progress/Prosper Portland who had purported to be a trustworthy organizational and pedagogical body yet did not provide transparency in their participation in Business Alliances like the Oregon-Israel Business Alliance (DBA: Technology Association of Oregon). Portland Means Progress needs to honor their Indigenous, Black, and SWANA community they purport to support by naming and condemning the current genocidal settler-colonial campaigns we are complicit in. I cannot build intentional purchasing efforts with vulnerable communities when I am publicly aligned with a government body that has been silent about the current atrocities they are experiencing. The intentional silence of Prosper Portland and Portland Means Progress, and Portland City Council stands directly in opposition of my intentional purchasing efforts and these government bodies' stated missions. </t>
  </si>
  <si>
    <t xml:space="preserve">Other: My biggest challenge with being aligned with Portland Means Progress/Prosper Portland who had purported to be a trustworthy organizational and pedagogical body yet did not provide transparency in their participation in Business Alliances like the Oregon-Israel Business Alliance (DBA: Technology Association of Oregon). Portland Means Progress needs to honor their Indigenous, Black, and SWANA community they purport to support by naming and condemning the current genocidal settler-colonial campaigns we are complicit in. I cannot build intentional purchasing efforts with vulnerable communities when I am publicly aligned with a government body that has been silent about the current atrocities they are experiencing. The intentional silence of Prosper Portland and Portland Means Progress, and Portland City Council stands directly in opposition of my intentional purchasing efforts and these government bodies' stated missions. </t>
  </si>
  <si>
    <t xml:space="preserve">Community Energy Labs </t>
  </si>
  <si>
    <t>Other: EDICT Internship Program: The EDICT Internship Program is a partnership between Clean Energy Leadership Institute (CELI), Elemental Excelerator, and FutureMap. We place a diverse pipeline of talent in 10-week paid internships at partner employers dedicated to solving climate change.</t>
  </si>
  <si>
    <t xml:space="preserve">We would like to continue our summer internship/apprenticeship program to attract|diverse and climate curious workers again this summer. Our summer program is a means to attract greater diversity into the climate tech arena and build relationships with diverse workers. Additional financial support would be allocated to hire two additional interns, and provide employee training to ensure our entire company is informed and advocating for a diverse and inclusive workplace. </t>
  </si>
  <si>
    <t xml:space="preserve">While we have built a robust foundation for our DEI efforts, additional support would be allocated to establishing best practices to analyze pay and workplace satisfaction disaggregated by race, 360-degree feedback on management, as well as continue our Diversity training for all staff.  </t>
  </si>
  <si>
    <t xml:space="preserve">We took the following actions: |We hired and supported two interns through the EDICT program. When the summer program completed, we hired one of them to continue working with us. ||Beyond our hiring efforts, we made substantial progress on our policies, procedures, and documentation, including:  |||DEI POLICY &amp; OKRS: CEL will keep positions open and continue recruiting until at least 25% of applicants responding to a given job posting constitute a diverse candidate. CEL will provide Diversity training for all staff such as the four-hour diversity training for the entire team at our Portland All Hands meeting||HIRING &amp; ONBOARDING SYSTEM: CEL has a hierarchy of templates that have all been created, reviewed, edited and improved with diversity as a primary goal: Work Culture Values &amp; Mission, Hiring Process, Onboarding Process, Offboarding Process, Retention &amp; Feedback. ||JOB DESCRIPTIONS: Templates were developed and reviewed to ensure unbiased language. ||SOURCING: Developed a sourcing platform with 128 diverse sourcing channels. Recruiters are expected to use email templates and source through diverse networks first. ||APPLICANT TRACKING: All initial phone screens, panel interviews and follow up interviews are tailored to the role and scripted.  Interviewers are trained and expected to follow both the interview script and to use the scoring rubric based on competencies that is in the Applicant Tracking System and directly corresponds with the scoring outlined in the rubric.  ||INTERVIEW DESIGN: Hiring managers are expected to work with HR to get crystal clear on this and to convert this into attributes and hiring rubrics.  these rubrics will be reviewed by multiple stakeholder teams in the company for accuracy and also to look for potential bias.  One example being an engineer as asking for a very specific technical skill that could have been learned on the job - the hiring team removed this from both the job description and the interview questions. This process is complete prior to the role being released to recruiters or the public.  </t>
  </si>
  <si>
    <t xml:space="preserve">We made significant progress in 2023. Our key challenges are around budget and staffing to ensure that we have the resources to sustain and build on our commitments. </t>
  </si>
  <si>
    <t>Ongoing internal or external trainings to support the professional development of employees of color</t>
  </si>
  <si>
    <t>Urban Land Institute Northwest</t>
  </si>
  <si>
    <t xml:space="preserve">We need to complete a readiness assessment, create and implement a DEI plan for our local chapter. || </t>
  </si>
  <si>
    <t>Member engagement - encourage members to report their demographics in their ULI member profile and create a transparent pathways for BIPOC members to join council and committees||Develop partnerships with diverse organizations to learn how BIPOC communities do business, understand their needs and expectations and provide value to historically overlooked professionals.</t>
  </si>
  <si>
    <t>We had staff transition for 2023, so goals for culture change were not completed as planned.</t>
  </si>
  <si>
    <t>ThinkShout</t>
  </si>
  <si>
    <t>The DEI Committee was reworked within the company. We had a collaboration with Future Work Design to receive an external 's evaluation &amp; assistance. From this, the DEI Committee has spent the last quarter of 2023 to create more DEI initiatives like purchasing books  for the company that educate on racial equity, acts of exclusions (microaggressions). The books are used in the company's DEI Book Club that meets to discuss.</t>
  </si>
  <si>
    <t>In 2023, the Change Team (now known as DEI Committee) had a third party consultant's assistance in creating the scope of the DEI work being done at ThinkShout. It led to a discussion amongst the Change Team and the Executive Team on decision making considerations about DEI work. Another challenge was the topic of billable target work versus non-billable target work (which includes DEI work). The allocation system is something the company has been exploring to accommodate for all of our clients' goals as well as internal work.</t>
  </si>
  <si>
    <t>Accretech SBS, Inc.</t>
  </si>
  <si>
    <t>Educating our purchasing department about BIPOC owned businesses and implementing this|into our ERP system as a way of tracking funds allocated towards intentional purchases.</t>
  </si>
  <si>
    <t>Our company is relatively diverse already, but we could increase our engagement efforts to|celebrate our differences.</t>
  </si>
  <si>
    <t>In November 2023, we first learned of this program. Since then, we have taken steps to|identify and improve how our business can contribute to the betterment of Portland and our|surrounding community.</t>
  </si>
  <si>
    <t>In October 2023, our Supply Chain and Quality Dept. attended a Supply Chain conference in|Portland to network with local businesses. We became aware of the concept of intentional|purchasing at that time. Another instance was when our Quality Manager attended a People of|Color conference at Portland Community College after hearing about it from Prosper Portland.</t>
  </si>
  <si>
    <t>We only had 2 months in 2023 (Nov. - Dec.) to work towards achieving some of the|commitment goals.</t>
  </si>
  <si>
    <t>Salt &amp; Straw</t>
  </si>
  <si>
    <t xml:space="preserve">CEO Kim Malek and a group of Salt &amp; Straw team members participated in the ""We Believe in Portland"" cleanup event in September as part of a public commitment Kim has made to finding sustainable solutions to address Portland's ongoing crises. </t>
  </si>
  <si>
    <t xml:space="preserve">In 2023 we took an important step of doing a demographic study of all of our scoop shop team positions to begin to define and disaggregate the experiences of our team members. This data was used to inform a benefits audit to ensure that our benefits and total rewards package is meeting the needs of our team members. </t>
  </si>
  <si>
    <t xml:space="preserve">The business had an aggressive growth strategy in 2023 so that was a competing priority for our team. </t>
  </si>
  <si>
    <t>We have directed our pro-bono efforts and donations toward organizations that prioritize equity and support BIPOC communities. In 2023, 48% of our charitable contributions were allocated to equity-focused organizations, and 34% went to BIPOC-focused organizations. Additionally, we apply an equity lens to all our purchases.</t>
  </si>
  <si>
    <t>We have limited opportunities to make purchases that can be directed towards BIPOC-owned businesses.</t>
  </si>
  <si>
    <t>Any additional resources that outline BIPOC-owned businesses that we could purchase consumables from would be helpful. Thanks!</t>
  </si>
  <si>
    <t xml:space="preserve">- We hired a Portland-based BIPOC contractor to do the buildout/TIs of our new HQ in the Pearl District. The buildout is beautiful. We moved in in September 2023. |- We purchased over $8000 of food for our team from BIPOC-owned restaurants in Portland in 2023. </t>
  </si>
  <si>
    <t>- We purchase lunches for our team every Friday. In 2023, we intentionally purchased $8,697 in lunches from BIPOC-owned, Portland-based restaurants. |- We started 360 reviews in 2023 to give employees a chance to provide feedback on their managers|- We did a pay equity assessment in 2023 |- We committed to all hourly employees being paid above minimum wage|- We signed up for an new education platform that has robust DEI training which we will be taking advantage of in 2024</t>
  </si>
  <si>
    <t>NA</t>
  </si>
  <si>
    <t>Olympia Meats, LLC</t>
  </si>
  <si>
    <t>DEI Training. Language Training (Spanish/English) - limited budget and people resources have made it difficult to follow through</t>
  </si>
  <si>
    <t>It would be helpful to connect with a member of prosper portland to identify needs that we have that would match companies within the directory. The Mercatus directory does not have suppliers listed specific to materials we are purchasing for production from searches. More events where I can connect with businesses (I connected with a COBID business through an event last year and purchase from them)|</t>
  </si>
  <si>
    <t xml:space="preserve"> Multiple initiatives are in the works this year. Limited budget and people resources has caused progress to be slower than we would like.||Grants.|</t>
  </si>
  <si>
    <t>Started working on Leadership development for our supervisors (future leaders), increased wages across the board, started same day pay program.  These have changed people lives!</t>
  </si>
  <si>
    <t>Purchasing: working with a new vendor that is COBID certified through the event I attended about intentional purchasing||In Culture Change, we have connected with the PSU Spanish program to provide outside translators to our Spanish speaking population to have more meaningful Check-ins and Reviews with their direct managers.|</t>
  </si>
  <si>
    <t>For purchasing, small team with limited time during Q3-Q4 to fully qualify all new opportunities for exploring vendor approval through our supplier program. ||While we have made efforts to bring in translators, we still have a way to go in bridging the language gap at the plant.  We have specific departments that are almost entirely Spanish speaking, and others that are almost entirely English speaking which at times causes a disconnect.|</t>
  </si>
  <si>
    <t>The Impact Collective</t>
  </si>
  <si>
    <t>Both leaders of The Impact Collective attended Portland Means Progress' Racial Equity training series.</t>
  </si>
  <si>
    <t>Capacity! We are a two person team and we wear all the hats. We are a small and young business focused on reaching a sustainable revenue level so it's hard to prioritize this important work at this stage.</t>
  </si>
  <si>
    <t>Harder has participated in the Port of Portland's Mentor-Prot√©g√© program with the Airport's TCORE project, but we also have a mentorship program that goes hand-in-hand with our supplier diversity program - to help and advise if our Corporate Safety Steering Committee does not approve of a subcontractor's safe work performance or programs, or our financial and risk management personnel throw up a red flag after their assessment. In such cases, this is where our mentorship program jumps in. Our Safety and Financial advisers will coach and offer advice on how diverse companies can be compliant with whatever issues they may be concerned about.||When they are approved, our mentorship programs continue to work for them as special advisors and coaches in all their future estimating efforts. When we do have new subcontractors coming on board with Harder for the first time, we provide onboarding support. This is where we discuss billing and invoicing, basic scheduling and daily pre-task planning type meetings. All the basics of what they will expect on the upcoming project and who to talk to if they need help.</t>
  </si>
  <si>
    <t xml:space="preserve">We launched a Diversity, Equity and Inclusion committee with employees at different levels of leadership to create meaningful change in the construction industry.  This committee has the full backing of leadership at the highest levels.  </t>
  </si>
  <si>
    <t xml:space="preserve">Despite increasing our spends for 2023 year over year, we continue to find a lack of material vendors and subcontractors that have diversity certifications.  We would love to increase our purchasing and spends with these groups but they are both few and hard to find. </t>
  </si>
  <si>
    <t>Other: De La Salle student internship program, ACE Mentorship Internship, and We extend up to (2) paid summer internships annually for architecture and interior design students pooling candidates from local and national universities</t>
  </si>
  <si>
    <t xml:space="preserve">Continued support for spending/accounting research, analysis, etc. ||How do we get consultant and vendor partners to provide demographic information? ||Measuring our equitable spending AND then improving, how do we do that?  ||How do we track vendors through our Credit card purchasing? ||Understanding and assessing the viability of a future GBD scholarship. </t>
  </si>
  <si>
    <t xml:space="preserve"> - Continued resources for DEI training.  The PMP training sessions have been very helpful for our team to engage in DEI training opportunities.   || - Examples of how other firms have addressed analysis and initiatives to understand better race integration and support. </t>
  </si>
  <si>
    <t xml:space="preserve">We closed our offices for 1 day, and had an all staff event at Kelly Elementary school where our staff provided the labor and resources to build out their sensory garden courtyard space.  Giving all of our staff members an opportunity to give back to an underprivileged community that have high needs BIPOC students.||We outreached to Ronesha/Mercatus Network to provide us with multiple resource options, i.e. attorney resource, background check services, drug screening, and small vendor for holiday party.||Invited small business partner to our holiday pop-up shop party to sell their products. </t>
  </si>
  <si>
    <t xml:space="preserve">Budget constraints. ||Staff ability to commit to additional time outside of work hours and limited paid committee time to 20 hours/year per employee. ||Loss of momentum. </t>
  </si>
  <si>
    <t xml:space="preserve">See response to #19 above for outreach to Ronesha.|||We are interviewing the attorney that Ronesha suggested to us - Lazenby &amp; Associates.   || |We used the Mercatus Network in our search for our client holiday party pop-up shop vendors. </t>
  </si>
  <si>
    <t>ideas for internal promotion and support of employees of color</t>
  </si>
  <si>
    <t>To make significant progress in our intentional purchasing efforts, our team requires additional FTE support. At least three more full-time staff members would play a crucial role in enhancing our capabilities related to DBE and ACDBE compliance, workforce development, and small business development. Increasing the size of our team will enhance our capacity for intentional purchasing, better guaranteeing compliance with FAA standards and nurturing the growth of small businesses in our community.||I think it's also essential for us to leverage the Mercatus Directory for internal use before turning to general market companies for all our internal agency purchasing needs. The Mercatus directory provides a valuable resource for identifying local businesses, particularly those owned by women and BIPOC individuals. By prioritizing the use of this directory, we can contribute to the support and growth of local businesses, aligning with our intentional purchasing goals.||Another critical component of our intentional purchasing strategy should include a thorough examination of our current P card expenditures, including all automated purchases, catering services, office supplies, etc. With close examination of these expenditures, we can help identify opportunities to prioritize local women-owned and BIPOC-owned companies in our procurement processes. This kind of deep evaluation of our spending patterns can help us make intentional choices, directing our purchasing power towards businesses that align with our DEI and shared prosperity goals.|</t>
  </si>
  <si>
    <t>Our Mentor Prot√©g√© Program (MPP) was developed in 1995 in response to the lack of minority and women owned firms participating on our projects.  In our program, small business owners are paired with two mentors who provide business advice and guidance through a three-year series of facilitated meetings. The firms are required to attend training sessions on business fundamentals.  In addition, prot√©g√© firms are provided technical services support to assist with their success.|In June this year, we graduated 11 prot√©g√© firms, bringing the total number firms that we have graduated to 143. Our current funding partners include Oregon Department of Transportation (ODOT), and soon include Multnomah County.|</t>
  </si>
  <si>
    <t>In 2022, our T-CORE project established a Technical Assistance Program (TAP) in the amount of $750,000 to aid certified small businesses working on T-Core. This assistance targets the needs of small business by providing tangible support in the form of software, accounting, and other important elements of work execution. A portion of the funding; $150,000 was awarded for pre-apprentice training aiming increase diversity in the trades. |Because safety is a guiding principle for us, we had the opportunity with new safety regulations, to purchase new ""Helmet"" type hard hats for all employees of certified small businesses working on the T-CORE project. This is one way that we have examined our role is supporting small business and provided a tangible asset to support the firms that are helping build our airport of the future.|</t>
  </si>
  <si>
    <t>For our on-call aviation planning solicitation, the prime introduced a reverse mentor prot√©g√© approach where a respondent team of MWBSE will act as the prime and be mentored by the larger firm. We consider this a fresh &amp; welcome approach to engaging small businesses in a meaningful way that we hadn't seen before. The prime came to us with a track record of success from another airport. We believe opportunities like this opens doors, provides the ability to engage with, and grow small business firms' qualifications to perform a greater scope of work.</t>
  </si>
  <si>
    <t>More communications and collaborations with other ERGs throughout the PDX area</t>
  </si>
  <si>
    <t>CCAR, AdColor, CultureCon, Neurodiversity training, Black Business Challenge, Native American training</t>
  </si>
  <si>
    <t>Leadership changes</t>
  </si>
  <si>
    <t>Woonwinkel</t>
  </si>
  <si>
    <t>We're a retail shop and we intentionally stock products from BIPOC-owned brands and have a percentage of brands (15+%) that we aim to be Black-owned. We haven't found many *local* vendors that fit our needs that aren't already stocked by other shops in our neighborhood (and are thereby off limits to us).</t>
  </si>
  <si>
    <t>It was really helpful for me to have a check-in with a local DEI practicioner, which was facilitated by you. I found it incredibly valuable.</t>
  </si>
  <si>
    <t>We separated our performance evaluations from pay increases so feedback can be exchanged between managers and employees in a non-competitive, supportive and empathetic manner. We emphasized 360 degree feedback for managers. ||We participated in a Portland Means Progress policy-crafting workshop.||We attended ""Making Work Work."" and ""Redefining Culture through Renewed Mission and Values"".||</t>
  </si>
  <si>
    <t xml:space="preserve">Our staff is down to 5 people, from 10 people a year ago. Not only has this made our team somewhat less diverse, but it's also been more challenging to implement new actions that further support DEI. We have, however, solidly baked some policies that we crafted a few years ago into our processes, so they feel more solid and ingrained. </t>
  </si>
  <si>
    <t>Oregon State University Alumni Association</t>
  </si>
  <si>
    <t xml:space="preserve">While we are committed to making change, we have found some systems and structures that we need to navigate with colleagues to address before we can be accessible and easily used by colleagues so they don't face barriers at every turn. </t>
  </si>
  <si>
    <t xml:space="preserve">In the spaces where we can be mindful of our purchasing, we have been able to support various food vendors and other event service providers. In addition, one of our colleagues has been meeting with colleagues who work in our risk office to better understand the systems in place, suggest changes, and address concerns from small business owners in working through these pieces. With a new colleague recently hired, we are looking to build an approved vendor list so that we can easily support colleagues in their planning and encourage the use of BIPOC and women-owned businesses. </t>
  </si>
  <si>
    <t xml:space="preserve">There are several challenges to navigate. From current policies set in place that hinder the use of a  wide-range of vendors to continuing the conversation with our parent organization about the needs of our staff when it comes to learning DEI as well as how we embed our practices across the organization. </t>
  </si>
  <si>
    <t>Rocsys Inc</t>
  </si>
  <si>
    <t>Other: We hosted one BIPOC intern in 2023</t>
  </si>
  <si>
    <t xml:space="preserve">Feedback loops from teams on our policies </t>
  </si>
  <si>
    <t>We hosted a BIPOC mural event and DEI training at our office.</t>
  </si>
  <si>
    <t xml:space="preserve">Ability to prioritize and find the right solutions for our team size right now. Also ability to find the right people who can take on ownership of tasks and work. </t>
  </si>
  <si>
    <t>Tamale Boy :)</t>
  </si>
  <si>
    <t>SurveyMonkey</t>
  </si>
  <si>
    <t>Set formal targets or goals for purchasing from local BIPOC-owned businesses</t>
  </si>
  <si>
    <t>We have a Chief Diversity Officer at SurveyMonkey and a small team that he oversees. Additionally, we have several Employee Resource Groups (ERGs) that individuals from around the company co-lead. ||Regarding intentional purchasing, we do a few things: |-require all new suppliers to complete a workplace diversity survey|-have several supplier diversity goals, including % spend on diverse suppliers ||Regarding culture change, we do a lot here including: |-DEI focused trainings, speakers and events throughout the year|-Robust ERG programming|-2 day offsite for all ERG co-leads to spend time together focusing on how we can continue to improve in this area|</t>
  </si>
  <si>
    <t xml:space="preserve">We were acquired by a private equity company in 2023 and reverted back to our original SurveyMonkey branding. We also have a new CEO and went through more than one round of layoffs. This created a lot of distractions and budget challenges but I'm proud of the efforts still made in this area. </t>
  </si>
  <si>
    <t>WE Communications</t>
  </si>
  <si>
    <t>Determining the right KPIs for diversity spend at our professional services organization. We've made some progress with Intentional Purchasing through my attendance at Prosper Portland supplier diversity events and roundtables.</t>
  </si>
  <si>
    <t>None</t>
  </si>
  <si>
    <t>Our organization has a goal of launching supplier programs (sustainability and diversity) by 2025. Through my participation at Prosper Portland events and roundtables, I have learned ways to create supplier diversity spend policies and implementing programming. We did not formally launch a supplier diversity program last year as we are still in the information gathering stage. However, we have baselined our supplier diversity spend across minority business classifications, and have an initial understanding of spend goals within each category.</t>
  </si>
  <si>
    <t>Knowing the right supplier diversity KPIs for our business model</t>
  </si>
  <si>
    <t>The Beauty Shop</t>
  </si>
  <si>
    <t>We participated in PMP online tainings, and engaged in pro-bono work</t>
  </si>
  <si>
    <t>We had our toughest financial year ever. we were focused mainly on survival.</t>
  </si>
  <si>
    <t>Gladstone Street Pizza</t>
  </si>
  <si>
    <t>Included a diversity statement in all of our job opening opportunities</t>
  </si>
  <si>
    <t xml:space="preserve">Keeping my business afloat is taking every moment of my time and every bit of my energy. In  2023 the biggest challenges are related to post pandemic effects on our business. </t>
  </si>
  <si>
    <t>Weinstein PR</t>
  </si>
  <si>
    <t xml:space="preserve">We only have two fulltime employees, so this does not apply as much to our business. </t>
  </si>
  <si>
    <t xml:space="preserve">Unfortunately, nothing comes to mind. |2023 was a whirlwind of a year for our business. </t>
  </si>
  <si>
    <t xml:space="preserve">Finding BIPOC independent consultants in our industry to partner with. Not vendors, but PR freelancers. </t>
  </si>
  <si>
    <t xml:space="preserve">I am working to create more space for myself as an executive but right now and would like the option to recommit in 2025. </t>
  </si>
  <si>
    <t>Lime</t>
  </si>
  <si>
    <t xml:space="preserve">See the associated questionnaire responses. </t>
  </si>
  <si>
    <t xml:space="preserve">The unique nature of our work means the local vendors available to us are limited, and that can create challenges in sourcing diverse vendor partnerships. </t>
  </si>
  <si>
    <t>Thesis</t>
  </si>
  <si>
    <t xml:space="preserve">Shared best practices and opportunities to collaboate with other businesses </t>
  </si>
  <si>
    <t>We have tracked sum and percentages in the past, we have not gotten to do so yet for 2023.  We will though!</t>
  </si>
  <si>
    <t xml:space="preserve">Best practices for our industry </t>
  </si>
  <si>
    <t>-We created our first draft of an intentional purchasing and spoke to leadership about the importance of doing so and being thoughtful with their purchases |-We hired external DEI consultants  to assist with our organization's culture|-Expanded our mentorship program from The Script to also partnering with COMMA program and Portland State University |-Continued to provide grants through the Thesis Foundation to local nonprofits that are helping to close the equity gap|-Met with our Employee Resource Groups to get their direct feedback</t>
  </si>
  <si>
    <t xml:space="preserve">-Breaking habits of making ""easy"" purchases (aka using Amazon instead of supporting Minority Owned businesses)|-Overall DEI progress, ensuring we are not ""stalling"" out </t>
  </si>
  <si>
    <t>Elk Rock Yoga</t>
  </si>
  <si>
    <t>We started weekly affinity groups including BIPOC Restorative Yoga open to the public led by a BIPOC facilitator.</t>
  </si>
  <si>
    <t>I am a single proprietor and would love to attend more workshops but as a busy mom and small business owner I often find that I experience time scarcity.</t>
  </si>
  <si>
    <t>The Contingent</t>
  </si>
  <si>
    <t>This year included a variety of investments. Most notably:|1) Trauma-informed management training for upper level managers and executives |2) Trauma-informed leadership training for all staff (including an in person Q&amp;A with Dr. Tega Edwin) |3) Coaching and mentoring of BIPOC leaders in progressing to promotion with Su Embree |4) Culturally contextualized management training by Makeda Andrews to support internal staff promotion into management roles |5) Implementing Traction &amp; EOS with measurable scorecards |6) Prioritizing BIPOC and local vendors |7) Quarterly lunch and learns|8) Onboarding grounded in exercises that reflect The Contingent's commitment to equity |9) Implementing a required biweekly 1:1 between staff and supervisor that includes documented feedback to both staff and supervisor</t>
  </si>
  <si>
    <t>Continuing to create space for feedback loops in a virtual environment and a constantly building organization.</t>
  </si>
  <si>
    <t>Technology Association of Oregon</t>
  </si>
  <si>
    <t xml:space="preserve">We are actively selecting vendors and service providers that are locally owned by BIPOCs. </t>
  </si>
  <si>
    <t xml:space="preserve">As a non-profit, cost and pricing is always a challenge. </t>
  </si>
  <si>
    <t>Willamette Technical Fabricators</t>
  </si>
  <si>
    <t xml:space="preserve">We are in the process of a CPA financial review and should have updated metrics by the end of the quarter. </t>
  </si>
  <si>
    <t xml:space="preserve">We updated our HR Policies and Employee Handbook and had a series of ""town hall meetings"" to address these topics. </t>
  </si>
  <si>
    <t>Lack of awareness and available resources to commit to these programs.</t>
  </si>
  <si>
    <t>Rose City Rollers</t>
  </si>
  <si>
    <t>Nothing. We just onboarded a new Events and Facilities Manager after a rocky last year, so just need to give them some time to acclimate. They are BIPOC and appreciated me showing them the PMP website and understanding our goal.</t>
  </si>
  <si>
    <t xml:space="preserve">Lots of work on our JDEI committee around microaggression reporting and prioritizing BIPOC voices in the direction of that committee's work. Our board focused on adding JDEI measurable goals to our strategic plan. We found ways to bolster attendance at our White Learning Space meetings and BIPOC Affinity Group and paid Anti-Racist Trauma Informed Care to facilitate those. Almost all of the food trucks we have at our events are BIPOC owned. </t>
  </si>
  <si>
    <t>Grant funding was abysmal in 2023, leading to us eroding our savings by $160K and we had massive staff turnover, so it felt like we were in survival mode most of the year. It felt like we couldn't focus on much beyond that.</t>
  </si>
  <si>
    <t>Leatherman</t>
  </si>
  <si>
    <t>In order for Leatherman Tool Group to make progress in Intentional Purchasing, we would need the city of Portland to encourage and support more industrial focused businesses as much of our purchasing is made up of items used in industrial production and assembly.</t>
  </si>
  <si>
    <t>Our Sr Director of HR took the 5 week Intensive Course- Executive Series</t>
  </si>
  <si>
    <t>Connected with other businesses in the 5 week intensive course executive series .  Increasing our starting wage, increasing our internal referral bonus, participating in community colleges job fairs, promoting internal job shadow opportunities, onsite community college classes</t>
  </si>
  <si>
    <t>A diverse candidate pool for supervisory and engineering roles.</t>
  </si>
  <si>
    <t>Impact NW</t>
  </si>
  <si>
    <t>54% of employees identify as BIPOC</t>
  </si>
  <si>
    <t xml:space="preserve">Nothing significant </t>
  </si>
  <si>
    <t>Central City Concern</t>
  </si>
  <si>
    <t xml:space="preserve">The organization committed to developing a new role for a Senior Director of Culturally Specific Programs, which will provide direct support to the Culturally Specific Programs in the organization. </t>
  </si>
  <si>
    <t xml:space="preserve">The issue of time and resources. We are in the middle of a huge system implementation, so a lot of the organizations resources have been stretched. The project was not supposed to take this much capacity but it look a lot out of the organization. </t>
  </si>
  <si>
    <t>Mildred's Sweet Treats</t>
  </si>
  <si>
    <t>I need more kitchen space, for the movability of being more efficient in our work experience.</t>
  </si>
  <si>
    <t>Bookkeeping classes would be a great addition for my business growth.</t>
  </si>
  <si>
    <t>Be able to o hire more Black people to work for me.</t>
  </si>
  <si>
    <t xml:space="preserve">Teaching my employers to take serious how to be|more efficient in their making products </t>
  </si>
  <si>
    <t>At times, not having the money to purchase.</t>
  </si>
  <si>
    <t>Mackenzie</t>
  </si>
  <si>
    <t xml:space="preserve">Building awareness with staff of intentional purchasing was raised, particularly for catering options with minority business owners in Portland. </t>
  </si>
  <si>
    <t xml:space="preserve">One of our challenges with purchasing is with specialty service providers for our projects; the lack of MBE-certified firms who consulted in the architecture and engineering industry is limited in Portland. ||This yea we are also going to be looking at how to fulfill our internal support of employees from communities of color. </t>
  </si>
  <si>
    <t>Transformative Living Community, International</t>
  </si>
  <si>
    <t>We don't have any employees.  We only hire by contract.  We hired a curriculum writer who identifies as female, Black/mixed and a temporary, part-time program coordinator who identifies as female, Black/queer.</t>
  </si>
  <si>
    <t>We have one event per year.  That event is specifically for BIPOC families only.  We hire BIPOC contractors each year to support the event, (i.e. artists, workshop facilitators, nature guides, activity leaders.)</t>
  </si>
  <si>
    <t>We are very, very small.  We only have one event per year.</t>
  </si>
  <si>
    <t>ProFocus Technology</t>
  </si>
  <si>
    <t xml:space="preserve">Our resource groups volunteered and did donation drives and other events. We sponsored community organizations and events. ProFocus provided ongoing education and training resources specific to DEI in hiring. </t>
  </si>
  <si>
    <t xml:space="preserve">We had tight budgets and much of our focus was on revenue generation activities. </t>
  </si>
  <si>
    <t>Pasa Language Solutions, LLC</t>
  </si>
  <si>
    <t>Ways to automatically and systematically track spending on diverse suppliers on QuickBooks</t>
  </si>
  <si>
    <t>training and workshops</t>
  </si>
  <si>
    <t>Implemented ""106 Supplier Diversity Policy"" that provides preference to minority-owned and other diverse-owned businesses. The policy also requires us to at least attempt to locate and request a for quote at least one diverse-owned business. The policy specifically names Mercatus and COBID database as a place to search for potential vendors. This policy is only meant for business support vendors, we have yet to implement a supplier diversity policy for interpreters and translators independent contractors.|||We have a few business support vendors that we work with on an ongoing basis that are BIPOC BIPOC-owned and are listed in COBID and Mercatus Director.  Vendor includes weekly bookkeeping service, and office supplier.</t>
  </si>
  <si>
    <t xml:space="preserve">Lack of diverse suppliers. An example of a CPA/ tax preparer, is a business insurance agent, and this is especially true for software programs.  </t>
  </si>
  <si>
    <t>Urban Gypsum</t>
  </si>
  <si>
    <t xml:space="preserve">We run very lean, so capacity constraints with our existing team can make it difficult to design and implement new processes and procedures. </t>
  </si>
  <si>
    <t>We continued to promote from within. Our workforce is over 90% women and People of Color. We offer full time positions with opportunities for growth, benefits, and an enjoyable work environment.</t>
  </si>
  <si>
    <t>Difficult business climate and lack of profitability to fund initiatives.</t>
  </si>
  <si>
    <t>Williams 3T Contracting LLC</t>
  </si>
  <si>
    <t>We took meaningful actions to address work experience by collaborating with Constructing Hope, a pre-apprenticeship program helping those with felony backgrounds find employment in the trades.</t>
  </si>
  <si>
    <t xml:space="preserve">One of the challenges we faxed in 2023 when working towards our commitment to work experience is finding a dedicated time frame. Since we are a small business we have to juggle many things internally/in-house and at times we found ourselves not being able to be in multiple places at once. </t>
  </si>
  <si>
    <t>Killian Pacific</t>
  </si>
  <si>
    <t>The highly specific nature of these questions (both BIPOC and local) is sometimes difficult to answer with accuracy, especially for companies with operations beyond the metro region. We have implemented MWESB/inclusive contracting practice for our new development projects and produce strong results through our work with general contractors and their subcontracting practices.</t>
  </si>
  <si>
    <t>Inclusive contracting on development projects, advancement of career paths through new fund at PSU Foundation focused on underrepresented emerging professionals in the real estate sector.</t>
  </si>
  <si>
    <t>Diverse candidate pools for hiring, continual lack of diversity in our industry leads to lack of representation at leadership/industry events, speaking panels, etc.</t>
  </si>
  <si>
    <t>Aesthete Tea</t>
  </si>
  <si>
    <t>Specific initiatives geared toward the support, internal growth, and promotion of BIPOC employees</t>
  </si>
  <si>
    <t>We worked with the Multnomah Business Association on their DEI program</t>
  </si>
  <si>
    <t xml:space="preserve">As a BIPOC business ourselves, our biggest challenge this year was acquiring funding and capital. </t>
  </si>
  <si>
    <t>New Seasons</t>
  </si>
  <si>
    <t xml:space="preserve">We started the process of monitoring our spending and switched to a supplier that is aligned with our commitment to racial equity increasing our purchasing with BIPOC owned entities in 2023. ||We started support networks for two marginalized populations to build community and provide support around development for retention and promotion. ||We instituted a community impact model that centers racial equity. </t>
  </si>
  <si>
    <t>Systematizing progress monitoring</t>
  </si>
  <si>
    <t>Urban Development Partners</t>
  </si>
  <si>
    <t>We have not yet formalized a way to track this spending, but we are continuing to add BIPOC vendors. ||We need Yardi (our property management and company accounting portal) to customize the vendor W9 input fields and to code vendors accordingly which then would cross populate into our AP reporting tools. This customization is outside of our existing Yardi contract scope. It would cost a few thousand dollars for Yardi to build it into our system. That said, the short answer is that we need time and money.</t>
  </si>
  <si>
    <t xml:space="preserve">It would be great to have more online resources - specifically video links on your website that we can direct employees to for bite sized foundational DEIB concepts applicable and accessible for day to day work environments. </t>
  </si>
  <si>
    <t xml:space="preserve">Most of the time our meaningful action manifest in broader, subtle strokes that take time or a to determine results. Its not often actions have immediate, noticeable, and meaningful outcomes. One of the most rewarding and meaningful of these experiences I can recall may have little to no impact on the outside, but it felt very powerful internally for our small team. ||We responded immediately to a report of implicit bias and a racist comment in the workplace. This of course, was not a good event, but the fact that the harmed BIPOC employee felt comfortable talking with HR about it is a great start in terms of company culture. The reporting process was validating to them and the actions we took as a company showed them our DEIB commitment wasn't just lip service. ||The employee in question was met with immediately, assertively and was provided a clear opportunity to grow and educate themselves.  In their meeting with HR we discussed the harm they inflicted on a BIPOC employee and how our company and, more importantly, how their coworker envisioned amends and repair. They were also enrolled in an all day Courageous Conversations workshop to get a better understanding of implicit bias and the difference between intention and impact. They were met with the expectation of learning and doing the repair work, as well as the ongoing support to address their racial bias. The harmed employee was supported immediately - providing the opportunity to share their experience and offer their input as to how they would like to see the intervention handled and how to ensure a safe space going forward with the other employee. ||Follow up conversations were had both with employees. Overall, the harmed employee was impressed with the response and said that they never felt or experienced such a genuine and swift action and care in the workplace. Sadly, they were not expecting it to be taken too seriously and even questioned whether they should bring it up at all. They were pleased that their experience didn't get dismissed or downplayed as an unintentional ""micro"" aggression. They felt heard and empowered in an otherwise negative situation. This experience ultimately improved the workplace for everyone! It showed everyone that we are serious about our values and culture and that we expect everyone to participate in creating and maintaining a safe place for everyone at work. It normalized the act of advocating for ourselves and others as well as the act of allyship and educating ourselves. </t>
  </si>
  <si>
    <t>The same challenge has remained as an obstacle since 2020 - limited budget reduces the means we have for workshops, trainings, and other educational opportunities for employees. ||Another subset challenge of these financial limitations is that our turnover has increased which reduces the long term investment in employees and in building an equitable and safe culture of trust amongst employees. Having said this, we do not regret any money spent on past employees for DEIB trainings and workshops because we know their personal growth can still carry on to another workplace. This feels like an investment in the community at large rather than merely beneficial to the microcosm of our company. ||</t>
  </si>
  <si>
    <t>PGE</t>
  </si>
  <si>
    <t>Establishing a formal Supplier Diversity Program within PGE with dedicated staffing to support more intentional engagement with diverse suppliers.</t>
  </si>
  <si>
    <t xml:space="preserve">Other: We request that the work be more intentional about individual race and ethnicity data and spend. Much like the recently released Oregon Disparity Study, evaluating data on a more granular level will allow for measuring success in a much more meaningful way versus looking at spend with diverse businesses as a whole. PGE is also working to implement these same reporting and tracking metrics within our own company. </t>
  </si>
  <si>
    <t>Last year was very full – and primarily on survival mode. We increased our base pay, separated Sicktime from PTO, adding more hours for staff. Also reduced the min requirement for full benefits from 27hrs/wk to 25hrs/wk</t>
  </si>
  <si>
    <t xml:space="preserve">See links below https://www.kptv.com/2023/11/03/home-depot-foundation-volunteers-repair-upgrade-tigard-veterans-home/ </t>
  </si>
  <si>
    <t xml:space="preserve">In 2023, PAE donated over $400,000 of our services to impactful community projects. Among these are Parrot Creek Child and Family Services Campus in Oregon City, Ore. which will offer housing and treatment to at-risk youth and families, and the Bybee Lakes Hope Center in Portland, Ore. which provides trauma-informed housing services. 
In addition to $6,000 in charitable contributions in 2023, PAE also supported a number of mission-driven organizations and events through nearly $60,000 of sponsorships. Among these are the Architectural Foundation of Oregon which creates awareness of the designed environment through education, engagement, and inspiration; the ACE Mentorship Program, which provides mentorships and scholarships to traditionally underrepresented communities in the architecture, engineering, and construction industry; and the Amplifying Black Vision in the Sustainable Building Industry event during Portland’s Sustainable Building Week. </t>
  </si>
  <si>
    <t>Sponsorships or donations to non-profits</t>
  </si>
  <si>
    <t xml:space="preserve">We were just approved for an Enterprise Zone PBA that goes into effect in 2025 so we plan to be more purposeful about this requirement in 2024 and beyond. </t>
  </si>
  <si>
    <t>We hosted two cultural events that were open to the public and featured BIPOC musicians, artists, and artisans.  We teamed up with NARA to bring artists and vendors to our outdoor spaces for summer festivals.  Our first event was a summer artisan pop-up.  The second was a dance cultural festival featuring various traditional dance troupes and native American musicians.
We also hosted a mural painting event and DEI training.  The BIPOC mural artist created and organized a group of volunteers to paint over our graffiti coverd fences.  This was followed by a DEI training session led by Emmanuel Williams.  This project was sponsored by Prosper Portland.</t>
  </si>
  <si>
    <t xml:space="preserve">RNDC hosts the Women’s Leadership forum. See link below for more information. 
https://www.rndc-usa.com/womens-leadership-forum/ 
https://www.rndc-usa.com/rndc-proudly-sponsors-second-annual-womens-somm-symposium/ </t>
  </si>
  <si>
    <t>Continue to reach out to the Portland BIPOC Community through our existing employees and vendors to support and seek referrals to future BIPOC employees and new BIPOC vendors.</t>
  </si>
  <si>
    <t>See above selections</t>
  </si>
  <si>
    <t xml:space="preserve">We just started with this program and will have more to share in 2024. </t>
  </si>
  <si>
    <t>I don’t know that we need any at this point.  We are moving to the new location in Q2.  We have a good diversity at this location.</t>
  </si>
  <si>
    <t>We don’t have any methods to track vendors and if they are BIPOC or Women owned or Veteran owned.   We don’t have that field in our Data Base.  Is there a method for hitting an API or submitting a spreadsheet that would respond with this type of association for a vendor?</t>
  </si>
  <si>
    <t>We increased wages 6.5%.  We supported Portland Rescue mission again this year.  We sourced (not yet implemented) our HRIS to make it easier to track employees in the future.</t>
  </si>
  <si>
    <t xml:space="preserve">We had meetings to discuss our culture survey taken in late 2022.  We talked with every available employee about the </t>
  </si>
  <si>
    <t>Our culture survey showed that people really liked the work within their own teams, but did not feel as trusting of other teams in the organization.  We are continuing to work on that.  Intentional purchasing was not accomplished because I was unable to find vendor via the Mercacus site.</t>
  </si>
  <si>
    <t>I did not make any connections.  I was unable to attend any events this year as we applied late in the year.</t>
  </si>
  <si>
    <t>Formal onboarding processes for all new employees</t>
  </si>
  <si>
    <t>Micropump</t>
  </si>
  <si>
    <t>Identifying female and BIPOC companies in the area</t>
  </si>
  <si>
    <t>We engaged with "Annie Haul" to haul away old furnishings. This is a femaled-owned business. We have provided pay increases to women and BIPOC and have engaged with NIMS to strengthen our training programs.</t>
  </si>
  <si>
    <t xml:space="preserve">Our organization went through a divestutire(?) in 2023 with many integrations activities. This had made it difficult to focus. We proceeded with actions we felt would be most impactful. </t>
  </si>
  <si>
    <t>Connection with Annie Haul as a means to begin working with female owned business. We did not have an opportunity to use Mercatus; but willa ss this in 2024 as a resource.</t>
  </si>
  <si>
    <t>"93 in Vancouver, WA"</t>
  </si>
  <si>
    <t>Photon Marine</t>
  </si>
  <si>
    <t>As we have finished our fundraising round, we are building more internal synergy and process which will allow for a more comprehensive and consistent approach.</t>
  </si>
  <si>
    <t xml:space="preserve">Built relationships that resulted in ongoing purchasing with BIPOC-owned business(es) </t>
  </si>
  <si>
    <t>Better internal tracking systems and ways to collect this data more seamlessly from Portland businesses.</t>
  </si>
  <si>
    <t>We’ve begun culture and values defining at Photon and bias awareness. We’ve also discussed purchasing preferences, prioritizing local, and hiring.</t>
  </si>
  <si>
    <t>We had fundraising challenges that made it difficult to incorporate a lot of internal change while trying to manage tight resources between rounds.</t>
  </si>
  <si>
    <t>Before we get started, did your business make progress in 2023 on any of the other Portland Means Progress actions that you didn't originally commit to? Select all that apply.</t>
  </si>
  <si>
    <t>2023 Commitments</t>
  </si>
  <si>
    <t>Workplace Experience</t>
  </si>
  <si>
    <t>pre-loaded</t>
  </si>
  <si>
    <t>Work Experience Commitment</t>
  </si>
  <si>
    <t>Intentional Purchasing Commitment</t>
  </si>
  <si>
    <t>Culture Change Commitment</t>
  </si>
  <si>
    <t>E-Zone</t>
  </si>
  <si>
    <t/>
  </si>
  <si>
    <t>yes</t>
  </si>
  <si>
    <t>no</t>
  </si>
  <si>
    <t xml:space="preserve">Other: We participated in the career fair for high school students put on by Portland Workforce Alliance. </t>
  </si>
  <si>
    <t>Other (written response)</t>
  </si>
  <si>
    <t>Other: NSBE High School Intern</t>
  </si>
  <si>
    <t>Other: De La Salle Corporate Work Study Program</t>
  </si>
  <si>
    <t xml:space="preserve">Other: We have our own internal HBCU internship program &amp; Emerging Black Architects Scholarship (w/ optional internship). We are also members of the HUDA IPAL Program and NOMA HBCU Professional Development Program. All of which are focused on providing BIPOC students internship opportunities. </t>
  </si>
  <si>
    <t>Other: 1. Summer Equity Research Program Internship; 2. Ted R. Lilley CURE Program</t>
  </si>
  <si>
    <t>Other: Cook Solutions Group participated in the De La Salle North Catholic High School's (DLSNC) innovative Corporate Work Study Program (CWSP). This opportunity provides students with the unique experience to work and learning alongside your team at Cook Solutions Group. This partnership provides students with real-world job experiences and allows students to earn 50% of the cost of their private, college preparatory education.</t>
  </si>
  <si>
    <t xml:space="preserve">Other: We had 4 black interns complete our business incubator </t>
  </si>
  <si>
    <t>Other: We played on a prior program (PGF had in the past ) Emerging Entrepreneurs Program. B Proud &amp; our former Air participant ( Rob Lewis the artist) were our 2023 participants.</t>
  </si>
  <si>
    <t>Other: Portland Metro Workforce</t>
  </si>
  <si>
    <t>Other: We tried to participate but were not successful getting the right hire from SummerWorks PDX</t>
  </si>
  <si>
    <t>Other: Portland State University</t>
  </si>
  <si>
    <t>Other: Emerging Leaders for us is our Future Leaders Project. WSW coordinates a student internship program in partnership with Washington State University Vancouver and Columbia River Economic Development Council entitled Future Leaders Project (FLP). Through our combined effort, we coordinate paid internships between businesses, community partners and Junior/Senior level students at WSU Vancouver. During Summer 2023, 15 students had the opportunity to complete FLP internships with 12 local businesses.</t>
  </si>
  <si>
    <t xml:space="preserve">Transparent, strategic processes for hiring BIPOC employees  </t>
  </si>
  <si>
    <t xml:space="preserve">Specific initiatives geared toward the support, internal growth, and promotion of BIPOC employees </t>
  </si>
  <si>
    <t>Specific and ongoing internal or external trainings to support the professional development of BIPOC employees</t>
  </si>
  <si>
    <t xml:space="preserve">Mentorship programs for BIPOC employees </t>
  </si>
  <si>
    <t xml:space="preserve">Internal policies and practices focused on the retention of BIPOC employees </t>
  </si>
  <si>
    <t>Transparent, strategic processes for hiring BIPOC employees</t>
  </si>
  <si>
    <t>Mentorship programs for BIPOC employees</t>
  </si>
  <si>
    <t>Response</t>
  </si>
  <si>
    <t xml:space="preserve">Intentional purchasing from Mercatus Directory businesses </t>
  </si>
  <si>
    <t xml:space="preserve">Intentional purchasing from COBID businesses </t>
  </si>
  <si>
    <t xml:space="preserve">Set formal targets or goals for purchasing from local BIPOC-owned businesses </t>
  </si>
  <si>
    <t xml:space="preserve">Established policies that give preference to local BIPOC-owned businesses </t>
  </si>
  <si>
    <t xml:space="preserve">How much did your business spend on purchases within the City of Portland in 2023?  Please only include purchases within Portland zip codes when answering this question. </t>
  </si>
  <si>
    <t xml:space="preserve">How much did your business spend on investments in capital improvements within the City of Portland in 2023? Please only include investments within Portland zip codes when answering this question. </t>
  </si>
  <si>
    <t xml:space="preserve">In addition to what you've shared already, what additional steps did your business take in 2023 to fulfill your Enterprise Zone commitments? Select all that apply. </t>
  </si>
  <si>
    <t xml:space="preserve">Please share one or two stories of meaningful action your business took in 2023 to fulfill your Enterprise Zone public benefits agreement.  </t>
  </si>
  <si>
    <t xml:space="preserve">Diversity, equity, and inclusion (DEI) plan that includes measurable accountability goals </t>
  </si>
  <si>
    <t xml:space="preserve">Leadership such as the CEO, executive director, or board members actively engages in tracking progress on the business’s DEI plan </t>
  </si>
  <si>
    <t>Budget for implementing DEI goals</t>
  </si>
  <si>
    <t>Individual or team designated as responsible for DEI efforts</t>
  </si>
  <si>
    <t>Analysis of pay and benefits parity disaggregated by race</t>
  </si>
  <si>
    <t>Analysis of workplace experiences and satisfaction disaggregated by race</t>
  </si>
  <si>
    <t>Opportunities for staff to provide 360-degree feedback on management</t>
  </si>
  <si>
    <t xml:space="preserve">Employee resource or affinity groups </t>
  </si>
  <si>
    <t>Mechanisms for implementing corrective actions as needed for items above</t>
  </si>
  <si>
    <t>Diversity, equity, and inclusion (DEI) plan that includes measurable accountability goals</t>
  </si>
  <si>
    <t>Leadership such as the CEO, executive director, or board members actively engages in tracking progress on the business's DEI plan</t>
  </si>
  <si>
    <t>Employee resource or affinity groups</t>
  </si>
  <si>
    <t>What additional support does your business need to make progress in your culture change efforts?</t>
  </si>
  <si>
    <t>Did your business track how much it spent at BIPOC-owned businesses in the Portland Metro area in 2023?</t>
  </si>
  <si>
    <t>How many dollars did your business spend on external purchases or services from BIPOC-owned businesses in the Portland Metro area in 2023?</t>
  </si>
  <si>
    <t>What percentage of your business's external spending went to BIPOC-owned businesses in the Portland Metro area in 2023?</t>
  </si>
  <si>
    <t xml:space="preserve">What additional support does your business need to make progress in your intentional purchasing efforts? </t>
  </si>
  <si>
    <t>Overall PMP Experience</t>
  </si>
  <si>
    <t>Did your business connect with other Portland Means Progress businesses about your commitments in 2023?  This could include shared learnings, networking events, and other ways of collaboration.</t>
  </si>
  <si>
    <t>Please tell us about any meaningful actions your business took in 2023 to address work experience, intentional purchasing, culture change, or other racial equity issues.</t>
  </si>
  <si>
    <t xml:space="preserve">What challenges did your business face in 2023 when working towards your commitment to work experience, intentional purchasing, culture change, or other racial equity issues? </t>
  </si>
  <si>
    <t xml:space="preserve">Did your organization utilize the Mercatus Purchasing Navigator partner, Ronesha Hayes, for intentional purchasing support in 2023? </t>
  </si>
  <si>
    <t xml:space="preserve">Please tell us about any meaningful connections your business made with local BIPOC-owned businesses through this resource. </t>
  </si>
  <si>
    <t>About Your Business</t>
  </si>
  <si>
    <t>Employees: Asian</t>
  </si>
  <si>
    <t>Employees: Black, African, or African American</t>
  </si>
  <si>
    <t>Employees: Hispanic or Latinx</t>
  </si>
  <si>
    <t>Employees: Native American, American Indian, or Alaska Native</t>
  </si>
  <si>
    <t>Employees: Middle Eastern or North African</t>
  </si>
  <si>
    <t>Employees: Slavic</t>
  </si>
  <si>
    <t>Employees: White</t>
  </si>
  <si>
    <t>Employees: Multiracial, or more than one race</t>
  </si>
  <si>
    <t>Employees: Another race/ethnicity not listed here</t>
  </si>
  <si>
    <t>Approximately how many leadership and management employees does your business have in the Portland Metro area?  Please include employees with executive roles, employees with supervisory roles, or employees that align with your business's definition of leadership &amp; management. If you are self-employed, please include yourself.</t>
  </si>
  <si>
    <t>Percent</t>
  </si>
  <si>
    <t>Does your business collect information about the race/ethnicity of your leadership and management in the Portland Metro area?</t>
  </si>
  <si>
    <t>Leadership: Asian</t>
  </si>
  <si>
    <t>Leadership: Black, African, or African American</t>
  </si>
  <si>
    <t>Leadership: Hispanic or Latinx</t>
  </si>
  <si>
    <t>Leadership: Native American, American Indian, or Alaska Native</t>
  </si>
  <si>
    <t>Leadership: Middle Eastern or North African</t>
  </si>
  <si>
    <t>Leadership: Slavic</t>
  </si>
  <si>
    <t>Leadership: White</t>
  </si>
  <si>
    <t>Leadership: Multiracial, or more than one race</t>
  </si>
  <si>
    <t>Leadership: Another race/ethnicity not listed here</t>
  </si>
  <si>
    <t>In 2023, what was your lowest paid employee paid per hour?   Where relevant, wage data can include tips if all employees make this amount on average over every pay period.</t>
  </si>
  <si>
    <t>2024 PMP Commitments</t>
  </si>
  <si>
    <t>Which Portland Means Progress action(s) does your business commit to in 2024? Select all that apply.</t>
  </si>
  <si>
    <t>Which of the following internship and workplace experience programs does your business plan on implementing or continuing in 2024?  Select all that apply.</t>
  </si>
  <si>
    <t>Work Experience: Which of the following policies, practices, or actions does your business plan on implementing or continuing in 2024?  Select all that apply.</t>
  </si>
  <si>
    <t>Intentional Purchasing: Which of the following policies, practices, or actions does your business plan on implementing or continuing in 2024?  Select all that apply.</t>
  </si>
  <si>
    <t>Culture Change: Which of the following policies, practices, or actions does your business plan on implementing or continuing in 2024?  Select all that apply.</t>
  </si>
  <si>
    <t>How can Portland Means Progress support your business in 2024?  Select all that apply.</t>
  </si>
  <si>
    <t>Partner with community groups that represent women or communities of color</t>
  </si>
  <si>
    <t xml:space="preserve">Increase pay for employees </t>
  </si>
  <si>
    <t xml:space="preserve">Engage with local schools </t>
  </si>
  <si>
    <t>Support entrepreneurship efforts to grow small businesses by providing affordable tenant space, providing pro bono services, and creating incubator opportunities</t>
  </si>
  <si>
    <t>Increase pay for employees</t>
  </si>
  <si>
    <t>Events to support entrepreneurship and jobs with groups that represent communities of color</t>
  </si>
  <si>
    <t>Hire new employees through on-the-job- training programs</t>
  </si>
  <si>
    <t>Engage with local schools</t>
  </si>
  <si>
    <t>Engage with higher education</t>
  </si>
  <si>
    <t>Community engagement with Portland's Neighborhood Prosperity Initiative</t>
  </si>
  <si>
    <t>Participate in industry initiatives that make the industry more accessible to women and People of Color</t>
  </si>
  <si>
    <t>Community engagement with Portland’s Neighborhood Prosperity Initiative</t>
  </si>
  <si>
    <t>Help fund public spaces such as parks and sidewalks in low-income communities</t>
  </si>
  <si>
    <t>Other:</t>
  </si>
  <si>
    <t xml:space="preserve">Engage with higher education </t>
  </si>
  <si>
    <t xml:space="preserve">Hire new employees through on-the-job- training programs </t>
  </si>
  <si>
    <t xml:space="preserve">Sponsorships or donations to non-profits </t>
  </si>
  <si>
    <t xml:space="preserve">Participate in industry initiatives that make the industry more accessible to women and People of Color </t>
  </si>
  <si>
    <t xml:space="preserve">Partner with community groups that represent women or communities of color </t>
  </si>
  <si>
    <t xml:space="preserve">Events to support entrepreneurship and jobs with groups that represent communities of color </t>
  </si>
  <si>
    <t>Mentorship programs for employees of color</t>
  </si>
  <si>
    <t>Internal policies and practices focused on retention of employees of color</t>
  </si>
  <si>
    <t>Exit interviews for all staff and interns when they leave the organization</t>
  </si>
  <si>
    <t xml:space="preserve">Setting formal targets or goals for purchasing from local BIPOC-owned businesses </t>
  </si>
  <si>
    <t xml:space="preserve">Tracking total dollars spent from local BIPOC-owned businesses </t>
  </si>
  <si>
    <t xml:space="preserve">Establishing policies that give preference to local BIPOC-owned businesses </t>
  </si>
  <si>
    <t xml:space="preserve">Building relationships that resulted in ongoing purchasing with BIPOC-owned business(es) </t>
  </si>
  <si>
    <t>Tracking total dollars spent from local BIPOC-owned businesses</t>
  </si>
  <si>
    <t>Setting formal targets or goals for purchasing from local BIPOC-owned businesses</t>
  </si>
  <si>
    <t>Establishing policies that give preference to local BIPOC-owned businesses</t>
  </si>
  <si>
    <t>Engage leadership actively in tracking progress on the business’s DEI plan</t>
  </si>
  <si>
    <t>Designate an individual or team as responsible for DEI efforts</t>
  </si>
  <si>
    <t>Leadership and management openly and publicly support DEI efforts</t>
  </si>
  <si>
    <t>Analysis of workplace experiences and satisfaction disaggregated by race (employee satisfaction survey)</t>
  </si>
  <si>
    <t>Create employee resource or affinity groups</t>
  </si>
  <si>
    <t>Develop mechanisms for implementing corrective actions as needed for items above</t>
  </si>
  <si>
    <t>Utilize the Portland Means Progress Culture Change Roadmap</t>
  </si>
  <si>
    <t>Engage leadership actively in tracking progress on the business's DEI plan</t>
  </si>
  <si>
    <t xml:space="preserve">Please let us know why are you not committing to Portland Means Progress in 2024? How can we improve? </t>
  </si>
  <si>
    <t>Programming and trainings related to my business’s commitments</t>
  </si>
  <si>
    <t>Highlighting opportunities related to my business’s commitments</t>
  </si>
  <si>
    <t>Additional work experience service providers</t>
  </si>
  <si>
    <t xml:space="preserve">Other: broad training that people can send to all staff to have them learn about a topic. </t>
  </si>
  <si>
    <t xml:space="preserve">Other: Office supplies stores, grocery stores. </t>
  </si>
  <si>
    <t xml:space="preserve">Other: Just a note on the Lowest paid employee, that's the owner since the owner was included in other employee demographics. Everyone else is paid 18-20$ an hour. </t>
  </si>
  <si>
    <t>Other: As awesome as all of these things are, for us it comes down to time to devote to these efforts. I'm not one to have the time to attend all the trainings and opportunities available. I've hired out consultants and implementors to help us achieve our goals.</t>
  </si>
  <si>
    <t>Other: Potential partnerships with like businesses</t>
  </si>
  <si>
    <t xml:space="preserve">Other: We are a mentorship community, so I don't have employees in our organization but I have independent contractors. So I did not answer the number of contractors I have. If you'd like me to re-answer that then the numbers are more like 66 and I can give you demographics. Please let me know because I didn't include them as employees.  </t>
  </si>
  <si>
    <t>Other: Technical assistance around developing KPIs, PowerBI dashboards, etc.</t>
  </si>
  <si>
    <t>Other: Resources or trainings tailored specifically to businesses of 10 employees or less</t>
  </si>
  <si>
    <t>Other: finding more MBE specialty service providers in AE industry</t>
  </si>
  <si>
    <t>Open Response</t>
  </si>
  <si>
    <t>Unreported Data</t>
  </si>
  <si>
    <t>Bridge City Steel</t>
  </si>
  <si>
    <t>Daimler Trucks North America</t>
  </si>
  <si>
    <t>DKS Associates</t>
  </si>
  <si>
    <t>GBD Architects</t>
  </si>
  <si>
    <t>Harder Mechanical</t>
  </si>
  <si>
    <t>McTavish Shortbread</t>
  </si>
  <si>
    <t>Mimi's Fresh Tees</t>
  </si>
  <si>
    <t>Morel Ink</t>
  </si>
  <si>
    <t>Mother Tree International LLC</t>
  </si>
  <si>
    <t>NOSO Environmental LLC</t>
  </si>
  <si>
    <t>Opsis Architecture</t>
  </si>
  <si>
    <t>Our Just Futures</t>
  </si>
  <si>
    <t>PAE Consulting Engineers, Inc</t>
  </si>
  <si>
    <t>Panic Inc</t>
  </si>
  <si>
    <t>Port of Portland</t>
  </si>
  <si>
    <t>Revant Optics</t>
  </si>
  <si>
    <t>Shiels Obletz Johnsen, Inc.</t>
  </si>
  <si>
    <t>The Good Group</t>
  </si>
  <si>
    <t>Toast, Inc</t>
  </si>
  <si>
    <t>Young's Market</t>
  </si>
  <si>
    <t>Peninsula Truck Lines, Inc</t>
  </si>
  <si>
    <t>Studio Petretti Architecture, LLC</t>
  </si>
  <si>
    <t>Wieden &amp; Kennedy</t>
  </si>
  <si>
    <t xml:space="preserve">[original] Does your business collect information about the race/ethnicity of your employees in the Portland Metro area? </t>
  </si>
  <si>
    <t>To Be Discussed</t>
  </si>
  <si>
    <t>post-loaded</t>
  </si>
  <si>
    <t>Year Signed Up</t>
  </si>
  <si>
    <t>E-Zone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</si>
</sst>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xf>
    <xf numFmtId="0" fontId="0" fillId="0" borderId="0" xfId="0" applyAlignment="1">
      <alignment vertical="top" wrapText="1"/>
    </xf>
    <xf numFmtId="1"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colors>
    <mruColors>
      <color rgb="FFFFB3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P141"/>
  <sheetViews>
    <sheetView tabSelected="1" workbookViewId="0">
      <pane xSplit="1" ySplit="3" topLeftCell="B103" activePane="bottomRight" state="frozen"/>
      <selection pane="topRight" activeCell="B1" sqref="B1"/>
      <selection pane="bottomLeft" activeCell="A4" sqref="A4"/>
      <selection pane="bottomRight" activeCell="Q113" sqref="Q113"/>
    </sheetView>
  </sheetViews>
  <sheetFormatPr baseColWidth="10" defaultRowHeight="16" x14ac:dyDescent="0.2"/>
  <cols>
    <col min="1" max="1" width="35" customWidth="1"/>
    <col min="2" max="2" width="10.83203125" customWidth="1"/>
    <col min="3" max="3" width="12.1640625" customWidth="1"/>
    <col min="4" max="4" width="11.83203125" customWidth="1"/>
    <col min="5" max="5" width="12.33203125" customWidth="1"/>
    <col min="81" max="81" width="11.6640625" bestFit="1" customWidth="1"/>
    <col min="139" max="139" width="10.83203125" customWidth="1"/>
  </cols>
  <sheetData>
    <row r="1" spans="1:146" s="1" customFormat="1" x14ac:dyDescent="0.2">
      <c r="A1" s="4" t="s">
        <v>604</v>
      </c>
      <c r="B1" s="4"/>
      <c r="C1" s="4"/>
      <c r="D1" s="4"/>
      <c r="E1" s="4"/>
      <c r="F1" s="4"/>
      <c r="G1" s="4"/>
      <c r="H1" s="4"/>
      <c r="I1" s="4"/>
      <c r="J1" s="4"/>
      <c r="K1" s="4" t="s">
        <v>605</v>
      </c>
      <c r="L1" s="4"/>
      <c r="M1" s="4"/>
      <c r="N1" s="4"/>
      <c r="O1" s="4"/>
      <c r="P1" s="4"/>
      <c r="Q1" s="4"/>
      <c r="R1" s="4"/>
      <c r="S1" s="4"/>
      <c r="T1" s="4"/>
      <c r="U1" s="4"/>
      <c r="V1" s="4"/>
      <c r="W1" s="4"/>
      <c r="X1" s="4"/>
      <c r="Y1" s="4"/>
      <c r="Z1" s="4"/>
      <c r="AA1" s="4"/>
      <c r="AB1" s="4"/>
      <c r="AC1" s="4"/>
      <c r="AD1" s="4"/>
      <c r="AE1" s="4"/>
      <c r="AF1" s="4"/>
      <c r="AG1" s="4" t="s">
        <v>27</v>
      </c>
      <c r="AH1" s="4"/>
      <c r="AI1" s="4"/>
      <c r="AJ1" s="4"/>
      <c r="AK1" s="4"/>
      <c r="AL1" s="4"/>
      <c r="AM1" s="4"/>
      <c r="AN1" s="4"/>
      <c r="AO1" s="4"/>
      <c r="AP1" s="4"/>
      <c r="AQ1" s="4"/>
      <c r="AR1" s="4" t="s">
        <v>32</v>
      </c>
      <c r="AS1" s="4"/>
      <c r="AT1" s="4"/>
      <c r="AU1" s="4"/>
      <c r="AV1" s="4"/>
      <c r="AW1" s="4"/>
      <c r="AX1" s="4"/>
      <c r="AY1" s="4"/>
      <c r="AZ1" s="4"/>
      <c r="BA1" s="4"/>
      <c r="BB1" s="4"/>
      <c r="BC1" s="4"/>
      <c r="BD1" s="4"/>
      <c r="BE1" s="4"/>
      <c r="BF1" s="4" t="s">
        <v>610</v>
      </c>
      <c r="BG1" s="4"/>
      <c r="BH1" s="4"/>
      <c r="BI1" s="4"/>
      <c r="BJ1" s="4"/>
      <c r="BK1" s="4"/>
      <c r="BL1" s="4"/>
      <c r="BM1" s="4"/>
      <c r="BN1" s="4"/>
      <c r="BO1" s="4"/>
      <c r="BP1" s="4"/>
      <c r="BQ1" s="4"/>
      <c r="BR1" s="4"/>
      <c r="BS1" s="4"/>
      <c r="BT1" s="4"/>
      <c r="BU1" s="4"/>
      <c r="BV1" s="4" t="s">
        <v>660</v>
      </c>
      <c r="BW1" s="4"/>
      <c r="BX1" s="4"/>
      <c r="BY1" s="4"/>
      <c r="BZ1" s="4"/>
      <c r="CA1" s="4" t="s">
        <v>666</v>
      </c>
      <c r="CB1" s="4"/>
      <c r="CC1" s="4"/>
      <c r="CD1" s="4"/>
      <c r="CE1" s="4"/>
      <c r="CF1" s="4"/>
      <c r="CG1" s="4"/>
      <c r="CH1" s="4"/>
      <c r="CI1" s="4"/>
      <c r="CJ1" s="4"/>
      <c r="CK1" s="4"/>
      <c r="CL1" s="4"/>
      <c r="CM1" s="4"/>
      <c r="CN1" s="4"/>
      <c r="CO1" s="4"/>
      <c r="CP1" s="4"/>
      <c r="CQ1" s="4"/>
      <c r="CR1" s="4"/>
      <c r="CS1" s="4"/>
      <c r="CT1" s="4"/>
      <c r="CU1" s="4"/>
      <c r="CV1" s="4"/>
      <c r="CW1" s="4"/>
      <c r="CX1" s="4"/>
      <c r="CY1" s="4"/>
      <c r="CZ1" s="4" t="s">
        <v>689</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row>
    <row r="2" spans="1:146" s="2" customFormat="1" ht="64" customHeight="1" x14ac:dyDescent="0.2">
      <c r="A2" s="2" t="s">
        <v>0</v>
      </c>
      <c r="B2" s="2" t="s">
        <v>775</v>
      </c>
      <c r="C2" s="2" t="s">
        <v>607</v>
      </c>
      <c r="D2" s="2" t="s">
        <v>608</v>
      </c>
      <c r="E2" s="2" t="s">
        <v>609</v>
      </c>
      <c r="F2" s="2" t="s">
        <v>776</v>
      </c>
      <c r="G2" s="5" t="s">
        <v>603</v>
      </c>
      <c r="H2" s="5"/>
      <c r="I2" s="5"/>
      <c r="J2" s="5"/>
      <c r="K2" s="5" t="s">
        <v>1</v>
      </c>
      <c r="L2" s="5"/>
      <c r="M2" s="5"/>
      <c r="N2" s="5"/>
      <c r="O2" s="5"/>
      <c r="P2" s="5"/>
      <c r="Q2" s="2" t="s">
        <v>2</v>
      </c>
      <c r="R2" s="2" t="s">
        <v>3</v>
      </c>
      <c r="S2" s="2" t="s">
        <v>4</v>
      </c>
      <c r="T2" s="2" t="s">
        <v>5</v>
      </c>
      <c r="U2" s="2" t="s">
        <v>6</v>
      </c>
      <c r="V2" s="2" t="s">
        <v>7</v>
      </c>
      <c r="W2" s="2" t="s">
        <v>8</v>
      </c>
      <c r="X2" s="6" t="s">
        <v>9</v>
      </c>
      <c r="Y2" s="6"/>
      <c r="Z2" s="6"/>
      <c r="AA2" s="6"/>
      <c r="AB2" s="6"/>
      <c r="AC2" s="6"/>
      <c r="AD2" s="6"/>
      <c r="AE2" s="6"/>
      <c r="AF2" s="2" t="s">
        <v>10</v>
      </c>
      <c r="AG2" s="5" t="s">
        <v>9</v>
      </c>
      <c r="AH2" s="5"/>
      <c r="AI2" s="5"/>
      <c r="AJ2" s="5"/>
      <c r="AK2" s="5"/>
      <c r="AL2" s="5"/>
      <c r="AM2" s="5"/>
      <c r="AN2" s="2" t="s">
        <v>656</v>
      </c>
      <c r="AO2" s="2" t="s">
        <v>657</v>
      </c>
      <c r="AP2" s="2" t="s">
        <v>658</v>
      </c>
      <c r="AQ2" s="2" t="s">
        <v>659</v>
      </c>
      <c r="AR2" s="5" t="s">
        <v>9</v>
      </c>
      <c r="AS2" s="5"/>
      <c r="AT2" s="5"/>
      <c r="AU2" s="5"/>
      <c r="AV2" s="5"/>
      <c r="AW2" s="5"/>
      <c r="AX2" s="5"/>
      <c r="AY2" s="5"/>
      <c r="AZ2" s="5"/>
      <c r="BA2" s="5"/>
      <c r="BB2" s="5"/>
      <c r="BC2" s="5"/>
      <c r="BD2" s="5"/>
      <c r="BE2" s="2" t="s">
        <v>655</v>
      </c>
      <c r="BF2" s="2" t="s">
        <v>639</v>
      </c>
      <c r="BG2" s="2" t="s">
        <v>640</v>
      </c>
      <c r="BH2" s="5" t="s">
        <v>641</v>
      </c>
      <c r="BI2" s="5"/>
      <c r="BJ2" s="5"/>
      <c r="BK2" s="5"/>
      <c r="BL2" s="5"/>
      <c r="BM2" s="5"/>
      <c r="BN2" s="5"/>
      <c r="BO2" s="5"/>
      <c r="BP2" s="5"/>
      <c r="BQ2" s="5"/>
      <c r="BR2" s="5"/>
      <c r="BS2" s="5"/>
      <c r="BT2" s="5"/>
      <c r="BU2" s="2" t="s">
        <v>642</v>
      </c>
      <c r="BV2" s="2" t="s">
        <v>661</v>
      </c>
      <c r="BW2" s="2" t="s">
        <v>662</v>
      </c>
      <c r="BX2" s="2" t="s">
        <v>663</v>
      </c>
      <c r="BY2" s="2" t="s">
        <v>664</v>
      </c>
      <c r="BZ2" s="2" t="s">
        <v>665</v>
      </c>
      <c r="CA2" s="2" t="s">
        <v>11</v>
      </c>
      <c r="CB2" s="2" t="s">
        <v>772</v>
      </c>
      <c r="CC2" s="2" t="s">
        <v>667</v>
      </c>
      <c r="CD2" s="2" t="s">
        <v>668</v>
      </c>
      <c r="CE2" s="2" t="s">
        <v>669</v>
      </c>
      <c r="CF2" s="2" t="s">
        <v>670</v>
      </c>
      <c r="CG2" s="2" t="s">
        <v>671</v>
      </c>
      <c r="CH2" s="2" t="s">
        <v>672</v>
      </c>
      <c r="CI2" s="2" t="s">
        <v>673</v>
      </c>
      <c r="CJ2" s="2" t="s">
        <v>674</v>
      </c>
      <c r="CK2" s="2" t="s">
        <v>675</v>
      </c>
      <c r="CL2" s="2" t="s">
        <v>748</v>
      </c>
      <c r="CM2" s="2" t="s">
        <v>676</v>
      </c>
      <c r="CN2" s="2" t="s">
        <v>678</v>
      </c>
      <c r="CO2" s="2" t="s">
        <v>679</v>
      </c>
      <c r="CP2" s="2" t="s">
        <v>680</v>
      </c>
      <c r="CQ2" s="2" t="s">
        <v>681</v>
      </c>
      <c r="CR2" s="2" t="s">
        <v>682</v>
      </c>
      <c r="CS2" s="2" t="s">
        <v>683</v>
      </c>
      <c r="CT2" s="2" t="s">
        <v>684</v>
      </c>
      <c r="CU2" s="2" t="s">
        <v>685</v>
      </c>
      <c r="CV2" s="2" t="s">
        <v>686</v>
      </c>
      <c r="CW2" s="2" t="s">
        <v>687</v>
      </c>
      <c r="CX2" s="2" t="s">
        <v>748</v>
      </c>
      <c r="CY2" s="2" t="s">
        <v>688</v>
      </c>
      <c r="CZ2" s="2" t="s">
        <v>12</v>
      </c>
      <c r="DA2" s="5" t="s">
        <v>690</v>
      </c>
      <c r="DB2" s="5"/>
      <c r="DC2" s="5"/>
      <c r="DD2" s="5" t="s">
        <v>691</v>
      </c>
      <c r="DE2" s="5"/>
      <c r="DF2" s="5"/>
      <c r="DG2" s="5" t="s">
        <v>692</v>
      </c>
      <c r="DH2" s="5"/>
      <c r="DI2" s="5"/>
      <c r="DJ2" s="5"/>
      <c r="DK2" s="5"/>
      <c r="DL2" s="5"/>
      <c r="DM2" s="5"/>
      <c r="DN2" s="5" t="s">
        <v>693</v>
      </c>
      <c r="DO2" s="5"/>
      <c r="DP2" s="5"/>
      <c r="DQ2" s="5"/>
      <c r="DR2" s="5"/>
      <c r="DS2" s="5"/>
      <c r="DT2" s="5"/>
      <c r="DU2" s="5" t="s">
        <v>694</v>
      </c>
      <c r="DV2" s="5"/>
      <c r="DW2" s="5"/>
      <c r="DX2" s="5"/>
      <c r="DY2" s="5"/>
      <c r="DZ2" s="5"/>
      <c r="EA2" s="5"/>
      <c r="EB2" s="5"/>
      <c r="EC2" s="5"/>
      <c r="ED2" s="5"/>
      <c r="EE2" s="5"/>
      <c r="EF2" s="5"/>
      <c r="EG2" s="5"/>
      <c r="EH2" s="5"/>
      <c r="EI2" s="4" t="s">
        <v>695</v>
      </c>
      <c r="EJ2" s="4"/>
      <c r="EK2" s="4"/>
      <c r="EL2" s="4"/>
      <c r="EM2" s="4"/>
      <c r="EN2" s="4"/>
      <c r="EO2" s="4"/>
      <c r="EP2" s="2" t="s">
        <v>734</v>
      </c>
    </row>
    <row r="3" spans="1:146" s="2" customFormat="1" ht="106" customHeight="1" x14ac:dyDescent="0.2">
      <c r="A3" s="2" t="s">
        <v>606</v>
      </c>
      <c r="B3" s="2" t="s">
        <v>774</v>
      </c>
      <c r="C3" s="2" t="s">
        <v>606</v>
      </c>
      <c r="D3" s="2" t="s">
        <v>606</v>
      </c>
      <c r="E3" s="2" t="s">
        <v>606</v>
      </c>
      <c r="F3" s="2" t="s">
        <v>606</v>
      </c>
      <c r="G3" s="2" t="s">
        <v>29</v>
      </c>
      <c r="H3" s="2" t="s">
        <v>68</v>
      </c>
      <c r="I3" s="2" t="s">
        <v>27</v>
      </c>
      <c r="J3" s="2" t="s">
        <v>32</v>
      </c>
      <c r="K3" s="2" t="s">
        <v>22</v>
      </c>
      <c r="L3" s="2" t="s">
        <v>14</v>
      </c>
      <c r="M3" s="2" t="s">
        <v>64</v>
      </c>
      <c r="N3" s="2" t="s">
        <v>148</v>
      </c>
      <c r="O3" s="2" t="s">
        <v>195</v>
      </c>
      <c r="P3" s="2" t="s">
        <v>615</v>
      </c>
      <c r="Q3" s="2" t="s">
        <v>634</v>
      </c>
      <c r="R3" s="2" t="s">
        <v>634</v>
      </c>
      <c r="S3" s="2" t="s">
        <v>634</v>
      </c>
      <c r="T3" s="2" t="s">
        <v>634</v>
      </c>
      <c r="U3" s="2" t="s">
        <v>634</v>
      </c>
      <c r="V3" s="2" t="s">
        <v>634</v>
      </c>
      <c r="W3" s="2" t="s">
        <v>634</v>
      </c>
      <c r="X3" s="2" t="s">
        <v>208</v>
      </c>
      <c r="Y3" s="2" t="s">
        <v>627</v>
      </c>
      <c r="Z3" s="2" t="s">
        <v>628</v>
      </c>
      <c r="AA3" s="2" t="s">
        <v>629</v>
      </c>
      <c r="AB3" s="2" t="s">
        <v>630</v>
      </c>
      <c r="AC3" s="2" t="s">
        <v>631</v>
      </c>
      <c r="AD3" s="2" t="s">
        <v>256</v>
      </c>
      <c r="AE3" s="2" t="s">
        <v>23</v>
      </c>
      <c r="AF3" s="2" t="s">
        <v>747</v>
      </c>
      <c r="AG3" s="2" t="s">
        <v>635</v>
      </c>
      <c r="AH3" s="2" t="s">
        <v>636</v>
      </c>
      <c r="AI3" s="2" t="s">
        <v>637</v>
      </c>
      <c r="AJ3" s="2" t="s">
        <v>299</v>
      </c>
      <c r="AK3" s="2" t="s">
        <v>638</v>
      </c>
      <c r="AL3" s="2" t="s">
        <v>599</v>
      </c>
      <c r="AM3" s="2" t="s">
        <v>23</v>
      </c>
      <c r="AN3" s="2" t="s">
        <v>634</v>
      </c>
      <c r="AO3" s="2" t="s">
        <v>634</v>
      </c>
      <c r="AP3" s="2" t="s">
        <v>634</v>
      </c>
      <c r="AQ3" s="2" t="s">
        <v>747</v>
      </c>
      <c r="AR3" s="2" t="s">
        <v>643</v>
      </c>
      <c r="AS3" s="2" t="s">
        <v>644</v>
      </c>
      <c r="AT3" s="2" t="s">
        <v>645</v>
      </c>
      <c r="AU3" s="2" t="s">
        <v>257</v>
      </c>
      <c r="AV3" s="2" t="s">
        <v>646</v>
      </c>
      <c r="AW3" s="2" t="s">
        <v>209</v>
      </c>
      <c r="AX3" s="2" t="s">
        <v>647</v>
      </c>
      <c r="AY3" s="2" t="s">
        <v>648</v>
      </c>
      <c r="AZ3" s="2" t="s">
        <v>84</v>
      </c>
      <c r="BA3" s="2" t="s">
        <v>649</v>
      </c>
      <c r="BB3" s="2" t="s">
        <v>650</v>
      </c>
      <c r="BC3" s="2" t="s">
        <v>651</v>
      </c>
      <c r="BD3" s="2" t="s">
        <v>23</v>
      </c>
      <c r="BE3" s="2" t="s">
        <v>747</v>
      </c>
      <c r="BF3" s="2" t="s">
        <v>634</v>
      </c>
      <c r="BG3" s="2" t="s">
        <v>634</v>
      </c>
      <c r="BH3" s="2" t="s">
        <v>700</v>
      </c>
      <c r="BI3" s="2" t="s">
        <v>702</v>
      </c>
      <c r="BJ3" s="2" t="s">
        <v>703</v>
      </c>
      <c r="BK3" s="2" t="s">
        <v>704</v>
      </c>
      <c r="BL3" s="2" t="s">
        <v>706</v>
      </c>
      <c r="BM3" s="2" t="s">
        <v>696</v>
      </c>
      <c r="BN3" s="2" t="s">
        <v>701</v>
      </c>
      <c r="BO3" s="2" t="s">
        <v>577</v>
      </c>
      <c r="BP3" s="2" t="s">
        <v>707</v>
      </c>
      <c r="BQ3" s="2" t="s">
        <v>708</v>
      </c>
      <c r="BR3" s="2" t="s">
        <v>699</v>
      </c>
      <c r="BS3" s="2" t="s">
        <v>23</v>
      </c>
      <c r="BT3" s="2" t="s">
        <v>709</v>
      </c>
      <c r="BU3" s="2" t="s">
        <v>747</v>
      </c>
      <c r="BV3" s="2" t="s">
        <v>634</v>
      </c>
      <c r="BW3" s="2" t="s">
        <v>747</v>
      </c>
      <c r="BX3" s="2" t="s">
        <v>747</v>
      </c>
      <c r="BY3" s="2" t="s">
        <v>634</v>
      </c>
      <c r="BZ3" s="2" t="s">
        <v>747</v>
      </c>
      <c r="CA3" s="2" t="s">
        <v>634</v>
      </c>
      <c r="CB3" s="2" t="s">
        <v>634</v>
      </c>
      <c r="CC3" s="2" t="s">
        <v>634</v>
      </c>
      <c r="CD3" s="2" t="s">
        <v>634</v>
      </c>
      <c r="CE3" s="2" t="s">
        <v>634</v>
      </c>
      <c r="CF3" s="2" t="s">
        <v>634</v>
      </c>
      <c r="CG3" s="2" t="s">
        <v>634</v>
      </c>
      <c r="CH3" s="2" t="s">
        <v>634</v>
      </c>
      <c r="CI3" s="2" t="s">
        <v>634</v>
      </c>
      <c r="CJ3" s="2" t="s">
        <v>634</v>
      </c>
      <c r="CK3" s="2" t="s">
        <v>634</v>
      </c>
      <c r="CL3" s="2" t="s">
        <v>677</v>
      </c>
      <c r="CM3" s="2" t="s">
        <v>634</v>
      </c>
      <c r="CN3" s="2" t="s">
        <v>634</v>
      </c>
      <c r="CO3" s="2" t="s">
        <v>634</v>
      </c>
      <c r="CP3" s="2" t="s">
        <v>634</v>
      </c>
      <c r="CQ3" s="2" t="s">
        <v>634</v>
      </c>
      <c r="CR3" s="2" t="s">
        <v>634</v>
      </c>
      <c r="CS3" s="2" t="s">
        <v>634</v>
      </c>
      <c r="CT3" s="2" t="s">
        <v>634</v>
      </c>
      <c r="CU3" s="2" t="s">
        <v>634</v>
      </c>
      <c r="CV3" s="2" t="s">
        <v>634</v>
      </c>
      <c r="CW3" s="2" t="s">
        <v>634</v>
      </c>
      <c r="CX3" s="2" t="s">
        <v>677</v>
      </c>
      <c r="CY3" s="2" t="s">
        <v>634</v>
      </c>
      <c r="CZ3" s="2" t="s">
        <v>634</v>
      </c>
      <c r="DA3" s="2" t="s">
        <v>68</v>
      </c>
      <c r="DB3" s="2" t="s">
        <v>27</v>
      </c>
      <c r="DC3" s="2" t="s">
        <v>32</v>
      </c>
      <c r="DD3" s="2" t="s">
        <v>64</v>
      </c>
      <c r="DE3" s="2" t="s">
        <v>148</v>
      </c>
      <c r="DF3" s="2" t="s">
        <v>43</v>
      </c>
      <c r="DG3" s="2" t="s">
        <v>590</v>
      </c>
      <c r="DH3" s="2" t="s">
        <v>78</v>
      </c>
      <c r="DI3" s="2" t="s">
        <v>84</v>
      </c>
      <c r="DJ3" s="2" t="s">
        <v>404</v>
      </c>
      <c r="DK3" s="2" t="s">
        <v>716</v>
      </c>
      <c r="DL3" s="2" t="s">
        <v>717</v>
      </c>
      <c r="DM3" s="2" t="s">
        <v>718</v>
      </c>
      <c r="DN3" s="2" t="s">
        <v>57</v>
      </c>
      <c r="DO3" s="2" t="s">
        <v>81</v>
      </c>
      <c r="DP3" s="2" t="s">
        <v>719</v>
      </c>
      <c r="DQ3" s="2" t="s">
        <v>720</v>
      </c>
      <c r="DR3" s="2" t="s">
        <v>44</v>
      </c>
      <c r="DS3" s="2" t="s">
        <v>721</v>
      </c>
      <c r="DT3" s="2" t="s">
        <v>722</v>
      </c>
      <c r="DU3" s="2" t="s">
        <v>652</v>
      </c>
      <c r="DV3" s="2" t="s">
        <v>726</v>
      </c>
      <c r="DW3" s="2" t="s">
        <v>645</v>
      </c>
      <c r="DX3" s="2" t="s">
        <v>257</v>
      </c>
      <c r="DY3" s="2" t="s">
        <v>727</v>
      </c>
      <c r="DZ3" s="2" t="s">
        <v>728</v>
      </c>
      <c r="EA3" s="2" t="s">
        <v>647</v>
      </c>
      <c r="EB3" s="2" t="s">
        <v>729</v>
      </c>
      <c r="EC3" s="2" t="s">
        <v>84</v>
      </c>
      <c r="ED3" s="2" t="s">
        <v>649</v>
      </c>
      <c r="EE3" s="2" t="s">
        <v>730</v>
      </c>
      <c r="EF3" s="2" t="s">
        <v>731</v>
      </c>
      <c r="EG3" s="2" t="s">
        <v>732</v>
      </c>
      <c r="EH3" s="2" t="s">
        <v>62</v>
      </c>
      <c r="EI3" s="2" t="s">
        <v>735</v>
      </c>
      <c r="EJ3" s="2" t="s">
        <v>149</v>
      </c>
      <c r="EK3" s="2" t="s">
        <v>736</v>
      </c>
      <c r="EL3" s="2" t="s">
        <v>139</v>
      </c>
      <c r="EM3" s="2" t="s">
        <v>737</v>
      </c>
      <c r="EN3" s="2" t="s">
        <v>23</v>
      </c>
      <c r="EO3" s="2" t="s">
        <v>709</v>
      </c>
      <c r="EP3" s="2" t="s">
        <v>747</v>
      </c>
    </row>
    <row r="4" spans="1:146" x14ac:dyDescent="0.2">
      <c r="A4" t="s">
        <v>298</v>
      </c>
      <c r="B4">
        <v>2021</v>
      </c>
      <c r="C4" t="s">
        <v>613</v>
      </c>
      <c r="D4" t="s">
        <v>612</v>
      </c>
      <c r="E4" t="s">
        <v>612</v>
      </c>
      <c r="F4" t="s">
        <v>612</v>
      </c>
      <c r="G4" t="s">
        <v>29</v>
      </c>
      <c r="AJ4" t="s">
        <v>299</v>
      </c>
      <c r="AN4" t="s">
        <v>58</v>
      </c>
      <c r="AO4">
        <v>338153</v>
      </c>
      <c r="AQ4" t="s">
        <v>300</v>
      </c>
      <c r="AR4" t="s">
        <v>652</v>
      </c>
      <c r="AT4" t="s">
        <v>645</v>
      </c>
      <c r="AU4" t="s">
        <v>257</v>
      </c>
      <c r="AW4" t="s">
        <v>209</v>
      </c>
      <c r="BF4">
        <v>120000</v>
      </c>
      <c r="BG4">
        <v>257500</v>
      </c>
      <c r="BH4" t="s">
        <v>697</v>
      </c>
      <c r="BL4" t="s">
        <v>706</v>
      </c>
      <c r="BU4" t="s">
        <v>582</v>
      </c>
      <c r="BV4" t="s">
        <v>17</v>
      </c>
      <c r="BW4" t="s">
        <v>301</v>
      </c>
      <c r="BX4" t="s">
        <v>302</v>
      </c>
      <c r="BY4" t="s">
        <v>14</v>
      </c>
      <c r="CA4">
        <v>131</v>
      </c>
      <c r="CB4" t="s">
        <v>17</v>
      </c>
      <c r="CC4" s="3">
        <f>(20/109)*100</f>
        <v>18.348623853211009</v>
      </c>
      <c r="CD4" s="3">
        <f>(1/109)*100</f>
        <v>0.91743119266055051</v>
      </c>
      <c r="CE4" s="3">
        <f>(55/109)*100</f>
        <v>50.458715596330272</v>
      </c>
      <c r="CF4" s="3">
        <v>0</v>
      </c>
      <c r="CG4" s="3">
        <v>0</v>
      </c>
      <c r="CH4" s="3">
        <v>0</v>
      </c>
      <c r="CI4" s="3">
        <f>(32/109)*100</f>
        <v>29.357798165137616</v>
      </c>
      <c r="CJ4" s="3">
        <f>(1/109)*100</f>
        <v>0.91743119266055051</v>
      </c>
      <c r="CK4" s="3">
        <v>0</v>
      </c>
      <c r="CL4" s="3"/>
      <c r="CM4">
        <v>9</v>
      </c>
      <c r="CN4" t="s">
        <v>17</v>
      </c>
      <c r="CO4">
        <v>44</v>
      </c>
      <c r="CP4">
        <v>12</v>
      </c>
      <c r="CQ4">
        <v>0</v>
      </c>
      <c r="CR4">
        <v>0</v>
      </c>
      <c r="CS4">
        <v>0</v>
      </c>
      <c r="CT4">
        <v>0</v>
      </c>
      <c r="CU4">
        <v>44</v>
      </c>
      <c r="CV4">
        <v>0</v>
      </c>
      <c r="CW4">
        <v>0</v>
      </c>
      <c r="CY4">
        <v>16</v>
      </c>
      <c r="CZ4" t="s">
        <v>17</v>
      </c>
      <c r="DC4" t="s">
        <v>32</v>
      </c>
      <c r="DX4" t="s">
        <v>257</v>
      </c>
      <c r="EC4" t="s">
        <v>84</v>
      </c>
      <c r="EI4" t="s">
        <v>51</v>
      </c>
      <c r="EK4" t="s">
        <v>101</v>
      </c>
    </row>
    <row r="5" spans="1:146" x14ac:dyDescent="0.2">
      <c r="A5" t="s">
        <v>412</v>
      </c>
      <c r="B5">
        <v>2023</v>
      </c>
      <c r="C5" t="s">
        <v>613</v>
      </c>
      <c r="D5" t="s">
        <v>612</v>
      </c>
      <c r="E5" t="s">
        <v>612</v>
      </c>
      <c r="F5" t="s">
        <v>612</v>
      </c>
      <c r="G5" t="s">
        <v>29</v>
      </c>
      <c r="AM5" t="s">
        <v>23</v>
      </c>
      <c r="AN5" t="s">
        <v>14</v>
      </c>
      <c r="AQ5" t="s">
        <v>413</v>
      </c>
      <c r="AU5" t="s">
        <v>257</v>
      </c>
      <c r="AV5" t="s">
        <v>646</v>
      </c>
      <c r="AW5" t="s">
        <v>209</v>
      </c>
      <c r="BC5" t="s">
        <v>651</v>
      </c>
      <c r="BE5" t="s">
        <v>414</v>
      </c>
      <c r="BF5">
        <v>800000</v>
      </c>
      <c r="BG5">
        <v>0</v>
      </c>
      <c r="BH5" t="s">
        <v>697</v>
      </c>
      <c r="BJ5" t="s">
        <v>703</v>
      </c>
      <c r="BK5" t="s">
        <v>704</v>
      </c>
      <c r="BU5" t="s">
        <v>415</v>
      </c>
      <c r="BV5" t="s">
        <v>17</v>
      </c>
      <c r="BW5" t="s">
        <v>416</v>
      </c>
      <c r="BX5" t="s">
        <v>417</v>
      </c>
      <c r="BY5" t="s">
        <v>14</v>
      </c>
      <c r="CA5">
        <v>42</v>
      </c>
      <c r="CB5" t="s">
        <v>16</v>
      </c>
      <c r="CC5" s="3"/>
      <c r="CD5" s="3"/>
      <c r="CE5" s="3"/>
      <c r="CF5" s="3"/>
      <c r="CG5" s="3"/>
      <c r="CH5" s="3"/>
      <c r="CI5" s="3"/>
      <c r="CJ5" s="3"/>
      <c r="CK5" s="3"/>
      <c r="CL5" s="3"/>
      <c r="CM5">
        <v>4</v>
      </c>
      <c r="CN5" t="s">
        <v>17</v>
      </c>
      <c r="CO5">
        <v>50</v>
      </c>
      <c r="CP5">
        <v>0</v>
      </c>
      <c r="CQ5">
        <v>0</v>
      </c>
      <c r="CR5">
        <v>0</v>
      </c>
      <c r="CS5">
        <v>0</v>
      </c>
      <c r="CT5">
        <v>0</v>
      </c>
      <c r="CU5">
        <v>50</v>
      </c>
      <c r="CV5">
        <v>0</v>
      </c>
      <c r="CW5">
        <v>0</v>
      </c>
      <c r="CY5">
        <v>20.5</v>
      </c>
      <c r="CZ5" t="s">
        <v>17</v>
      </c>
      <c r="DA5" t="s">
        <v>68</v>
      </c>
      <c r="DB5" t="s">
        <v>27</v>
      </c>
      <c r="DC5" t="s">
        <v>32</v>
      </c>
      <c r="DF5" t="s">
        <v>43</v>
      </c>
      <c r="DG5" t="s">
        <v>590</v>
      </c>
      <c r="DM5" t="s">
        <v>718</v>
      </c>
      <c r="DN5" t="s">
        <v>57</v>
      </c>
      <c r="DQ5" t="s">
        <v>723</v>
      </c>
      <c r="DT5" t="s">
        <v>55</v>
      </c>
      <c r="DX5" t="s">
        <v>257</v>
      </c>
      <c r="DY5" t="s">
        <v>727</v>
      </c>
      <c r="DZ5" t="s">
        <v>728</v>
      </c>
      <c r="EF5" t="s">
        <v>731</v>
      </c>
      <c r="EH5" t="s">
        <v>62</v>
      </c>
      <c r="EJ5" t="s">
        <v>149</v>
      </c>
    </row>
    <row r="6" spans="1:146" x14ac:dyDescent="0.2">
      <c r="A6" t="s">
        <v>105</v>
      </c>
      <c r="B6">
        <v>2021</v>
      </c>
      <c r="C6" t="s">
        <v>613</v>
      </c>
      <c r="D6" t="s">
        <v>613</v>
      </c>
      <c r="E6" t="s">
        <v>612</v>
      </c>
      <c r="F6" t="s">
        <v>612</v>
      </c>
      <c r="G6" t="s">
        <v>29</v>
      </c>
      <c r="AS6" t="s">
        <v>653</v>
      </c>
      <c r="AU6" t="s">
        <v>257</v>
      </c>
      <c r="AV6" t="s">
        <v>646</v>
      </c>
      <c r="AW6" t="s">
        <v>209</v>
      </c>
      <c r="AX6" t="s">
        <v>647</v>
      </c>
      <c r="AZ6" t="s">
        <v>84</v>
      </c>
      <c r="BA6" t="s">
        <v>649</v>
      </c>
      <c r="BC6" t="s">
        <v>651</v>
      </c>
      <c r="BE6" t="s">
        <v>106</v>
      </c>
      <c r="BF6">
        <v>0</v>
      </c>
      <c r="BG6">
        <v>0</v>
      </c>
      <c r="BM6" t="s">
        <v>696</v>
      </c>
      <c r="BO6" t="s">
        <v>577</v>
      </c>
      <c r="BU6" t="s">
        <v>107</v>
      </c>
      <c r="BV6" t="s">
        <v>17</v>
      </c>
      <c r="BW6" t="s">
        <v>108</v>
      </c>
      <c r="BX6" t="s">
        <v>109</v>
      </c>
      <c r="BY6" t="s">
        <v>16</v>
      </c>
      <c r="CA6">
        <v>113</v>
      </c>
      <c r="CB6" t="s">
        <v>17</v>
      </c>
      <c r="CC6" s="3">
        <f>(12/113)*100</f>
        <v>10.619469026548673</v>
      </c>
      <c r="CD6" s="3">
        <f>(2/113)*100</f>
        <v>1.7699115044247788</v>
      </c>
      <c r="CE6" s="3">
        <f>(7/113)*100</f>
        <v>6.1946902654867255</v>
      </c>
      <c r="CF6" s="3">
        <v>0</v>
      </c>
      <c r="CG6" s="3">
        <v>0</v>
      </c>
      <c r="CH6" s="3">
        <v>0</v>
      </c>
      <c r="CI6" s="3">
        <f>(87/113)*100</f>
        <v>76.991150442477874</v>
      </c>
      <c r="CJ6" s="3">
        <f>(5/113)*100</f>
        <v>4.4247787610619467</v>
      </c>
      <c r="CK6" s="3">
        <v>0</v>
      </c>
      <c r="CL6" s="3"/>
      <c r="CM6">
        <v>29</v>
      </c>
      <c r="CN6" t="s">
        <v>17</v>
      </c>
      <c r="CO6" s="3">
        <v>3.4482758620689653</v>
      </c>
      <c r="CP6" s="3">
        <v>0</v>
      </c>
      <c r="CQ6" s="3">
        <v>3.4482758620689653</v>
      </c>
      <c r="CR6" s="3">
        <v>0</v>
      </c>
      <c r="CS6" s="3">
        <v>0</v>
      </c>
      <c r="CT6" s="3">
        <v>0</v>
      </c>
      <c r="CU6" s="3">
        <v>86.206896551724128</v>
      </c>
      <c r="CV6" s="3">
        <v>6.8965517241379306</v>
      </c>
      <c r="CW6">
        <v>0</v>
      </c>
      <c r="CY6">
        <v>16</v>
      </c>
      <c r="CZ6" t="s">
        <v>17</v>
      </c>
      <c r="DC6" t="s">
        <v>32</v>
      </c>
      <c r="DV6" t="s">
        <v>733</v>
      </c>
      <c r="DX6" t="s">
        <v>257</v>
      </c>
      <c r="DY6" t="s">
        <v>727</v>
      </c>
      <c r="DZ6" t="s">
        <v>728</v>
      </c>
      <c r="EA6" t="s">
        <v>647</v>
      </c>
      <c r="EB6" s="1" t="s">
        <v>729</v>
      </c>
      <c r="EC6" t="s">
        <v>84</v>
      </c>
      <c r="ED6" t="s">
        <v>649</v>
      </c>
      <c r="EE6" t="s">
        <v>730</v>
      </c>
      <c r="EF6" t="s">
        <v>731</v>
      </c>
      <c r="EG6" t="s">
        <v>732</v>
      </c>
      <c r="EH6" t="s">
        <v>62</v>
      </c>
      <c r="EI6" t="s">
        <v>51</v>
      </c>
      <c r="EJ6" t="s">
        <v>149</v>
      </c>
      <c r="EK6" t="s">
        <v>101</v>
      </c>
    </row>
    <row r="7" spans="1:146" x14ac:dyDescent="0.2">
      <c r="A7" t="s">
        <v>559</v>
      </c>
      <c r="B7">
        <v>2022</v>
      </c>
      <c r="C7" t="s">
        <v>612</v>
      </c>
      <c r="D7" t="s">
        <v>612</v>
      </c>
      <c r="E7" t="s">
        <v>612</v>
      </c>
      <c r="F7" t="s">
        <v>613</v>
      </c>
      <c r="G7" t="s">
        <v>29</v>
      </c>
      <c r="K7" t="s">
        <v>22</v>
      </c>
      <c r="Z7" t="s">
        <v>560</v>
      </c>
      <c r="AK7" t="s">
        <v>145</v>
      </c>
      <c r="AL7" t="s">
        <v>72</v>
      </c>
      <c r="AN7" t="s">
        <v>16</v>
      </c>
      <c r="AW7" t="s">
        <v>209</v>
      </c>
      <c r="BV7" t="s">
        <v>17</v>
      </c>
      <c r="BW7" t="s">
        <v>561</v>
      </c>
      <c r="BX7" t="s">
        <v>562</v>
      </c>
      <c r="BY7" t="s">
        <v>14</v>
      </c>
      <c r="CA7">
        <v>2</v>
      </c>
      <c r="CB7" t="s">
        <v>17</v>
      </c>
      <c r="CC7" s="3">
        <v>0</v>
      </c>
      <c r="CD7" s="3">
        <f>(1/4)*100</f>
        <v>25</v>
      </c>
      <c r="CE7" s="3">
        <v>0</v>
      </c>
      <c r="CF7" s="3">
        <v>25</v>
      </c>
      <c r="CG7" s="3">
        <v>0</v>
      </c>
      <c r="CH7" s="3">
        <v>0</v>
      </c>
      <c r="CI7" s="3">
        <v>25</v>
      </c>
      <c r="CJ7" s="3">
        <v>25</v>
      </c>
      <c r="CK7" s="3">
        <v>0</v>
      </c>
      <c r="CL7" s="3"/>
      <c r="CM7">
        <v>1</v>
      </c>
      <c r="CN7" t="s">
        <v>17</v>
      </c>
      <c r="CO7" s="3">
        <v>0</v>
      </c>
      <c r="CP7" s="3">
        <v>33.333333333333329</v>
      </c>
      <c r="CQ7" s="3">
        <v>0</v>
      </c>
      <c r="CR7" s="3">
        <v>33.333333333333329</v>
      </c>
      <c r="CS7" s="3">
        <v>0</v>
      </c>
      <c r="CT7" s="3">
        <v>0</v>
      </c>
      <c r="CU7" s="3">
        <v>33.333333333333329</v>
      </c>
      <c r="CV7" s="3">
        <v>0</v>
      </c>
      <c r="CW7" s="3">
        <v>0</v>
      </c>
      <c r="CY7">
        <v>34.799999999999997</v>
      </c>
      <c r="CZ7" t="s">
        <v>17</v>
      </c>
      <c r="DB7" t="s">
        <v>27</v>
      </c>
      <c r="DC7" t="s">
        <v>32</v>
      </c>
      <c r="DN7" t="s">
        <v>57</v>
      </c>
      <c r="DO7" t="s">
        <v>81</v>
      </c>
      <c r="DP7" t="s">
        <v>724</v>
      </c>
      <c r="DQ7" t="s">
        <v>723</v>
      </c>
      <c r="DR7" t="s">
        <v>44</v>
      </c>
      <c r="DS7" t="s">
        <v>725</v>
      </c>
      <c r="DT7" t="s">
        <v>55</v>
      </c>
      <c r="DU7" t="s">
        <v>652</v>
      </c>
      <c r="DZ7" t="s">
        <v>728</v>
      </c>
      <c r="EC7" t="s">
        <v>84</v>
      </c>
      <c r="EG7" t="s">
        <v>732</v>
      </c>
      <c r="EH7" t="s">
        <v>62</v>
      </c>
      <c r="EJ7" t="s">
        <v>149</v>
      </c>
      <c r="EK7" t="s">
        <v>101</v>
      </c>
      <c r="EL7" t="s">
        <v>139</v>
      </c>
    </row>
    <row r="8" spans="1:146" x14ac:dyDescent="0.2">
      <c r="A8" t="s">
        <v>207</v>
      </c>
      <c r="B8">
        <v>2023</v>
      </c>
      <c r="C8" t="s">
        <v>612</v>
      </c>
      <c r="D8" t="s">
        <v>613</v>
      </c>
      <c r="E8" t="s">
        <v>612</v>
      </c>
      <c r="F8" t="s">
        <v>613</v>
      </c>
      <c r="G8" t="s">
        <v>611</v>
      </c>
      <c r="I8" t="s">
        <v>27</v>
      </c>
      <c r="K8" t="s">
        <v>22</v>
      </c>
      <c r="X8" t="s">
        <v>208</v>
      </c>
      <c r="AL8" t="s">
        <v>72</v>
      </c>
      <c r="AN8" t="s">
        <v>16</v>
      </c>
      <c r="AW8" t="s">
        <v>209</v>
      </c>
      <c r="BV8" t="s">
        <v>14</v>
      </c>
      <c r="BW8" t="s">
        <v>92</v>
      </c>
      <c r="BX8" t="s">
        <v>210</v>
      </c>
      <c r="BY8" t="s">
        <v>16</v>
      </c>
      <c r="CA8">
        <v>1</v>
      </c>
      <c r="CB8" t="s">
        <v>17</v>
      </c>
      <c r="CC8" s="3">
        <v>100</v>
      </c>
      <c r="CD8" s="3">
        <v>0</v>
      </c>
      <c r="CE8" s="3">
        <v>0</v>
      </c>
      <c r="CF8" s="3">
        <v>0</v>
      </c>
      <c r="CG8" s="3">
        <v>0</v>
      </c>
      <c r="CH8" s="3">
        <v>0</v>
      </c>
      <c r="CI8" s="3">
        <v>0</v>
      </c>
      <c r="CJ8" s="3">
        <v>0</v>
      </c>
      <c r="CK8" s="3">
        <v>0</v>
      </c>
      <c r="CL8" s="3"/>
      <c r="CM8">
        <v>0</v>
      </c>
      <c r="CN8" t="s">
        <v>17</v>
      </c>
      <c r="CO8">
        <v>100</v>
      </c>
      <c r="CP8">
        <v>0</v>
      </c>
      <c r="CQ8">
        <v>0</v>
      </c>
      <c r="CR8">
        <v>0</v>
      </c>
      <c r="CS8">
        <v>0</v>
      </c>
      <c r="CT8">
        <v>0</v>
      </c>
      <c r="CU8">
        <v>0</v>
      </c>
      <c r="CV8">
        <v>0</v>
      </c>
      <c r="CW8">
        <v>0</v>
      </c>
      <c r="CY8">
        <v>45</v>
      </c>
      <c r="CZ8" t="s">
        <v>16</v>
      </c>
      <c r="EP8" t="s">
        <v>211</v>
      </c>
    </row>
    <row r="9" spans="1:146" x14ac:dyDescent="0.2">
      <c r="A9" t="s">
        <v>123</v>
      </c>
      <c r="B9">
        <v>2019</v>
      </c>
      <c r="C9" t="s">
        <v>613</v>
      </c>
      <c r="D9" t="s">
        <v>612</v>
      </c>
      <c r="E9" t="s">
        <v>612</v>
      </c>
      <c r="F9" t="s">
        <v>613</v>
      </c>
      <c r="G9" t="s">
        <v>29</v>
      </c>
      <c r="AG9" t="s">
        <v>57</v>
      </c>
      <c r="AK9" t="s">
        <v>145</v>
      </c>
      <c r="AL9" t="s">
        <v>72</v>
      </c>
      <c r="AN9" t="s">
        <v>16</v>
      </c>
      <c r="AQ9" t="s">
        <v>124</v>
      </c>
      <c r="AS9" t="s">
        <v>653</v>
      </c>
      <c r="AT9" t="s">
        <v>645</v>
      </c>
      <c r="AU9" t="s">
        <v>257</v>
      </c>
      <c r="AV9" t="s">
        <v>646</v>
      </c>
      <c r="AW9" t="s">
        <v>209</v>
      </c>
      <c r="BB9" t="s">
        <v>654</v>
      </c>
      <c r="BE9" t="s">
        <v>125</v>
      </c>
      <c r="BV9" t="s">
        <v>14</v>
      </c>
      <c r="BW9" t="s">
        <v>126</v>
      </c>
      <c r="BX9" t="s">
        <v>127</v>
      </c>
      <c r="BY9" t="s">
        <v>17</v>
      </c>
      <c r="BZ9" t="s">
        <v>128</v>
      </c>
      <c r="CA9">
        <v>40</v>
      </c>
      <c r="CB9" t="s">
        <v>17</v>
      </c>
      <c r="CC9" s="3">
        <v>0</v>
      </c>
      <c r="CD9" s="3">
        <v>8</v>
      </c>
      <c r="CE9" s="3">
        <v>3</v>
      </c>
      <c r="CF9" s="3">
        <v>0</v>
      </c>
      <c r="CG9" s="3">
        <v>0</v>
      </c>
      <c r="CH9" s="3">
        <v>0</v>
      </c>
      <c r="CI9" s="3">
        <v>90</v>
      </c>
      <c r="CJ9" s="3">
        <v>3</v>
      </c>
      <c r="CK9" s="3"/>
      <c r="CL9" s="3"/>
      <c r="CM9">
        <v>10</v>
      </c>
      <c r="CN9" t="s">
        <v>17</v>
      </c>
      <c r="CU9">
        <v>100</v>
      </c>
      <c r="CY9">
        <v>22.6</v>
      </c>
      <c r="CZ9" t="s">
        <v>17</v>
      </c>
      <c r="DB9" t="s">
        <v>27</v>
      </c>
      <c r="DC9" t="s">
        <v>32</v>
      </c>
      <c r="DN9" t="s">
        <v>57</v>
      </c>
      <c r="DQ9" t="s">
        <v>723</v>
      </c>
      <c r="DR9" t="s">
        <v>44</v>
      </c>
      <c r="DS9" t="s">
        <v>725</v>
      </c>
      <c r="DT9" t="s">
        <v>55</v>
      </c>
      <c r="DV9" t="s">
        <v>733</v>
      </c>
      <c r="DW9" t="s">
        <v>645</v>
      </c>
      <c r="DX9" t="s">
        <v>257</v>
      </c>
      <c r="DY9" t="s">
        <v>727</v>
      </c>
      <c r="DZ9" t="s">
        <v>728</v>
      </c>
      <c r="ED9" t="s">
        <v>649</v>
      </c>
      <c r="EE9" t="s">
        <v>730</v>
      </c>
      <c r="EG9" t="s">
        <v>732</v>
      </c>
      <c r="EH9" t="s">
        <v>62</v>
      </c>
      <c r="EI9" t="s">
        <v>51</v>
      </c>
      <c r="EK9" t="s">
        <v>101</v>
      </c>
    </row>
    <row r="10" spans="1:146" x14ac:dyDescent="0.2">
      <c r="A10" t="s">
        <v>250</v>
      </c>
      <c r="B10">
        <v>2019</v>
      </c>
      <c r="C10" t="s">
        <v>613</v>
      </c>
      <c r="D10" t="s">
        <v>612</v>
      </c>
      <c r="E10" t="s">
        <v>612</v>
      </c>
      <c r="F10" t="s">
        <v>613</v>
      </c>
      <c r="G10" t="s">
        <v>29</v>
      </c>
      <c r="AJ10" t="s">
        <v>299</v>
      </c>
      <c r="AL10" t="s">
        <v>72</v>
      </c>
      <c r="AN10" t="s">
        <v>16</v>
      </c>
      <c r="AQ10" t="s">
        <v>251</v>
      </c>
      <c r="AR10" t="s">
        <v>652</v>
      </c>
      <c r="AS10" t="s">
        <v>653</v>
      </c>
      <c r="AT10" t="s">
        <v>645</v>
      </c>
      <c r="AU10" t="s">
        <v>257</v>
      </c>
      <c r="AV10" t="s">
        <v>646</v>
      </c>
      <c r="AW10" t="s">
        <v>209</v>
      </c>
      <c r="AZ10" t="s">
        <v>84</v>
      </c>
      <c r="BA10" t="s">
        <v>649</v>
      </c>
      <c r="BB10" t="s">
        <v>654</v>
      </c>
      <c r="BC10" t="s">
        <v>651</v>
      </c>
      <c r="BE10" t="s">
        <v>252</v>
      </c>
      <c r="BV10" t="s">
        <v>16</v>
      </c>
      <c r="BW10" t="s">
        <v>253</v>
      </c>
      <c r="BX10" t="s">
        <v>254</v>
      </c>
      <c r="BY10" t="s">
        <v>16</v>
      </c>
      <c r="CA10">
        <v>28</v>
      </c>
      <c r="CB10" t="s">
        <v>16</v>
      </c>
      <c r="CC10" s="3"/>
      <c r="CD10" s="3"/>
      <c r="CE10" s="3"/>
      <c r="CF10" s="3"/>
      <c r="CG10" s="3"/>
      <c r="CH10" s="3"/>
      <c r="CI10" s="3"/>
      <c r="CJ10" s="3"/>
      <c r="CK10" s="3"/>
      <c r="CL10" s="3"/>
      <c r="CM10">
        <v>10</v>
      </c>
      <c r="CN10" t="s">
        <v>16</v>
      </c>
      <c r="CY10">
        <v>28.5</v>
      </c>
      <c r="CZ10" t="s">
        <v>17</v>
      </c>
      <c r="DA10" t="s">
        <v>68</v>
      </c>
      <c r="DB10" t="s">
        <v>27</v>
      </c>
      <c r="DC10" t="s">
        <v>32</v>
      </c>
      <c r="DF10" t="s">
        <v>43</v>
      </c>
      <c r="DG10" t="s">
        <v>590</v>
      </c>
      <c r="DH10" t="s">
        <v>78</v>
      </c>
      <c r="DI10" t="s">
        <v>84</v>
      </c>
      <c r="DJ10" t="s">
        <v>404</v>
      </c>
      <c r="DK10" t="s">
        <v>716</v>
      </c>
      <c r="DL10" t="s">
        <v>717</v>
      </c>
      <c r="DM10" t="s">
        <v>718</v>
      </c>
      <c r="DN10" t="s">
        <v>57</v>
      </c>
      <c r="DO10" t="s">
        <v>81</v>
      </c>
      <c r="DP10" t="s">
        <v>724</v>
      </c>
      <c r="DQ10" t="s">
        <v>723</v>
      </c>
      <c r="DU10" t="s">
        <v>652</v>
      </c>
      <c r="DV10" t="s">
        <v>733</v>
      </c>
      <c r="DW10" t="s">
        <v>645</v>
      </c>
      <c r="DX10" t="s">
        <v>257</v>
      </c>
      <c r="DY10" t="s">
        <v>727</v>
      </c>
      <c r="DZ10" t="s">
        <v>728</v>
      </c>
      <c r="EA10" t="s">
        <v>647</v>
      </c>
      <c r="EB10" s="1" t="s">
        <v>729</v>
      </c>
      <c r="EC10" t="s">
        <v>84</v>
      </c>
      <c r="ED10" t="s">
        <v>649</v>
      </c>
      <c r="EE10" t="s">
        <v>730</v>
      </c>
      <c r="EF10" t="s">
        <v>731</v>
      </c>
      <c r="EI10" t="s">
        <v>51</v>
      </c>
      <c r="EJ10" t="s">
        <v>149</v>
      </c>
      <c r="EL10" t="s">
        <v>139</v>
      </c>
      <c r="EM10" t="s">
        <v>737</v>
      </c>
    </row>
    <row r="11" spans="1:146" x14ac:dyDescent="0.2">
      <c r="A11" t="s">
        <v>194</v>
      </c>
      <c r="B11">
        <v>2023</v>
      </c>
      <c r="C11" t="s">
        <v>612</v>
      </c>
      <c r="D11" t="s">
        <v>613</v>
      </c>
      <c r="E11" t="s">
        <v>613</v>
      </c>
      <c r="F11" t="s">
        <v>613</v>
      </c>
      <c r="G11" t="s">
        <v>29</v>
      </c>
      <c r="O11" t="s">
        <v>220</v>
      </c>
      <c r="P11" t="s">
        <v>617</v>
      </c>
      <c r="S11">
        <v>1</v>
      </c>
      <c r="T11" t="s">
        <v>14</v>
      </c>
      <c r="X11" t="s">
        <v>208</v>
      </c>
      <c r="Y11" t="s">
        <v>632</v>
      </c>
      <c r="Z11" t="s">
        <v>560</v>
      </c>
      <c r="AA11" t="s">
        <v>629</v>
      </c>
      <c r="AB11" t="s">
        <v>633</v>
      </c>
      <c r="AD11" t="s">
        <v>256</v>
      </c>
      <c r="BV11" t="s">
        <v>16</v>
      </c>
      <c r="BW11" t="s">
        <v>196</v>
      </c>
      <c r="BX11" t="s">
        <v>197</v>
      </c>
      <c r="BY11" t="s">
        <v>16</v>
      </c>
      <c r="CA11">
        <v>64</v>
      </c>
      <c r="CB11" t="s">
        <v>16</v>
      </c>
      <c r="CC11" s="3"/>
      <c r="CD11" s="3"/>
      <c r="CE11" s="3"/>
      <c r="CF11" s="3"/>
      <c r="CG11" s="3"/>
      <c r="CH11" s="3"/>
      <c r="CI11" s="3"/>
      <c r="CJ11" s="3"/>
      <c r="CK11" s="3"/>
      <c r="CL11" s="3"/>
      <c r="CM11">
        <v>15</v>
      </c>
      <c r="CN11" t="s">
        <v>16</v>
      </c>
      <c r="CY11">
        <v>24.5</v>
      </c>
      <c r="CZ11" t="s">
        <v>17</v>
      </c>
      <c r="DA11" t="s">
        <v>68</v>
      </c>
      <c r="DF11" t="s">
        <v>43</v>
      </c>
      <c r="DG11" t="s">
        <v>590</v>
      </c>
      <c r="DJ11" t="s">
        <v>404</v>
      </c>
      <c r="DK11" t="s">
        <v>716</v>
      </c>
      <c r="EL11" t="s">
        <v>139</v>
      </c>
    </row>
    <row r="12" spans="1:146" x14ac:dyDescent="0.2">
      <c r="A12" t="s">
        <v>63</v>
      </c>
      <c r="B12">
        <v>2021</v>
      </c>
      <c r="C12" t="s">
        <v>612</v>
      </c>
      <c r="D12" t="s">
        <v>613</v>
      </c>
      <c r="E12" t="s">
        <v>613</v>
      </c>
      <c r="F12" t="s">
        <v>613</v>
      </c>
      <c r="G12" t="s">
        <v>611</v>
      </c>
      <c r="J12" t="s">
        <v>32</v>
      </c>
      <c r="M12" t="s">
        <v>64</v>
      </c>
      <c r="Q12">
        <v>2</v>
      </c>
      <c r="T12" t="s">
        <v>17</v>
      </c>
      <c r="U12">
        <v>2</v>
      </c>
      <c r="X12" t="s">
        <v>208</v>
      </c>
      <c r="Y12" t="s">
        <v>632</v>
      </c>
      <c r="AD12" t="s">
        <v>256</v>
      </c>
      <c r="AT12" t="s">
        <v>645</v>
      </c>
      <c r="AU12" t="s">
        <v>257</v>
      </c>
      <c r="AV12" t="s">
        <v>646</v>
      </c>
      <c r="AW12" t="s">
        <v>209</v>
      </c>
      <c r="BV12" t="s">
        <v>17</v>
      </c>
      <c r="BW12" t="s">
        <v>65</v>
      </c>
      <c r="BX12" t="s">
        <v>66</v>
      </c>
      <c r="BY12" t="s">
        <v>17</v>
      </c>
      <c r="BZ12" t="s">
        <v>67</v>
      </c>
      <c r="CA12">
        <v>15</v>
      </c>
      <c r="CB12" t="s">
        <v>17</v>
      </c>
      <c r="CC12" s="3">
        <v>20</v>
      </c>
      <c r="CD12" s="3">
        <v>8</v>
      </c>
      <c r="CE12" s="3">
        <v>0</v>
      </c>
      <c r="CF12" s="3">
        <v>0</v>
      </c>
      <c r="CG12" s="3">
        <v>0</v>
      </c>
      <c r="CH12" s="3">
        <v>0</v>
      </c>
      <c r="CI12" s="3">
        <v>72</v>
      </c>
      <c r="CJ12" s="3"/>
      <c r="CK12" s="3"/>
      <c r="CL12" s="3"/>
      <c r="CM12">
        <v>5</v>
      </c>
      <c r="CN12" t="s">
        <v>17</v>
      </c>
      <c r="CO12">
        <v>20</v>
      </c>
      <c r="CP12">
        <v>0</v>
      </c>
      <c r="CQ12">
        <v>0</v>
      </c>
      <c r="CR12">
        <v>0</v>
      </c>
      <c r="CS12">
        <v>0</v>
      </c>
      <c r="CT12">
        <v>0</v>
      </c>
      <c r="CU12">
        <v>80</v>
      </c>
      <c r="CY12">
        <v>25.64</v>
      </c>
      <c r="CZ12" t="s">
        <v>17</v>
      </c>
      <c r="DA12" t="s">
        <v>68</v>
      </c>
      <c r="DD12" t="s">
        <v>64</v>
      </c>
      <c r="DG12" t="s">
        <v>590</v>
      </c>
      <c r="DH12" t="s">
        <v>78</v>
      </c>
      <c r="DI12" t="s">
        <v>84</v>
      </c>
      <c r="DJ12" t="s">
        <v>404</v>
      </c>
      <c r="DK12" t="s">
        <v>716</v>
      </c>
      <c r="DL12" t="s">
        <v>717</v>
      </c>
      <c r="DM12" t="s">
        <v>718</v>
      </c>
      <c r="EI12" t="s">
        <v>51</v>
      </c>
      <c r="EJ12" t="s">
        <v>149</v>
      </c>
      <c r="EK12" t="s">
        <v>101</v>
      </c>
      <c r="EL12" t="s">
        <v>139</v>
      </c>
    </row>
    <row r="13" spans="1:146" x14ac:dyDescent="0.2">
      <c r="A13" t="s">
        <v>749</v>
      </c>
      <c r="B13">
        <v>2022</v>
      </c>
      <c r="C13" t="s">
        <v>613</v>
      </c>
      <c r="D13" t="s">
        <v>613</v>
      </c>
      <c r="E13" t="s">
        <v>612</v>
      </c>
      <c r="F13" t="s">
        <v>612</v>
      </c>
      <c r="G13" t="s">
        <v>29</v>
      </c>
      <c r="AU13" t="s">
        <v>257</v>
      </c>
      <c r="BE13" t="s">
        <v>185</v>
      </c>
      <c r="BF13">
        <v>1203215</v>
      </c>
      <c r="BG13">
        <v>444580</v>
      </c>
      <c r="BH13" t="s">
        <v>697</v>
      </c>
      <c r="BJ13" t="s">
        <v>703</v>
      </c>
      <c r="BO13" t="s">
        <v>712</v>
      </c>
      <c r="BU13" t="s">
        <v>346</v>
      </c>
      <c r="BV13" t="s">
        <v>16</v>
      </c>
      <c r="BW13" t="s">
        <v>347</v>
      </c>
      <c r="BX13" t="s">
        <v>348</v>
      </c>
      <c r="BY13" t="s">
        <v>16</v>
      </c>
      <c r="CA13">
        <v>48</v>
      </c>
      <c r="CB13" t="s">
        <v>16</v>
      </c>
      <c r="CC13" s="3"/>
      <c r="CD13" s="3"/>
      <c r="CE13" s="3"/>
      <c r="CF13" s="3"/>
      <c r="CG13" s="3"/>
      <c r="CH13" s="3"/>
      <c r="CI13" s="3"/>
      <c r="CJ13" s="3"/>
      <c r="CK13" s="3"/>
      <c r="CL13" s="3"/>
      <c r="CM13">
        <v>4</v>
      </c>
      <c r="CN13" t="s">
        <v>16</v>
      </c>
      <c r="CY13">
        <v>20</v>
      </c>
      <c r="CZ13" t="s">
        <v>17</v>
      </c>
      <c r="DC13" t="s">
        <v>32</v>
      </c>
      <c r="DX13" t="s">
        <v>257</v>
      </c>
      <c r="EI13" t="s">
        <v>51</v>
      </c>
    </row>
    <row r="14" spans="1:146" x14ac:dyDescent="0.2">
      <c r="A14" t="s">
        <v>89</v>
      </c>
      <c r="B14">
        <v>2019</v>
      </c>
      <c r="C14" t="s">
        <v>612</v>
      </c>
      <c r="D14" t="s">
        <v>613</v>
      </c>
      <c r="E14" t="s">
        <v>613</v>
      </c>
      <c r="F14" t="s">
        <v>613</v>
      </c>
      <c r="G14" t="s">
        <v>29</v>
      </c>
      <c r="M14" t="s">
        <v>64</v>
      </c>
      <c r="Q14">
        <v>1</v>
      </c>
      <c r="T14" t="s">
        <v>17</v>
      </c>
      <c r="U14">
        <v>1</v>
      </c>
      <c r="X14" t="s">
        <v>208</v>
      </c>
      <c r="AB14" t="s">
        <v>633</v>
      </c>
      <c r="AD14" t="s">
        <v>256</v>
      </c>
      <c r="AF14" t="s">
        <v>90</v>
      </c>
      <c r="BV14" t="s">
        <v>17</v>
      </c>
      <c r="BW14" t="s">
        <v>91</v>
      </c>
      <c r="BX14" t="s">
        <v>92</v>
      </c>
      <c r="BY14" t="s">
        <v>14</v>
      </c>
      <c r="CA14">
        <v>139</v>
      </c>
      <c r="CB14" t="s">
        <v>14</v>
      </c>
      <c r="CC14" s="3"/>
      <c r="CD14" s="3"/>
      <c r="CE14" s="3"/>
      <c r="CF14" s="3"/>
      <c r="CG14" s="3"/>
      <c r="CH14" s="3"/>
      <c r="CI14" s="3"/>
      <c r="CJ14" s="3"/>
      <c r="CK14" s="3"/>
      <c r="CL14" s="3"/>
      <c r="CM14">
        <v>13</v>
      </c>
      <c r="CN14" t="s">
        <v>14</v>
      </c>
      <c r="CY14">
        <v>21</v>
      </c>
      <c r="CZ14" t="s">
        <v>17</v>
      </c>
      <c r="DA14" t="s">
        <v>68</v>
      </c>
      <c r="DB14" t="s">
        <v>27</v>
      </c>
      <c r="DC14" t="s">
        <v>32</v>
      </c>
      <c r="DD14" t="s">
        <v>64</v>
      </c>
      <c r="DG14" t="s">
        <v>590</v>
      </c>
      <c r="DI14" t="s">
        <v>84</v>
      </c>
      <c r="DJ14" t="s">
        <v>404</v>
      </c>
      <c r="DK14" t="s">
        <v>716</v>
      </c>
      <c r="DM14" t="s">
        <v>718</v>
      </c>
      <c r="DN14" t="s">
        <v>57</v>
      </c>
      <c r="DT14" t="s">
        <v>55</v>
      </c>
      <c r="DX14" t="s">
        <v>257</v>
      </c>
      <c r="DZ14" t="s">
        <v>728</v>
      </c>
      <c r="EC14" t="s">
        <v>84</v>
      </c>
      <c r="EE14" t="s">
        <v>730</v>
      </c>
      <c r="EI14" t="s">
        <v>51</v>
      </c>
      <c r="EJ14" t="s">
        <v>149</v>
      </c>
      <c r="EK14" t="s">
        <v>101</v>
      </c>
      <c r="EL14" t="s">
        <v>139</v>
      </c>
    </row>
    <row r="15" spans="1:146" x14ac:dyDescent="0.2">
      <c r="A15" t="s">
        <v>388</v>
      </c>
      <c r="B15">
        <v>2019</v>
      </c>
      <c r="C15" t="s">
        <v>613</v>
      </c>
      <c r="D15" t="s">
        <v>612</v>
      </c>
      <c r="E15" t="s">
        <v>612</v>
      </c>
      <c r="F15" t="s">
        <v>613</v>
      </c>
      <c r="G15" t="s">
        <v>29</v>
      </c>
      <c r="AG15" t="s">
        <v>57</v>
      </c>
      <c r="AJ15" t="s">
        <v>299</v>
      </c>
      <c r="AL15" t="s">
        <v>72</v>
      </c>
      <c r="AN15" t="s">
        <v>58</v>
      </c>
      <c r="AO15">
        <v>18</v>
      </c>
      <c r="AQ15" t="s">
        <v>389</v>
      </c>
      <c r="AR15" t="s">
        <v>652</v>
      </c>
      <c r="AU15" t="s">
        <v>257</v>
      </c>
      <c r="AW15" t="s">
        <v>209</v>
      </c>
      <c r="BA15" t="s">
        <v>649</v>
      </c>
      <c r="BB15" t="s">
        <v>654</v>
      </c>
      <c r="BE15" t="s">
        <v>390</v>
      </c>
      <c r="BV15" t="s">
        <v>17</v>
      </c>
      <c r="BW15" t="s">
        <v>391</v>
      </c>
      <c r="BX15" t="s">
        <v>392</v>
      </c>
      <c r="BY15" t="s">
        <v>16</v>
      </c>
      <c r="CA15">
        <v>12</v>
      </c>
      <c r="CB15" t="s">
        <v>16</v>
      </c>
      <c r="CC15" s="3"/>
      <c r="CD15" s="3"/>
      <c r="CE15" s="3"/>
      <c r="CF15" s="3"/>
      <c r="CG15" s="3"/>
      <c r="CH15" s="3"/>
      <c r="CI15" s="3"/>
      <c r="CJ15" s="3"/>
      <c r="CK15" s="3"/>
      <c r="CL15" s="3"/>
      <c r="CM15">
        <v>2</v>
      </c>
      <c r="CN15" t="s">
        <v>16</v>
      </c>
      <c r="CY15">
        <v>16.5</v>
      </c>
      <c r="CZ15" t="s">
        <v>17</v>
      </c>
      <c r="DB15" t="s">
        <v>27</v>
      </c>
      <c r="DC15" t="s">
        <v>32</v>
      </c>
      <c r="DN15" t="s">
        <v>57</v>
      </c>
      <c r="DO15" t="s">
        <v>81</v>
      </c>
      <c r="DQ15" t="s">
        <v>723</v>
      </c>
      <c r="DR15" t="s">
        <v>44</v>
      </c>
      <c r="DX15" t="s">
        <v>257</v>
      </c>
      <c r="DZ15" t="s">
        <v>728</v>
      </c>
      <c r="ED15" t="s">
        <v>649</v>
      </c>
      <c r="EE15" t="s">
        <v>730</v>
      </c>
      <c r="EF15" t="s">
        <v>731</v>
      </c>
      <c r="EG15" t="s">
        <v>732</v>
      </c>
      <c r="EI15" t="s">
        <v>51</v>
      </c>
      <c r="EJ15" t="s">
        <v>149</v>
      </c>
      <c r="EK15" t="s">
        <v>101</v>
      </c>
      <c r="EL15" t="s">
        <v>139</v>
      </c>
    </row>
    <row r="16" spans="1:146" x14ac:dyDescent="0.2">
      <c r="A16" t="s">
        <v>524</v>
      </c>
      <c r="B16">
        <v>2021</v>
      </c>
      <c r="C16" t="s">
        <v>612</v>
      </c>
      <c r="D16" t="s">
        <v>612</v>
      </c>
      <c r="E16" t="s">
        <v>612</v>
      </c>
      <c r="F16" t="s">
        <v>613</v>
      </c>
      <c r="G16" t="s">
        <v>29</v>
      </c>
      <c r="L16" t="s">
        <v>14</v>
      </c>
      <c r="X16" t="s">
        <v>208</v>
      </c>
      <c r="AA16" t="s">
        <v>629</v>
      </c>
      <c r="AC16" t="s">
        <v>70</v>
      </c>
      <c r="AD16" t="s">
        <v>256</v>
      </c>
      <c r="AG16" t="s">
        <v>57</v>
      </c>
      <c r="AH16" t="s">
        <v>81</v>
      </c>
      <c r="AL16" t="s">
        <v>72</v>
      </c>
      <c r="AN16" t="s">
        <v>16</v>
      </c>
      <c r="AU16" t="s">
        <v>257</v>
      </c>
      <c r="AW16" t="s">
        <v>209</v>
      </c>
      <c r="AY16" t="s">
        <v>648</v>
      </c>
      <c r="BV16" t="s">
        <v>14</v>
      </c>
      <c r="BW16" t="s">
        <v>525</v>
      </c>
      <c r="BX16" t="s">
        <v>526</v>
      </c>
      <c r="BY16" t="s">
        <v>14</v>
      </c>
      <c r="CA16">
        <v>1300</v>
      </c>
      <c r="CB16" t="s">
        <v>14</v>
      </c>
      <c r="CC16" s="3"/>
      <c r="CD16" s="3"/>
      <c r="CE16" s="3"/>
      <c r="CF16" s="3"/>
      <c r="CG16" s="3"/>
      <c r="CH16" s="3"/>
      <c r="CI16" s="3"/>
      <c r="CJ16" s="3"/>
      <c r="CK16" s="3"/>
      <c r="CL16" s="3"/>
      <c r="CM16">
        <v>120</v>
      </c>
      <c r="CN16" t="s">
        <v>14</v>
      </c>
      <c r="CY16">
        <v>20</v>
      </c>
      <c r="CZ16" t="s">
        <v>17</v>
      </c>
      <c r="DA16" t="s">
        <v>68</v>
      </c>
      <c r="DB16" t="s">
        <v>27</v>
      </c>
      <c r="DC16" t="s">
        <v>32</v>
      </c>
      <c r="DF16" t="s">
        <v>43</v>
      </c>
      <c r="DI16" t="s">
        <v>84</v>
      </c>
      <c r="DP16" t="s">
        <v>724</v>
      </c>
      <c r="DR16" t="s">
        <v>44</v>
      </c>
      <c r="EE16" t="s">
        <v>730</v>
      </c>
      <c r="EG16" t="s">
        <v>732</v>
      </c>
      <c r="EI16" t="s">
        <v>51</v>
      </c>
      <c r="EJ16" t="s">
        <v>149</v>
      </c>
      <c r="EK16" t="s">
        <v>101</v>
      </c>
      <c r="EL16" t="s">
        <v>139</v>
      </c>
      <c r="EM16" t="s">
        <v>737</v>
      </c>
    </row>
    <row r="17" spans="1:145" x14ac:dyDescent="0.2">
      <c r="A17" t="s">
        <v>165</v>
      </c>
      <c r="B17">
        <v>2020</v>
      </c>
      <c r="C17" t="s">
        <v>612</v>
      </c>
      <c r="D17" t="s">
        <v>613</v>
      </c>
      <c r="E17" t="s">
        <v>613</v>
      </c>
      <c r="F17" t="s">
        <v>613</v>
      </c>
      <c r="G17" t="s">
        <v>611</v>
      </c>
      <c r="J17" t="s">
        <v>32</v>
      </c>
      <c r="K17" t="s">
        <v>22</v>
      </c>
      <c r="X17" t="s">
        <v>208</v>
      </c>
      <c r="Y17" t="s">
        <v>632</v>
      </c>
      <c r="AD17" t="s">
        <v>256</v>
      </c>
      <c r="AF17" t="s">
        <v>166</v>
      </c>
      <c r="AW17" t="s">
        <v>209</v>
      </c>
      <c r="AX17" t="s">
        <v>647</v>
      </c>
      <c r="BA17" t="s">
        <v>649</v>
      </c>
      <c r="BE17" t="s">
        <v>167</v>
      </c>
      <c r="BV17" t="s">
        <v>17</v>
      </c>
      <c r="BW17" t="s">
        <v>168</v>
      </c>
      <c r="BX17" t="s">
        <v>169</v>
      </c>
      <c r="BY17" t="s">
        <v>14</v>
      </c>
      <c r="CA17">
        <v>4</v>
      </c>
      <c r="CB17" t="s">
        <v>16</v>
      </c>
      <c r="CC17" s="3"/>
      <c r="CD17" s="3"/>
      <c r="CE17" s="3"/>
      <c r="CF17" s="3"/>
      <c r="CG17" s="3"/>
      <c r="CH17" s="3"/>
      <c r="CI17" s="3"/>
      <c r="CJ17" s="3"/>
      <c r="CK17" s="3"/>
      <c r="CL17" s="3"/>
      <c r="CM17">
        <v>1</v>
      </c>
      <c r="CN17" t="s">
        <v>16</v>
      </c>
      <c r="CY17">
        <v>28</v>
      </c>
      <c r="CZ17" t="s">
        <v>17</v>
      </c>
      <c r="DA17" t="s">
        <v>68</v>
      </c>
      <c r="DF17" t="s">
        <v>43</v>
      </c>
      <c r="DG17" t="s">
        <v>590</v>
      </c>
      <c r="DH17" t="s">
        <v>78</v>
      </c>
      <c r="DI17" t="s">
        <v>84</v>
      </c>
      <c r="DJ17" t="s">
        <v>404</v>
      </c>
      <c r="DK17" t="s">
        <v>716</v>
      </c>
      <c r="DL17" t="s">
        <v>717</v>
      </c>
      <c r="DM17" t="s">
        <v>718</v>
      </c>
      <c r="EJ17" t="s">
        <v>149</v>
      </c>
    </row>
    <row r="18" spans="1:145" x14ac:dyDescent="0.2">
      <c r="A18" t="s">
        <v>294</v>
      </c>
      <c r="B18">
        <v>2022</v>
      </c>
      <c r="C18" t="s">
        <v>613</v>
      </c>
      <c r="D18" t="s">
        <v>612</v>
      </c>
      <c r="E18" t="s">
        <v>613</v>
      </c>
      <c r="F18" t="s">
        <v>612</v>
      </c>
      <c r="G18" t="s">
        <v>29</v>
      </c>
      <c r="AG18" t="s">
        <v>57</v>
      </c>
      <c r="AH18" t="s">
        <v>81</v>
      </c>
      <c r="AJ18" t="s">
        <v>299</v>
      </c>
      <c r="AL18" t="s">
        <v>72</v>
      </c>
      <c r="AN18" t="s">
        <v>15</v>
      </c>
      <c r="AO18">
        <v>1013501</v>
      </c>
      <c r="AP18">
        <v>5.82</v>
      </c>
      <c r="AQ18" t="s">
        <v>295</v>
      </c>
      <c r="BF18">
        <v>3068629.44</v>
      </c>
      <c r="BG18">
        <v>2979219.34</v>
      </c>
      <c r="BH18" t="s">
        <v>697</v>
      </c>
      <c r="BJ18" t="s">
        <v>703</v>
      </c>
      <c r="BK18" t="s">
        <v>704</v>
      </c>
      <c r="BL18" t="s">
        <v>713</v>
      </c>
      <c r="BM18" t="s">
        <v>714</v>
      </c>
      <c r="BO18" t="s">
        <v>577</v>
      </c>
      <c r="BR18" t="s">
        <v>699</v>
      </c>
      <c r="BU18" t="s">
        <v>581</v>
      </c>
      <c r="BV18" t="s">
        <v>17</v>
      </c>
      <c r="BW18" t="s">
        <v>296</v>
      </c>
      <c r="BX18" t="s">
        <v>297</v>
      </c>
      <c r="BY18" t="s">
        <v>14</v>
      </c>
      <c r="CA18">
        <v>70</v>
      </c>
      <c r="CB18" t="s">
        <v>17</v>
      </c>
      <c r="CC18" s="3">
        <v>0</v>
      </c>
      <c r="CD18" s="3">
        <v>9</v>
      </c>
      <c r="CE18" s="3">
        <v>62</v>
      </c>
      <c r="CF18" s="3">
        <v>4</v>
      </c>
      <c r="CG18" s="3">
        <v>0</v>
      </c>
      <c r="CH18" s="3">
        <v>0</v>
      </c>
      <c r="CI18" s="3">
        <v>23</v>
      </c>
      <c r="CJ18" s="3">
        <v>0</v>
      </c>
      <c r="CK18" s="3">
        <v>2</v>
      </c>
      <c r="CL18" s="3"/>
      <c r="CM18">
        <v>13</v>
      </c>
      <c r="CN18" t="s">
        <v>17</v>
      </c>
      <c r="CO18">
        <v>2</v>
      </c>
      <c r="CP18">
        <v>8</v>
      </c>
      <c r="CQ18">
        <v>31</v>
      </c>
      <c r="CR18">
        <v>0</v>
      </c>
      <c r="CS18">
        <v>0</v>
      </c>
      <c r="CT18">
        <v>0</v>
      </c>
      <c r="CU18">
        <v>38</v>
      </c>
      <c r="CV18">
        <v>23</v>
      </c>
      <c r="CW18">
        <v>0</v>
      </c>
      <c r="CY18">
        <v>19</v>
      </c>
      <c r="CZ18" t="s">
        <v>17</v>
      </c>
      <c r="DB18" t="s">
        <v>27</v>
      </c>
      <c r="DN18" t="s">
        <v>57</v>
      </c>
      <c r="DO18" t="s">
        <v>81</v>
      </c>
      <c r="DQ18" t="s">
        <v>723</v>
      </c>
      <c r="DT18" t="s">
        <v>55</v>
      </c>
      <c r="EI18" t="s">
        <v>51</v>
      </c>
      <c r="EJ18" t="s">
        <v>149</v>
      </c>
      <c r="EK18" t="s">
        <v>101</v>
      </c>
      <c r="EL18" t="s">
        <v>139</v>
      </c>
    </row>
    <row r="19" spans="1:145" x14ac:dyDescent="0.2">
      <c r="A19" t="s">
        <v>398</v>
      </c>
      <c r="B19">
        <v>2023</v>
      </c>
      <c r="C19" t="s">
        <v>612</v>
      </c>
      <c r="D19" t="s">
        <v>613</v>
      </c>
      <c r="E19" t="s">
        <v>613</v>
      </c>
      <c r="F19" t="s">
        <v>613</v>
      </c>
      <c r="G19" t="s">
        <v>611</v>
      </c>
      <c r="J19" t="s">
        <v>32</v>
      </c>
      <c r="P19" t="s">
        <v>399</v>
      </c>
      <c r="X19" t="s">
        <v>208</v>
      </c>
      <c r="Y19" t="s">
        <v>632</v>
      </c>
      <c r="AA19" t="s">
        <v>629</v>
      </c>
      <c r="AC19" t="s">
        <v>70</v>
      </c>
      <c r="AD19" t="s">
        <v>256</v>
      </c>
      <c r="AF19" t="s">
        <v>400</v>
      </c>
      <c r="AR19" t="s">
        <v>652</v>
      </c>
      <c r="AS19" t="s">
        <v>653</v>
      </c>
      <c r="AT19" t="s">
        <v>645</v>
      </c>
      <c r="AV19" t="s">
        <v>646</v>
      </c>
      <c r="AW19" t="s">
        <v>209</v>
      </c>
      <c r="BC19" t="s">
        <v>651</v>
      </c>
      <c r="BE19" t="s">
        <v>401</v>
      </c>
      <c r="BV19" t="s">
        <v>14</v>
      </c>
      <c r="BW19" t="s">
        <v>402</v>
      </c>
      <c r="BX19" t="s">
        <v>403</v>
      </c>
      <c r="BY19" t="s">
        <v>16</v>
      </c>
      <c r="CA19">
        <v>5</v>
      </c>
      <c r="CB19" t="s">
        <v>14</v>
      </c>
      <c r="CC19" s="3"/>
      <c r="CD19" s="3"/>
      <c r="CE19" s="3"/>
      <c r="CF19" s="3"/>
      <c r="CG19" s="3"/>
      <c r="CH19" s="3"/>
      <c r="CI19" s="3"/>
      <c r="CJ19" s="3"/>
      <c r="CK19" s="3"/>
      <c r="CL19" s="3"/>
      <c r="CM19">
        <v>2</v>
      </c>
      <c r="CN19" t="s">
        <v>14</v>
      </c>
      <c r="CY19">
        <v>25</v>
      </c>
      <c r="CZ19" t="s">
        <v>17</v>
      </c>
      <c r="DA19" t="s">
        <v>68</v>
      </c>
      <c r="DC19" t="s">
        <v>32</v>
      </c>
      <c r="DF19" t="s">
        <v>43</v>
      </c>
      <c r="DJ19" t="s">
        <v>404</v>
      </c>
      <c r="EA19" t="s">
        <v>647</v>
      </c>
      <c r="EB19" s="1" t="s">
        <v>729</v>
      </c>
      <c r="ED19" t="s">
        <v>649</v>
      </c>
      <c r="EI19" t="s">
        <v>51</v>
      </c>
      <c r="EJ19" t="s">
        <v>149</v>
      </c>
      <c r="EM19" t="s">
        <v>737</v>
      </c>
    </row>
    <row r="20" spans="1:145" x14ac:dyDescent="0.2">
      <c r="A20" t="s">
        <v>330</v>
      </c>
      <c r="B20">
        <v>2021</v>
      </c>
      <c r="C20" t="s">
        <v>612</v>
      </c>
      <c r="D20" t="s">
        <v>612</v>
      </c>
      <c r="E20" t="s">
        <v>612</v>
      </c>
      <c r="F20" t="s">
        <v>612</v>
      </c>
      <c r="G20" t="s">
        <v>29</v>
      </c>
      <c r="O20" t="s">
        <v>220</v>
      </c>
      <c r="P20" t="s">
        <v>620</v>
      </c>
      <c r="S20">
        <v>1</v>
      </c>
      <c r="T20" t="s">
        <v>17</v>
      </c>
      <c r="W20">
        <v>1</v>
      </c>
      <c r="X20" t="s">
        <v>208</v>
      </c>
      <c r="Y20" t="s">
        <v>632</v>
      </c>
      <c r="AA20" t="s">
        <v>629</v>
      </c>
      <c r="AD20" t="s">
        <v>256</v>
      </c>
      <c r="AF20" t="s">
        <v>331</v>
      </c>
      <c r="AM20" t="s">
        <v>23</v>
      </c>
      <c r="AN20" t="s">
        <v>16</v>
      </c>
      <c r="AQ20" t="s">
        <v>332</v>
      </c>
      <c r="AU20" t="s">
        <v>257</v>
      </c>
      <c r="AV20" t="s">
        <v>646</v>
      </c>
      <c r="AW20" t="s">
        <v>209</v>
      </c>
      <c r="AX20" t="s">
        <v>647</v>
      </c>
      <c r="BE20" t="s">
        <v>333</v>
      </c>
      <c r="BF20">
        <v>0</v>
      </c>
      <c r="BH20" t="s">
        <v>697</v>
      </c>
      <c r="BI20" t="s">
        <v>711</v>
      </c>
      <c r="BJ20" t="s">
        <v>698</v>
      </c>
      <c r="BK20" t="s">
        <v>710</v>
      </c>
      <c r="BL20" t="s">
        <v>706</v>
      </c>
      <c r="BM20" t="s">
        <v>696</v>
      </c>
      <c r="BO20" t="s">
        <v>577</v>
      </c>
      <c r="BU20" t="s">
        <v>334</v>
      </c>
      <c r="BV20" t="s">
        <v>17</v>
      </c>
      <c r="BW20" t="s">
        <v>335</v>
      </c>
      <c r="BX20" t="s">
        <v>336</v>
      </c>
      <c r="BY20" t="s">
        <v>16</v>
      </c>
      <c r="CA20">
        <v>153</v>
      </c>
      <c r="CB20" t="s">
        <v>17</v>
      </c>
      <c r="CC20" s="3">
        <v>4</v>
      </c>
      <c r="CD20" s="3">
        <v>3</v>
      </c>
      <c r="CE20" s="3">
        <v>12</v>
      </c>
      <c r="CF20" s="3">
        <v>0</v>
      </c>
      <c r="CG20" s="3">
        <v>0</v>
      </c>
      <c r="CH20" s="3">
        <v>0</v>
      </c>
      <c r="CI20" s="3">
        <v>75</v>
      </c>
      <c r="CJ20" s="3">
        <v>3</v>
      </c>
      <c r="CK20" s="3">
        <v>2</v>
      </c>
      <c r="CL20" s="3">
        <v>1</v>
      </c>
      <c r="CM20">
        <v>26</v>
      </c>
      <c r="CN20" t="s">
        <v>17</v>
      </c>
      <c r="CO20">
        <v>0</v>
      </c>
      <c r="CP20">
        <v>0</v>
      </c>
      <c r="CQ20">
        <v>1</v>
      </c>
      <c r="CR20">
        <v>0</v>
      </c>
      <c r="CS20">
        <v>0</v>
      </c>
      <c r="CT20">
        <v>0</v>
      </c>
      <c r="CU20">
        <v>99</v>
      </c>
      <c r="CV20">
        <v>0</v>
      </c>
      <c r="CW20">
        <v>0</v>
      </c>
      <c r="CY20">
        <v>16</v>
      </c>
      <c r="CZ20" t="s">
        <v>17</v>
      </c>
      <c r="DA20" t="s">
        <v>68</v>
      </c>
      <c r="DB20" t="s">
        <v>27</v>
      </c>
      <c r="DC20" t="s">
        <v>32</v>
      </c>
      <c r="DF20" t="s">
        <v>43</v>
      </c>
      <c r="DG20" t="s">
        <v>590</v>
      </c>
      <c r="DH20" t="s">
        <v>78</v>
      </c>
      <c r="DI20" t="s">
        <v>84</v>
      </c>
      <c r="DJ20" t="s">
        <v>404</v>
      </c>
      <c r="DL20" t="s">
        <v>717</v>
      </c>
      <c r="DM20" t="s">
        <v>718</v>
      </c>
      <c r="DN20" t="s">
        <v>57</v>
      </c>
      <c r="DV20" t="s">
        <v>733</v>
      </c>
      <c r="DX20" t="s">
        <v>257</v>
      </c>
      <c r="DY20" t="s">
        <v>727</v>
      </c>
      <c r="DZ20" t="s">
        <v>728</v>
      </c>
      <c r="EA20" t="s">
        <v>647</v>
      </c>
      <c r="EB20" s="1" t="s">
        <v>729</v>
      </c>
      <c r="EC20" t="s">
        <v>84</v>
      </c>
      <c r="ED20" t="s">
        <v>649</v>
      </c>
      <c r="EH20" t="s">
        <v>62</v>
      </c>
      <c r="EI20" t="s">
        <v>51</v>
      </c>
      <c r="EJ20" t="s">
        <v>149</v>
      </c>
      <c r="EL20" t="s">
        <v>139</v>
      </c>
    </row>
    <row r="21" spans="1:145" x14ac:dyDescent="0.2">
      <c r="A21" t="s">
        <v>393</v>
      </c>
      <c r="B21">
        <v>2020</v>
      </c>
      <c r="C21" t="s">
        <v>613</v>
      </c>
      <c r="D21" t="s">
        <v>612</v>
      </c>
      <c r="E21" t="s">
        <v>613</v>
      </c>
      <c r="F21" t="s">
        <v>613</v>
      </c>
      <c r="G21" t="s">
        <v>29</v>
      </c>
      <c r="AG21" t="s">
        <v>57</v>
      </c>
      <c r="AJ21" t="s">
        <v>299</v>
      </c>
      <c r="AK21" t="s">
        <v>145</v>
      </c>
      <c r="AL21" t="s">
        <v>72</v>
      </c>
      <c r="AN21" t="s">
        <v>14</v>
      </c>
      <c r="AQ21" t="s">
        <v>394</v>
      </c>
      <c r="BV21" t="s">
        <v>17</v>
      </c>
      <c r="BW21" t="s">
        <v>395</v>
      </c>
      <c r="BX21" t="s">
        <v>396</v>
      </c>
      <c r="BY21" t="s">
        <v>17</v>
      </c>
      <c r="CA21">
        <v>3</v>
      </c>
      <c r="CB21" t="s">
        <v>14</v>
      </c>
      <c r="CC21" s="3"/>
      <c r="CD21" s="3"/>
      <c r="CE21" s="3"/>
      <c r="CF21" s="3"/>
      <c r="CG21" s="3"/>
      <c r="CH21" s="3"/>
      <c r="CI21" s="3"/>
      <c r="CJ21" s="3"/>
      <c r="CK21" s="3"/>
      <c r="CL21" s="3"/>
      <c r="CM21">
        <v>1</v>
      </c>
      <c r="CN21" t="s">
        <v>14</v>
      </c>
      <c r="CY21">
        <v>17</v>
      </c>
      <c r="CZ21" t="s">
        <v>17</v>
      </c>
      <c r="DB21" t="s">
        <v>27</v>
      </c>
      <c r="DN21" t="s">
        <v>57</v>
      </c>
      <c r="DR21" t="s">
        <v>44</v>
      </c>
      <c r="DS21" t="s">
        <v>725</v>
      </c>
      <c r="DT21" t="s">
        <v>55</v>
      </c>
      <c r="EO21" t="s">
        <v>397</v>
      </c>
    </row>
    <row r="22" spans="1:145" x14ac:dyDescent="0.2">
      <c r="A22" t="s">
        <v>750</v>
      </c>
      <c r="B22">
        <v>2021</v>
      </c>
      <c r="C22" t="s">
        <v>612</v>
      </c>
      <c r="D22" t="s">
        <v>612</v>
      </c>
      <c r="E22" t="s">
        <v>612</v>
      </c>
      <c r="F22" t="s">
        <v>612</v>
      </c>
      <c r="G22" t="s">
        <v>29</v>
      </c>
      <c r="M22" t="s">
        <v>64</v>
      </c>
      <c r="Q22">
        <v>4</v>
      </c>
      <c r="T22" t="s">
        <v>17</v>
      </c>
      <c r="U22">
        <v>4</v>
      </c>
      <c r="X22" t="s">
        <v>208</v>
      </c>
      <c r="AM22" t="s">
        <v>23</v>
      </c>
      <c r="AN22" t="s">
        <v>14</v>
      </c>
      <c r="AR22" t="s">
        <v>652</v>
      </c>
      <c r="AS22" t="s">
        <v>653</v>
      </c>
      <c r="AT22" t="s">
        <v>645</v>
      </c>
      <c r="AU22" t="s">
        <v>257</v>
      </c>
      <c r="AV22" t="s">
        <v>646</v>
      </c>
      <c r="AW22" t="s">
        <v>209</v>
      </c>
      <c r="AY22" t="s">
        <v>648</v>
      </c>
      <c r="AZ22" t="s">
        <v>84</v>
      </c>
      <c r="BA22" t="s">
        <v>649</v>
      </c>
      <c r="BB22" t="s">
        <v>654</v>
      </c>
      <c r="BC22" t="s">
        <v>651</v>
      </c>
      <c r="BF22">
        <v>5000000</v>
      </c>
      <c r="BG22">
        <v>5000000</v>
      </c>
      <c r="BK22" t="s">
        <v>704</v>
      </c>
      <c r="BL22" t="s">
        <v>706</v>
      </c>
      <c r="BM22" t="s">
        <v>696</v>
      </c>
      <c r="BN22" t="s">
        <v>701</v>
      </c>
      <c r="BU22" t="s">
        <v>385</v>
      </c>
      <c r="BV22" t="s">
        <v>14</v>
      </c>
      <c r="BW22" t="s">
        <v>386</v>
      </c>
      <c r="BX22" t="s">
        <v>387</v>
      </c>
      <c r="BY22" t="s">
        <v>14</v>
      </c>
      <c r="CA22">
        <v>3125</v>
      </c>
      <c r="CB22" t="s">
        <v>17</v>
      </c>
      <c r="CC22" s="3">
        <v>15</v>
      </c>
      <c r="CD22" s="3">
        <v>3</v>
      </c>
      <c r="CE22" s="3">
        <v>7</v>
      </c>
      <c r="CF22" s="3">
        <v>1</v>
      </c>
      <c r="CG22" s="3">
        <v>0</v>
      </c>
      <c r="CH22" s="3">
        <v>0</v>
      </c>
      <c r="CI22" s="3">
        <v>71</v>
      </c>
      <c r="CJ22" s="3">
        <v>3</v>
      </c>
      <c r="CK22" s="3">
        <v>0</v>
      </c>
      <c r="CL22" s="3"/>
      <c r="CM22">
        <v>300</v>
      </c>
      <c r="CN22" t="s">
        <v>17</v>
      </c>
      <c r="CO22">
        <v>8</v>
      </c>
      <c r="CP22">
        <v>1</v>
      </c>
      <c r="CQ22">
        <v>7</v>
      </c>
      <c r="CR22">
        <v>1</v>
      </c>
      <c r="CS22">
        <v>0</v>
      </c>
      <c r="CT22">
        <v>0</v>
      </c>
      <c r="CU22">
        <v>81</v>
      </c>
      <c r="CV22">
        <v>2</v>
      </c>
      <c r="CW22">
        <v>0</v>
      </c>
      <c r="CY22">
        <v>25.36</v>
      </c>
      <c r="CZ22" t="s">
        <v>17</v>
      </c>
      <c r="DA22" t="s">
        <v>68</v>
      </c>
      <c r="DB22" t="s">
        <v>27</v>
      </c>
      <c r="DC22" t="s">
        <v>32</v>
      </c>
      <c r="DD22" t="s">
        <v>64</v>
      </c>
      <c r="DI22" t="s">
        <v>84</v>
      </c>
      <c r="DJ22" t="s">
        <v>404</v>
      </c>
      <c r="DK22" t="s">
        <v>716</v>
      </c>
      <c r="DL22" t="s">
        <v>717</v>
      </c>
      <c r="DM22" t="s">
        <v>718</v>
      </c>
      <c r="DN22" t="s">
        <v>57</v>
      </c>
      <c r="DO22" t="s">
        <v>81</v>
      </c>
      <c r="DP22" t="s">
        <v>724</v>
      </c>
      <c r="DQ22" t="s">
        <v>723</v>
      </c>
      <c r="DR22" t="s">
        <v>44</v>
      </c>
      <c r="DS22" t="s">
        <v>725</v>
      </c>
      <c r="DT22" t="s">
        <v>55</v>
      </c>
      <c r="DU22" t="s">
        <v>652</v>
      </c>
      <c r="DV22" t="s">
        <v>733</v>
      </c>
      <c r="DW22" t="s">
        <v>645</v>
      </c>
      <c r="DX22" t="s">
        <v>257</v>
      </c>
      <c r="DY22" t="s">
        <v>727</v>
      </c>
      <c r="DZ22" t="s">
        <v>728</v>
      </c>
      <c r="EA22" t="s">
        <v>647</v>
      </c>
      <c r="EB22" s="1" t="s">
        <v>729</v>
      </c>
      <c r="EC22" t="s">
        <v>84</v>
      </c>
      <c r="ED22" t="s">
        <v>649</v>
      </c>
      <c r="EE22" t="s">
        <v>730</v>
      </c>
      <c r="EF22" t="s">
        <v>731</v>
      </c>
      <c r="EG22" t="s">
        <v>732</v>
      </c>
      <c r="EH22" t="s">
        <v>62</v>
      </c>
      <c r="EJ22" t="s">
        <v>149</v>
      </c>
    </row>
    <row r="23" spans="1:145" x14ac:dyDescent="0.2">
      <c r="A23" t="s">
        <v>56</v>
      </c>
      <c r="B23">
        <v>2020</v>
      </c>
      <c r="C23" t="s">
        <v>613</v>
      </c>
      <c r="D23" t="s">
        <v>612</v>
      </c>
      <c r="E23" t="s">
        <v>613</v>
      </c>
      <c r="F23" t="s">
        <v>613</v>
      </c>
      <c r="G23" t="s">
        <v>29</v>
      </c>
      <c r="AG23" t="s">
        <v>57</v>
      </c>
      <c r="AN23" t="s">
        <v>58</v>
      </c>
      <c r="AO23">
        <v>0</v>
      </c>
      <c r="AQ23" t="s">
        <v>59</v>
      </c>
      <c r="BV23" t="s">
        <v>17</v>
      </c>
      <c r="BW23" t="s">
        <v>60</v>
      </c>
      <c r="BX23" t="s">
        <v>61</v>
      </c>
      <c r="BY23" t="s">
        <v>16</v>
      </c>
      <c r="CA23">
        <v>1</v>
      </c>
      <c r="CB23" t="s">
        <v>17</v>
      </c>
      <c r="CC23" s="3"/>
      <c r="CD23" s="3"/>
      <c r="CE23" s="3"/>
      <c r="CF23" s="3"/>
      <c r="CG23" s="3"/>
      <c r="CH23" s="3"/>
      <c r="CI23" s="3">
        <v>97</v>
      </c>
      <c r="CJ23" s="3"/>
      <c r="CK23" s="3"/>
      <c r="CL23" s="3">
        <v>3</v>
      </c>
      <c r="CM23">
        <v>4</v>
      </c>
      <c r="CN23" t="s">
        <v>17</v>
      </c>
      <c r="CU23">
        <v>100</v>
      </c>
      <c r="CY23">
        <v>72</v>
      </c>
      <c r="CZ23" t="s">
        <v>17</v>
      </c>
      <c r="DC23" t="s">
        <v>32</v>
      </c>
      <c r="EH23" t="s">
        <v>62</v>
      </c>
      <c r="EI23" t="s">
        <v>51</v>
      </c>
      <c r="EJ23" t="s">
        <v>149</v>
      </c>
      <c r="EL23" t="s">
        <v>139</v>
      </c>
    </row>
    <row r="24" spans="1:145" x14ac:dyDescent="0.2">
      <c r="A24" t="s">
        <v>228</v>
      </c>
      <c r="B24">
        <v>2019</v>
      </c>
      <c r="C24" t="s">
        <v>612</v>
      </c>
      <c r="D24" t="s">
        <v>612</v>
      </c>
      <c r="E24" t="s">
        <v>612</v>
      </c>
      <c r="F24" t="s">
        <v>613</v>
      </c>
      <c r="G24" t="s">
        <v>29</v>
      </c>
      <c r="M24" t="s">
        <v>64</v>
      </c>
      <c r="Q24">
        <v>1</v>
      </c>
      <c r="T24" t="s">
        <v>17</v>
      </c>
      <c r="U24">
        <v>1</v>
      </c>
      <c r="X24" t="s">
        <v>208</v>
      </c>
      <c r="Y24" t="s">
        <v>632</v>
      </c>
      <c r="AD24" t="s">
        <v>256</v>
      </c>
      <c r="AG24" t="s">
        <v>57</v>
      </c>
      <c r="AH24" t="s">
        <v>81</v>
      </c>
      <c r="AN24" t="s">
        <v>14</v>
      </c>
      <c r="AQ24" t="s">
        <v>229</v>
      </c>
      <c r="AS24" t="s">
        <v>653</v>
      </c>
      <c r="AU24" t="s">
        <v>257</v>
      </c>
      <c r="AV24" t="s">
        <v>646</v>
      </c>
      <c r="AW24" t="s">
        <v>209</v>
      </c>
      <c r="AX24" t="s">
        <v>647</v>
      </c>
      <c r="BA24" t="s">
        <v>649</v>
      </c>
      <c r="BB24" t="s">
        <v>654</v>
      </c>
      <c r="BV24" t="s">
        <v>17</v>
      </c>
      <c r="BW24" t="s">
        <v>230</v>
      </c>
      <c r="BX24" t="s">
        <v>231</v>
      </c>
      <c r="BY24" t="s">
        <v>16</v>
      </c>
      <c r="CA24">
        <v>7</v>
      </c>
      <c r="CB24" t="s">
        <v>17</v>
      </c>
      <c r="CC24" s="3">
        <v>14</v>
      </c>
      <c r="CD24" s="3">
        <v>14</v>
      </c>
      <c r="CE24" s="3">
        <v>14</v>
      </c>
      <c r="CF24" s="3">
        <v>0</v>
      </c>
      <c r="CG24" s="3">
        <v>0</v>
      </c>
      <c r="CH24" s="3">
        <v>0</v>
      </c>
      <c r="CI24" s="3">
        <v>57</v>
      </c>
      <c r="CJ24" s="3">
        <v>14</v>
      </c>
      <c r="CK24" s="3">
        <v>0</v>
      </c>
      <c r="CL24" s="3"/>
      <c r="CM24">
        <v>3</v>
      </c>
      <c r="CN24" t="s">
        <v>17</v>
      </c>
      <c r="CO24">
        <v>0</v>
      </c>
      <c r="CP24">
        <v>33</v>
      </c>
      <c r="CQ24">
        <v>18</v>
      </c>
      <c r="CR24">
        <v>0</v>
      </c>
      <c r="CS24">
        <v>14</v>
      </c>
      <c r="CT24">
        <v>0</v>
      </c>
      <c r="CU24">
        <v>52</v>
      </c>
      <c r="CV24">
        <v>0</v>
      </c>
      <c r="CW24">
        <v>16</v>
      </c>
      <c r="CY24">
        <v>23</v>
      </c>
      <c r="CZ24" t="s">
        <v>17</v>
      </c>
      <c r="DA24" t="s">
        <v>68</v>
      </c>
      <c r="DB24" t="s">
        <v>27</v>
      </c>
      <c r="DC24" t="s">
        <v>32</v>
      </c>
      <c r="DD24" t="s">
        <v>64</v>
      </c>
      <c r="DG24" t="s">
        <v>590</v>
      </c>
      <c r="DH24" t="s">
        <v>78</v>
      </c>
      <c r="DM24" t="s">
        <v>718</v>
      </c>
      <c r="DO24" t="s">
        <v>81</v>
      </c>
      <c r="DP24" t="s">
        <v>724</v>
      </c>
      <c r="DQ24" t="s">
        <v>723</v>
      </c>
      <c r="DR24" t="s">
        <v>44</v>
      </c>
      <c r="DV24" t="s">
        <v>733</v>
      </c>
      <c r="DX24" t="s">
        <v>257</v>
      </c>
      <c r="DY24" t="s">
        <v>727</v>
      </c>
      <c r="DZ24" t="s">
        <v>728</v>
      </c>
      <c r="EA24" t="s">
        <v>647</v>
      </c>
      <c r="EB24" s="1"/>
      <c r="ED24" t="s">
        <v>649</v>
      </c>
      <c r="EI24" t="s">
        <v>51</v>
      </c>
      <c r="EJ24" t="s">
        <v>149</v>
      </c>
      <c r="EK24" t="s">
        <v>101</v>
      </c>
      <c r="EL24" t="s">
        <v>139</v>
      </c>
    </row>
    <row r="25" spans="1:145" x14ac:dyDescent="0.2">
      <c r="A25" t="s">
        <v>751</v>
      </c>
      <c r="B25">
        <v>2022</v>
      </c>
      <c r="C25" t="s">
        <v>612</v>
      </c>
      <c r="D25" t="s">
        <v>612</v>
      </c>
      <c r="E25" t="s">
        <v>612</v>
      </c>
      <c r="F25" t="s">
        <v>613</v>
      </c>
      <c r="G25" t="s">
        <v>29</v>
      </c>
      <c r="O25" t="s">
        <v>220</v>
      </c>
      <c r="P25" t="s">
        <v>616</v>
      </c>
      <c r="S25">
        <v>1</v>
      </c>
      <c r="T25" t="s">
        <v>17</v>
      </c>
      <c r="W25">
        <v>1</v>
      </c>
      <c r="X25" t="s">
        <v>208</v>
      </c>
      <c r="AB25" t="s">
        <v>633</v>
      </c>
      <c r="AD25" t="s">
        <v>256</v>
      </c>
      <c r="AF25" t="s">
        <v>175</v>
      </c>
      <c r="AM25" t="s">
        <v>23</v>
      </c>
      <c r="AN25" t="s">
        <v>14</v>
      </c>
      <c r="AR25" t="s">
        <v>652</v>
      </c>
      <c r="AS25" t="s">
        <v>653</v>
      </c>
      <c r="AT25" t="s">
        <v>645</v>
      </c>
      <c r="AU25" t="s">
        <v>257</v>
      </c>
      <c r="AV25" t="s">
        <v>646</v>
      </c>
      <c r="AW25" t="s">
        <v>209</v>
      </c>
      <c r="AX25" t="s">
        <v>647</v>
      </c>
      <c r="AY25" t="s">
        <v>648</v>
      </c>
      <c r="AZ25" t="s">
        <v>84</v>
      </c>
      <c r="BC25" t="s">
        <v>651</v>
      </c>
      <c r="BE25" t="s">
        <v>176</v>
      </c>
      <c r="BV25" t="s">
        <v>16</v>
      </c>
      <c r="BW25" t="s">
        <v>177</v>
      </c>
      <c r="BX25" t="s">
        <v>178</v>
      </c>
      <c r="BY25" t="s">
        <v>16</v>
      </c>
      <c r="CA25">
        <v>150</v>
      </c>
      <c r="CB25" t="s">
        <v>17</v>
      </c>
      <c r="CC25" s="3">
        <v>9</v>
      </c>
      <c r="CD25" s="3">
        <v>0</v>
      </c>
      <c r="CE25" s="3">
        <v>5</v>
      </c>
      <c r="CF25" s="3">
        <v>2</v>
      </c>
      <c r="CG25" s="3">
        <v>0</v>
      </c>
      <c r="CH25" s="3">
        <v>0</v>
      </c>
      <c r="CI25" s="3">
        <v>82</v>
      </c>
      <c r="CJ25" s="3">
        <v>2</v>
      </c>
      <c r="CK25" s="3">
        <v>0</v>
      </c>
      <c r="CL25" s="3"/>
      <c r="CM25">
        <v>11</v>
      </c>
      <c r="CN25" t="s">
        <v>17</v>
      </c>
      <c r="CO25">
        <v>0</v>
      </c>
      <c r="CP25">
        <v>0</v>
      </c>
      <c r="CQ25">
        <v>0</v>
      </c>
      <c r="CR25">
        <v>0</v>
      </c>
      <c r="CS25">
        <v>0</v>
      </c>
      <c r="CT25">
        <v>0</v>
      </c>
      <c r="CU25">
        <v>100</v>
      </c>
      <c r="CV25">
        <v>0</v>
      </c>
      <c r="CW25">
        <v>0</v>
      </c>
      <c r="CY25">
        <v>21</v>
      </c>
      <c r="CZ25" t="s">
        <v>17</v>
      </c>
      <c r="DA25" t="s">
        <v>68</v>
      </c>
      <c r="DC25" t="s">
        <v>32</v>
      </c>
      <c r="DF25" t="s">
        <v>43</v>
      </c>
      <c r="DG25" t="s">
        <v>590</v>
      </c>
      <c r="DH25" t="s">
        <v>78</v>
      </c>
      <c r="DK25" t="s">
        <v>716</v>
      </c>
      <c r="DL25" t="s">
        <v>717</v>
      </c>
      <c r="DM25" t="s">
        <v>718</v>
      </c>
      <c r="DU25" t="s">
        <v>652</v>
      </c>
      <c r="DV25" t="s">
        <v>733</v>
      </c>
      <c r="DW25" t="s">
        <v>645</v>
      </c>
      <c r="DX25" t="s">
        <v>257</v>
      </c>
      <c r="DY25" t="s">
        <v>727</v>
      </c>
      <c r="DZ25" t="s">
        <v>728</v>
      </c>
      <c r="EA25" t="s">
        <v>647</v>
      </c>
      <c r="EB25" s="1" t="s">
        <v>729</v>
      </c>
      <c r="EF25" t="s">
        <v>731</v>
      </c>
      <c r="EI25" t="s">
        <v>51</v>
      </c>
      <c r="EJ25" t="s">
        <v>149</v>
      </c>
      <c r="EK25" t="s">
        <v>101</v>
      </c>
    </row>
    <row r="26" spans="1:145" x14ac:dyDescent="0.2">
      <c r="A26" t="s">
        <v>48</v>
      </c>
      <c r="B26">
        <v>2020</v>
      </c>
      <c r="C26" t="s">
        <v>613</v>
      </c>
      <c r="D26" t="s">
        <v>613</v>
      </c>
      <c r="E26" t="s">
        <v>612</v>
      </c>
      <c r="F26" t="s">
        <v>613</v>
      </c>
      <c r="G26" t="s">
        <v>29</v>
      </c>
      <c r="AU26" t="s">
        <v>257</v>
      </c>
      <c r="AW26" t="s">
        <v>209</v>
      </c>
      <c r="BV26" t="s">
        <v>17</v>
      </c>
      <c r="BW26" t="s">
        <v>49</v>
      </c>
      <c r="BX26" t="s">
        <v>50</v>
      </c>
      <c r="BY26" t="s">
        <v>16</v>
      </c>
      <c r="CA26">
        <v>7</v>
      </c>
      <c r="CB26" t="s">
        <v>16</v>
      </c>
      <c r="CC26" s="3"/>
      <c r="CD26" s="3"/>
      <c r="CE26" s="3"/>
      <c r="CF26" s="3"/>
      <c r="CG26" s="3"/>
      <c r="CH26" s="3"/>
      <c r="CI26" s="3"/>
      <c r="CJ26" s="3"/>
      <c r="CK26" s="3"/>
      <c r="CL26" s="3"/>
      <c r="CM26">
        <v>3</v>
      </c>
      <c r="CN26" t="s">
        <v>16</v>
      </c>
      <c r="CY26">
        <v>22</v>
      </c>
      <c r="CZ26" t="s">
        <v>17</v>
      </c>
      <c r="DC26" t="s">
        <v>32</v>
      </c>
      <c r="DX26" t="s">
        <v>257</v>
      </c>
      <c r="ED26" t="s">
        <v>649</v>
      </c>
      <c r="EG26" t="s">
        <v>732</v>
      </c>
      <c r="EI26" t="s">
        <v>51</v>
      </c>
    </row>
    <row r="27" spans="1:145" x14ac:dyDescent="0.2">
      <c r="A27" t="s">
        <v>18</v>
      </c>
      <c r="B27">
        <v>2022</v>
      </c>
      <c r="C27" t="s">
        <v>612</v>
      </c>
      <c r="D27" t="s">
        <v>612</v>
      </c>
      <c r="E27" t="s">
        <v>612</v>
      </c>
      <c r="F27" t="s">
        <v>613</v>
      </c>
      <c r="G27" t="s">
        <v>29</v>
      </c>
      <c r="M27" t="s">
        <v>64</v>
      </c>
      <c r="O27" t="s">
        <v>220</v>
      </c>
      <c r="Q27">
        <v>2</v>
      </c>
      <c r="S27">
        <v>1</v>
      </c>
      <c r="T27" t="s">
        <v>17</v>
      </c>
      <c r="U27">
        <v>2</v>
      </c>
      <c r="W27">
        <v>1</v>
      </c>
      <c r="X27" t="s">
        <v>208</v>
      </c>
      <c r="Y27" t="s">
        <v>632</v>
      </c>
      <c r="AA27" t="s">
        <v>629</v>
      </c>
      <c r="AD27" t="s">
        <v>256</v>
      </c>
      <c r="AG27" t="s">
        <v>57</v>
      </c>
      <c r="AH27" t="s">
        <v>81</v>
      </c>
      <c r="AJ27" t="s">
        <v>299</v>
      </c>
      <c r="AN27" t="s">
        <v>16</v>
      </c>
      <c r="AR27" t="s">
        <v>652</v>
      </c>
      <c r="AS27" t="s">
        <v>653</v>
      </c>
      <c r="AU27" t="s">
        <v>257</v>
      </c>
      <c r="AV27" t="s">
        <v>646</v>
      </c>
      <c r="AW27" t="s">
        <v>209</v>
      </c>
      <c r="AY27" t="s">
        <v>648</v>
      </c>
      <c r="BA27" t="s">
        <v>649</v>
      </c>
      <c r="BC27" t="s">
        <v>651</v>
      </c>
      <c r="BV27" t="s">
        <v>17</v>
      </c>
      <c r="BW27" t="s">
        <v>19</v>
      </c>
      <c r="BX27" t="s">
        <v>20</v>
      </c>
      <c r="BY27" t="s">
        <v>16</v>
      </c>
      <c r="CA27">
        <v>45</v>
      </c>
      <c r="CB27" t="s">
        <v>17</v>
      </c>
      <c r="CC27" s="3">
        <v>11</v>
      </c>
      <c r="CD27" s="3">
        <v>3</v>
      </c>
      <c r="CE27" s="3">
        <v>5</v>
      </c>
      <c r="CF27" s="3">
        <v>0</v>
      </c>
      <c r="CG27" s="3">
        <v>0</v>
      </c>
      <c r="CH27" s="3">
        <v>0</v>
      </c>
      <c r="CI27" s="3">
        <v>76</v>
      </c>
      <c r="CJ27" s="3">
        <v>5</v>
      </c>
      <c r="CK27" s="3">
        <v>0</v>
      </c>
      <c r="CL27" s="3"/>
      <c r="CM27">
        <v>15</v>
      </c>
      <c r="CN27" t="s">
        <v>17</v>
      </c>
      <c r="CO27" s="3">
        <v>6.666666666666667</v>
      </c>
      <c r="CP27" s="3">
        <v>0</v>
      </c>
      <c r="CQ27" s="3">
        <v>6.666666666666667</v>
      </c>
      <c r="CR27" s="3">
        <v>0</v>
      </c>
      <c r="CS27" s="3">
        <v>0</v>
      </c>
      <c r="CT27" s="3">
        <v>0</v>
      </c>
      <c r="CU27" s="3">
        <v>86.666666666666671</v>
      </c>
      <c r="CV27" s="3">
        <v>0</v>
      </c>
      <c r="CW27" s="3">
        <v>0</v>
      </c>
      <c r="CY27">
        <v>25</v>
      </c>
      <c r="CZ27" t="s">
        <v>17</v>
      </c>
      <c r="DA27" t="s">
        <v>68</v>
      </c>
      <c r="DB27" t="s">
        <v>27</v>
      </c>
      <c r="DC27" t="s">
        <v>32</v>
      </c>
      <c r="DD27" t="s">
        <v>64</v>
      </c>
      <c r="DF27" t="s">
        <v>43</v>
      </c>
      <c r="DG27" t="s">
        <v>590</v>
      </c>
      <c r="DH27" t="s">
        <v>78</v>
      </c>
      <c r="DJ27" t="s">
        <v>404</v>
      </c>
      <c r="DL27" t="s">
        <v>717</v>
      </c>
      <c r="DM27" t="s">
        <v>718</v>
      </c>
      <c r="DN27" t="s">
        <v>57</v>
      </c>
      <c r="DO27" t="s">
        <v>81</v>
      </c>
      <c r="DQ27" t="s">
        <v>723</v>
      </c>
      <c r="DR27" t="s">
        <v>44</v>
      </c>
      <c r="DT27" t="s">
        <v>55</v>
      </c>
      <c r="DU27" t="s">
        <v>652</v>
      </c>
      <c r="DV27" t="s">
        <v>733</v>
      </c>
      <c r="DW27" t="s">
        <v>645</v>
      </c>
      <c r="DX27" t="s">
        <v>257</v>
      </c>
      <c r="DY27" t="s">
        <v>727</v>
      </c>
      <c r="DZ27" t="s">
        <v>728</v>
      </c>
      <c r="EB27" t="s">
        <v>729</v>
      </c>
      <c r="ED27" t="s">
        <v>649</v>
      </c>
      <c r="EF27" t="s">
        <v>731</v>
      </c>
      <c r="EG27" t="s">
        <v>732</v>
      </c>
      <c r="EH27" t="s">
        <v>62</v>
      </c>
      <c r="EI27" t="s">
        <v>51</v>
      </c>
      <c r="EJ27" t="s">
        <v>149</v>
      </c>
      <c r="EK27" t="s">
        <v>101</v>
      </c>
      <c r="EL27" t="s">
        <v>139</v>
      </c>
    </row>
    <row r="28" spans="1:145" x14ac:dyDescent="0.2">
      <c r="A28" t="s">
        <v>499</v>
      </c>
      <c r="B28">
        <v>2021</v>
      </c>
      <c r="C28" t="s">
        <v>613</v>
      </c>
      <c r="D28" t="s">
        <v>612</v>
      </c>
      <c r="E28" t="s">
        <v>613</v>
      </c>
      <c r="F28" t="s">
        <v>613</v>
      </c>
      <c r="G28" t="s">
        <v>29</v>
      </c>
      <c r="AL28" t="s">
        <v>72</v>
      </c>
      <c r="AN28" t="s">
        <v>16</v>
      </c>
      <c r="BV28" t="s">
        <v>16</v>
      </c>
      <c r="BW28" t="s">
        <v>500</v>
      </c>
      <c r="BX28" t="s">
        <v>501</v>
      </c>
      <c r="BY28" t="s">
        <v>16</v>
      </c>
      <c r="CA28">
        <v>16</v>
      </c>
      <c r="CB28" t="s">
        <v>16</v>
      </c>
      <c r="CC28" s="3"/>
      <c r="CD28" s="3"/>
      <c r="CE28" s="3"/>
      <c r="CF28" s="3"/>
      <c r="CG28" s="3"/>
      <c r="CH28" s="3"/>
      <c r="CI28" s="3"/>
      <c r="CJ28" s="3"/>
      <c r="CK28" s="3"/>
      <c r="CL28" s="3"/>
      <c r="CM28">
        <v>1</v>
      </c>
      <c r="CN28" t="s">
        <v>16</v>
      </c>
      <c r="CY28">
        <v>25</v>
      </c>
      <c r="CZ28" t="s">
        <v>17</v>
      </c>
      <c r="DB28" t="s">
        <v>27</v>
      </c>
      <c r="DT28" t="s">
        <v>55</v>
      </c>
      <c r="EK28" t="s">
        <v>101</v>
      </c>
    </row>
    <row r="29" spans="1:145" x14ac:dyDescent="0.2">
      <c r="A29" t="s">
        <v>320</v>
      </c>
      <c r="B29">
        <v>2023</v>
      </c>
      <c r="C29" t="s">
        <v>613</v>
      </c>
      <c r="D29" t="s">
        <v>612</v>
      </c>
      <c r="E29" t="s">
        <v>612</v>
      </c>
      <c r="F29" t="s">
        <v>613</v>
      </c>
      <c r="G29" t="s">
        <v>29</v>
      </c>
      <c r="AG29" t="s">
        <v>57</v>
      </c>
      <c r="AH29" t="s">
        <v>81</v>
      </c>
      <c r="AI29" t="s">
        <v>471</v>
      </c>
      <c r="AL29" t="s">
        <v>72</v>
      </c>
      <c r="AN29" t="s">
        <v>16</v>
      </c>
      <c r="AU29" t="s">
        <v>257</v>
      </c>
      <c r="AV29" t="s">
        <v>646</v>
      </c>
      <c r="AW29" t="s">
        <v>209</v>
      </c>
      <c r="BA29" t="s">
        <v>649</v>
      </c>
      <c r="BV29" t="s">
        <v>16</v>
      </c>
      <c r="BW29" t="s">
        <v>321</v>
      </c>
      <c r="BX29" t="s">
        <v>322</v>
      </c>
      <c r="BY29" t="s">
        <v>16</v>
      </c>
      <c r="CA29">
        <v>75</v>
      </c>
      <c r="CB29" t="s">
        <v>17</v>
      </c>
      <c r="CC29" s="3">
        <v>9</v>
      </c>
      <c r="CD29" s="3">
        <v>1</v>
      </c>
      <c r="CE29" s="3">
        <v>7</v>
      </c>
      <c r="CF29" s="3">
        <v>0</v>
      </c>
      <c r="CG29" s="3">
        <v>2</v>
      </c>
      <c r="CH29" s="3">
        <v>0</v>
      </c>
      <c r="CI29" s="3">
        <v>80</v>
      </c>
      <c r="CJ29" s="3">
        <v>0</v>
      </c>
      <c r="CK29" s="3">
        <v>1</v>
      </c>
      <c r="CL29" s="3"/>
      <c r="CM29">
        <v>10</v>
      </c>
      <c r="CN29" t="s">
        <v>17</v>
      </c>
      <c r="CO29">
        <v>0</v>
      </c>
      <c r="CP29">
        <v>0</v>
      </c>
      <c r="CQ29">
        <v>20</v>
      </c>
      <c r="CR29">
        <v>0</v>
      </c>
      <c r="CS29">
        <v>0</v>
      </c>
      <c r="CT29">
        <v>0</v>
      </c>
      <c r="CU29">
        <v>70</v>
      </c>
      <c r="CV29">
        <v>0</v>
      </c>
      <c r="CW29">
        <v>10</v>
      </c>
      <c r="CY29">
        <v>18</v>
      </c>
      <c r="CZ29" t="s">
        <v>17</v>
      </c>
      <c r="DB29" t="s">
        <v>27</v>
      </c>
      <c r="DC29" t="s">
        <v>32</v>
      </c>
      <c r="DN29" t="s">
        <v>57</v>
      </c>
      <c r="DO29" t="s">
        <v>81</v>
      </c>
      <c r="DP29" t="s">
        <v>724</v>
      </c>
      <c r="DQ29" t="s">
        <v>723</v>
      </c>
      <c r="DT29" t="s">
        <v>55</v>
      </c>
      <c r="DW29" t="s">
        <v>645</v>
      </c>
      <c r="DX29" t="s">
        <v>257</v>
      </c>
      <c r="DY29" t="s">
        <v>727</v>
      </c>
      <c r="DZ29" t="s">
        <v>728</v>
      </c>
      <c r="ED29" t="s">
        <v>649</v>
      </c>
      <c r="EJ29" t="s">
        <v>149</v>
      </c>
      <c r="EK29" t="s">
        <v>101</v>
      </c>
    </row>
    <row r="30" spans="1:145" x14ac:dyDescent="0.2">
      <c r="A30" t="s">
        <v>261</v>
      </c>
      <c r="B30">
        <v>2022</v>
      </c>
      <c r="C30" t="s">
        <v>612</v>
      </c>
      <c r="D30" t="s">
        <v>612</v>
      </c>
      <c r="E30" t="s">
        <v>612</v>
      </c>
      <c r="F30" t="s">
        <v>613</v>
      </c>
      <c r="G30" t="s">
        <v>29</v>
      </c>
      <c r="N30" t="s">
        <v>148</v>
      </c>
      <c r="R30">
        <v>2</v>
      </c>
      <c r="T30" t="s">
        <v>16</v>
      </c>
      <c r="X30" t="s">
        <v>208</v>
      </c>
      <c r="Y30" t="s">
        <v>632</v>
      </c>
      <c r="AC30" t="s">
        <v>70</v>
      </c>
      <c r="AD30" t="s">
        <v>256</v>
      </c>
      <c r="AF30" t="s">
        <v>262</v>
      </c>
      <c r="AG30" t="s">
        <v>57</v>
      </c>
      <c r="AL30" t="s">
        <v>72</v>
      </c>
      <c r="AN30" t="s">
        <v>16</v>
      </c>
      <c r="AQ30" t="s">
        <v>263</v>
      </c>
      <c r="AS30" t="s">
        <v>653</v>
      </c>
      <c r="AT30" t="s">
        <v>645</v>
      </c>
      <c r="AU30" t="s">
        <v>257</v>
      </c>
      <c r="AW30" t="s">
        <v>209</v>
      </c>
      <c r="BA30" t="s">
        <v>649</v>
      </c>
      <c r="BE30" t="s">
        <v>264</v>
      </c>
      <c r="BV30" t="s">
        <v>17</v>
      </c>
      <c r="BW30" t="s">
        <v>265</v>
      </c>
      <c r="BX30" t="s">
        <v>266</v>
      </c>
      <c r="BY30" t="s">
        <v>17</v>
      </c>
      <c r="BZ30" t="s">
        <v>267</v>
      </c>
      <c r="CA30">
        <v>7</v>
      </c>
      <c r="CB30" t="s">
        <v>16</v>
      </c>
      <c r="CC30" s="3"/>
      <c r="CD30" s="3"/>
      <c r="CE30" s="3"/>
      <c r="CF30" s="3"/>
      <c r="CG30" s="3"/>
      <c r="CH30" s="3"/>
      <c r="CI30" s="3"/>
      <c r="CJ30" s="3"/>
      <c r="CK30" s="3"/>
      <c r="CL30" s="3"/>
      <c r="CM30">
        <v>2</v>
      </c>
      <c r="CN30" t="s">
        <v>16</v>
      </c>
      <c r="CY30">
        <v>28.8</v>
      </c>
      <c r="CZ30" t="s">
        <v>17</v>
      </c>
      <c r="DA30" t="s">
        <v>68</v>
      </c>
      <c r="DB30" t="s">
        <v>27</v>
      </c>
      <c r="DC30" t="s">
        <v>32</v>
      </c>
      <c r="DE30" t="s">
        <v>148</v>
      </c>
      <c r="DF30" t="s">
        <v>43</v>
      </c>
      <c r="DG30" t="s">
        <v>590</v>
      </c>
      <c r="DH30" t="s">
        <v>78</v>
      </c>
      <c r="DI30" t="s">
        <v>84</v>
      </c>
      <c r="DJ30" t="s">
        <v>404</v>
      </c>
      <c r="DK30" t="s">
        <v>716</v>
      </c>
      <c r="DL30" t="s">
        <v>717</v>
      </c>
      <c r="DM30" t="s">
        <v>718</v>
      </c>
      <c r="DN30" t="s">
        <v>57</v>
      </c>
      <c r="DQ30" t="s">
        <v>723</v>
      </c>
      <c r="DU30" t="s">
        <v>652</v>
      </c>
      <c r="DV30" t="s">
        <v>733</v>
      </c>
      <c r="DW30" t="s">
        <v>645</v>
      </c>
      <c r="DX30" t="s">
        <v>257</v>
      </c>
      <c r="DZ30" t="s">
        <v>728</v>
      </c>
      <c r="EC30" t="s">
        <v>84</v>
      </c>
      <c r="ED30" t="s">
        <v>649</v>
      </c>
      <c r="EE30" t="s">
        <v>730</v>
      </c>
      <c r="EH30" t="s">
        <v>62</v>
      </c>
      <c r="EI30" t="s">
        <v>51</v>
      </c>
      <c r="EJ30" t="s">
        <v>149</v>
      </c>
      <c r="EK30" t="s">
        <v>101</v>
      </c>
      <c r="EL30" t="s">
        <v>139</v>
      </c>
    </row>
    <row r="31" spans="1:145" x14ac:dyDescent="0.2">
      <c r="A31" t="s">
        <v>153</v>
      </c>
      <c r="B31">
        <v>2022</v>
      </c>
      <c r="C31" t="s">
        <v>612</v>
      </c>
      <c r="D31" t="s">
        <v>613</v>
      </c>
      <c r="E31" t="s">
        <v>612</v>
      </c>
      <c r="F31" t="s">
        <v>613</v>
      </c>
      <c r="G31" t="s">
        <v>29</v>
      </c>
      <c r="K31" t="s">
        <v>22</v>
      </c>
      <c r="X31" t="s">
        <v>208</v>
      </c>
      <c r="Y31" t="s">
        <v>632</v>
      </c>
      <c r="Z31" t="s">
        <v>560</v>
      </c>
      <c r="AD31" t="s">
        <v>256</v>
      </c>
      <c r="AX31" t="s">
        <v>647</v>
      </c>
      <c r="AY31" t="s">
        <v>648</v>
      </c>
      <c r="BA31" t="s">
        <v>649</v>
      </c>
      <c r="BV31" t="s">
        <v>17</v>
      </c>
      <c r="BW31" t="s">
        <v>154</v>
      </c>
      <c r="BX31" t="s">
        <v>155</v>
      </c>
      <c r="BY31" t="s">
        <v>16</v>
      </c>
      <c r="CA31">
        <v>5</v>
      </c>
      <c r="CB31" t="s">
        <v>14</v>
      </c>
      <c r="CC31" s="3"/>
      <c r="CD31" s="3"/>
      <c r="CE31" s="3"/>
      <c r="CF31" s="3"/>
      <c r="CG31" s="3"/>
      <c r="CH31" s="3"/>
      <c r="CI31" s="3"/>
      <c r="CJ31" s="3"/>
      <c r="CK31" s="3"/>
      <c r="CL31" s="3"/>
      <c r="CM31">
        <v>1</v>
      </c>
      <c r="CN31" t="s">
        <v>17</v>
      </c>
      <c r="CO31">
        <v>20</v>
      </c>
      <c r="CP31">
        <v>0</v>
      </c>
      <c r="CQ31">
        <v>0</v>
      </c>
      <c r="CR31">
        <v>0</v>
      </c>
      <c r="CS31">
        <v>0</v>
      </c>
      <c r="CT31">
        <v>0</v>
      </c>
      <c r="CU31">
        <v>40</v>
      </c>
      <c r="CV31">
        <v>40</v>
      </c>
      <c r="CW31">
        <v>0</v>
      </c>
      <c r="CY31">
        <v>17.5</v>
      </c>
      <c r="CZ31" t="s">
        <v>17</v>
      </c>
      <c r="DA31" t="s">
        <v>68</v>
      </c>
      <c r="DC31" t="s">
        <v>32</v>
      </c>
      <c r="DF31" t="s">
        <v>43</v>
      </c>
      <c r="DG31" t="s">
        <v>590</v>
      </c>
      <c r="DI31" t="s">
        <v>84</v>
      </c>
      <c r="EA31" t="s">
        <v>647</v>
      </c>
      <c r="EB31" s="1" t="s">
        <v>729</v>
      </c>
      <c r="ED31" t="s">
        <v>649</v>
      </c>
      <c r="EJ31" t="s">
        <v>149</v>
      </c>
      <c r="EL31" t="s">
        <v>139</v>
      </c>
    </row>
    <row r="32" spans="1:145" x14ac:dyDescent="0.2">
      <c r="A32" t="s">
        <v>752</v>
      </c>
      <c r="B32">
        <v>2020</v>
      </c>
      <c r="C32" t="s">
        <v>613</v>
      </c>
      <c r="D32" t="s">
        <v>612</v>
      </c>
      <c r="E32" t="s">
        <v>612</v>
      </c>
      <c r="F32" t="s">
        <v>613</v>
      </c>
      <c r="G32" t="s">
        <v>611</v>
      </c>
      <c r="H32" t="s">
        <v>68</v>
      </c>
      <c r="P32" t="s">
        <v>441</v>
      </c>
      <c r="X32" t="s">
        <v>208</v>
      </c>
      <c r="AD32" t="s">
        <v>256</v>
      </c>
      <c r="AG32" t="s">
        <v>57</v>
      </c>
      <c r="AH32" t="s">
        <v>81</v>
      </c>
      <c r="AK32" t="s">
        <v>145</v>
      </c>
      <c r="AN32" t="s">
        <v>16</v>
      </c>
      <c r="AQ32" t="s">
        <v>442</v>
      </c>
      <c r="AS32" t="s">
        <v>653</v>
      </c>
      <c r="AU32" t="s">
        <v>257</v>
      </c>
      <c r="AV32" t="s">
        <v>646</v>
      </c>
      <c r="AW32" t="s">
        <v>209</v>
      </c>
      <c r="BB32" t="s">
        <v>654</v>
      </c>
      <c r="BE32" t="s">
        <v>443</v>
      </c>
      <c r="BV32" t="s">
        <v>17</v>
      </c>
      <c r="BW32" t="s">
        <v>444</v>
      </c>
      <c r="BX32" t="s">
        <v>445</v>
      </c>
      <c r="BY32" t="s">
        <v>17</v>
      </c>
      <c r="BZ32" t="s">
        <v>446</v>
      </c>
      <c r="CA32">
        <v>65</v>
      </c>
      <c r="CB32" t="s">
        <v>17</v>
      </c>
      <c r="CC32" s="3">
        <v>9</v>
      </c>
      <c r="CD32" s="3">
        <v>0</v>
      </c>
      <c r="CE32" s="3">
        <v>5</v>
      </c>
      <c r="CF32" s="3">
        <v>0</v>
      </c>
      <c r="CG32" s="3">
        <v>0</v>
      </c>
      <c r="CH32" s="3"/>
      <c r="CI32" s="3">
        <v>85</v>
      </c>
      <c r="CJ32" s="3">
        <v>2</v>
      </c>
      <c r="CK32" s="3"/>
      <c r="CL32" s="3"/>
      <c r="CM32">
        <v>11</v>
      </c>
      <c r="CN32" t="s">
        <v>17</v>
      </c>
      <c r="CO32">
        <v>0</v>
      </c>
      <c r="CP32">
        <v>1</v>
      </c>
      <c r="CQ32">
        <v>18</v>
      </c>
      <c r="CR32">
        <v>0</v>
      </c>
      <c r="CS32">
        <v>0</v>
      </c>
      <c r="CT32">
        <v>1</v>
      </c>
      <c r="CU32">
        <v>82</v>
      </c>
      <c r="CV32">
        <v>0</v>
      </c>
      <c r="CW32">
        <v>1</v>
      </c>
      <c r="CY32">
        <v>20</v>
      </c>
      <c r="CZ32" t="s">
        <v>17</v>
      </c>
      <c r="DB32" t="s">
        <v>27</v>
      </c>
      <c r="DC32" t="s">
        <v>32</v>
      </c>
      <c r="DN32" t="s">
        <v>57</v>
      </c>
      <c r="DO32" t="s">
        <v>81</v>
      </c>
      <c r="DQ32" t="s">
        <v>723</v>
      </c>
      <c r="DR32" t="s">
        <v>44</v>
      </c>
      <c r="DT32" t="s">
        <v>55</v>
      </c>
      <c r="DV32" t="s">
        <v>733</v>
      </c>
      <c r="DX32" t="s">
        <v>257</v>
      </c>
      <c r="DY32" t="s">
        <v>727</v>
      </c>
      <c r="DZ32" t="s">
        <v>728</v>
      </c>
      <c r="EA32" t="s">
        <v>647</v>
      </c>
      <c r="EB32" s="1"/>
      <c r="EE32" t="s">
        <v>730</v>
      </c>
      <c r="EH32" t="s">
        <v>62</v>
      </c>
      <c r="EI32" t="s">
        <v>51</v>
      </c>
      <c r="EJ32" t="s">
        <v>149</v>
      </c>
      <c r="EK32" t="s">
        <v>101</v>
      </c>
      <c r="EL32" t="s">
        <v>139</v>
      </c>
    </row>
    <row r="33" spans="1:145" x14ac:dyDescent="0.2">
      <c r="A33" t="s">
        <v>482</v>
      </c>
      <c r="B33">
        <v>2022</v>
      </c>
      <c r="C33" t="s">
        <v>612</v>
      </c>
      <c r="D33" t="s">
        <v>613</v>
      </c>
      <c r="E33" t="s">
        <v>612</v>
      </c>
      <c r="F33" t="s">
        <v>613</v>
      </c>
      <c r="G33" t="s">
        <v>29</v>
      </c>
      <c r="N33" t="s">
        <v>148</v>
      </c>
      <c r="R33">
        <v>0</v>
      </c>
      <c r="T33" t="s">
        <v>14</v>
      </c>
      <c r="X33" t="s">
        <v>208</v>
      </c>
      <c r="AC33" t="s">
        <v>70</v>
      </c>
      <c r="AW33" t="s">
        <v>209</v>
      </c>
      <c r="BV33" t="s">
        <v>16</v>
      </c>
      <c r="BW33" t="s">
        <v>483</v>
      </c>
      <c r="BX33" t="s">
        <v>484</v>
      </c>
      <c r="BY33" t="s">
        <v>16</v>
      </c>
      <c r="CA33">
        <v>10</v>
      </c>
      <c r="CB33" t="s">
        <v>16</v>
      </c>
      <c r="CC33" s="3"/>
      <c r="CD33" s="3"/>
      <c r="CE33" s="3"/>
      <c r="CF33" s="3"/>
      <c r="CG33" s="3"/>
      <c r="CH33" s="3"/>
      <c r="CI33" s="3"/>
      <c r="CJ33" s="3"/>
      <c r="CK33" s="3"/>
      <c r="CL33" s="3"/>
      <c r="CM33">
        <v>3</v>
      </c>
      <c r="CN33" t="s">
        <v>16</v>
      </c>
      <c r="CY33">
        <v>26</v>
      </c>
      <c r="CZ33" t="s">
        <v>17</v>
      </c>
      <c r="DA33" t="s">
        <v>68</v>
      </c>
      <c r="DF33" t="s">
        <v>43</v>
      </c>
      <c r="DG33" t="s">
        <v>590</v>
      </c>
      <c r="DL33" t="s">
        <v>717</v>
      </c>
      <c r="EI33" t="s">
        <v>51</v>
      </c>
    </row>
    <row r="34" spans="1:145" x14ac:dyDescent="0.2">
      <c r="A34" t="s">
        <v>110</v>
      </c>
      <c r="B34">
        <v>2022</v>
      </c>
      <c r="C34" t="s">
        <v>613</v>
      </c>
      <c r="D34" t="s">
        <v>612</v>
      </c>
      <c r="E34" t="s">
        <v>612</v>
      </c>
      <c r="F34" t="s">
        <v>613</v>
      </c>
      <c r="G34" t="s">
        <v>29</v>
      </c>
      <c r="AG34" t="s">
        <v>57</v>
      </c>
      <c r="AH34" t="s">
        <v>81</v>
      </c>
      <c r="AK34" t="s">
        <v>145</v>
      </c>
      <c r="AL34" t="s">
        <v>72</v>
      </c>
      <c r="AN34" t="s">
        <v>14</v>
      </c>
      <c r="AQ34" t="s">
        <v>111</v>
      </c>
      <c r="AT34" t="s">
        <v>645</v>
      </c>
      <c r="AU34" t="s">
        <v>257</v>
      </c>
      <c r="AV34" t="s">
        <v>646</v>
      </c>
      <c r="AW34" t="s">
        <v>209</v>
      </c>
      <c r="AZ34" t="s">
        <v>84</v>
      </c>
      <c r="BA34" t="s">
        <v>649</v>
      </c>
      <c r="BE34" t="s">
        <v>112</v>
      </c>
      <c r="BV34" t="s">
        <v>17</v>
      </c>
      <c r="BW34" t="s">
        <v>113</v>
      </c>
      <c r="BX34" t="s">
        <v>114</v>
      </c>
      <c r="BY34" t="s">
        <v>16</v>
      </c>
      <c r="CA34">
        <v>5</v>
      </c>
      <c r="CB34" t="s">
        <v>17</v>
      </c>
      <c r="CC34" s="3"/>
      <c r="CD34" s="3"/>
      <c r="CE34" s="3"/>
      <c r="CF34" s="3">
        <v>20</v>
      </c>
      <c r="CG34" s="3"/>
      <c r="CH34" s="3"/>
      <c r="CI34" s="3">
        <v>80</v>
      </c>
      <c r="CJ34" s="3"/>
      <c r="CK34" s="3"/>
      <c r="CL34" s="3"/>
      <c r="CM34">
        <v>1</v>
      </c>
      <c r="CN34" t="s">
        <v>17</v>
      </c>
      <c r="CR34">
        <v>100</v>
      </c>
      <c r="CY34">
        <v>18</v>
      </c>
      <c r="CZ34" t="s">
        <v>17</v>
      </c>
      <c r="DA34" t="s">
        <v>68</v>
      </c>
      <c r="DF34" t="s">
        <v>43</v>
      </c>
      <c r="DG34" t="s">
        <v>590</v>
      </c>
      <c r="DH34" t="s">
        <v>78</v>
      </c>
      <c r="DI34" t="s">
        <v>84</v>
      </c>
      <c r="DJ34" t="s">
        <v>404</v>
      </c>
      <c r="DK34" t="s">
        <v>716</v>
      </c>
      <c r="DL34" t="s">
        <v>717</v>
      </c>
      <c r="DM34" t="s">
        <v>718</v>
      </c>
      <c r="EI34" t="s">
        <v>51</v>
      </c>
      <c r="EJ34" t="s">
        <v>149</v>
      </c>
      <c r="EL34" t="s">
        <v>139</v>
      </c>
      <c r="EM34" t="s">
        <v>737</v>
      </c>
      <c r="EO34" t="s">
        <v>740</v>
      </c>
    </row>
    <row r="35" spans="1:145" x14ac:dyDescent="0.2">
      <c r="A35" t="s">
        <v>172</v>
      </c>
      <c r="B35">
        <v>2023</v>
      </c>
      <c r="C35" t="s">
        <v>612</v>
      </c>
      <c r="D35" t="s">
        <v>613</v>
      </c>
      <c r="E35" t="s">
        <v>612</v>
      </c>
      <c r="F35" t="s">
        <v>613</v>
      </c>
      <c r="G35" t="s">
        <v>29</v>
      </c>
      <c r="M35" t="s">
        <v>64</v>
      </c>
      <c r="Q35">
        <v>1</v>
      </c>
      <c r="T35" t="s">
        <v>16</v>
      </c>
      <c r="X35" t="s">
        <v>208</v>
      </c>
      <c r="Y35" t="s">
        <v>632</v>
      </c>
      <c r="AC35" t="s">
        <v>70</v>
      </c>
      <c r="AR35" t="s">
        <v>652</v>
      </c>
      <c r="AS35" t="s">
        <v>653</v>
      </c>
      <c r="AT35" t="s">
        <v>645</v>
      </c>
      <c r="AU35" t="s">
        <v>257</v>
      </c>
      <c r="AV35" t="s">
        <v>646</v>
      </c>
      <c r="AW35" t="s">
        <v>209</v>
      </c>
      <c r="BV35" t="s">
        <v>17</v>
      </c>
      <c r="BW35" t="s">
        <v>173</v>
      </c>
      <c r="BX35" t="s">
        <v>174</v>
      </c>
      <c r="BY35" t="s">
        <v>16</v>
      </c>
      <c r="CA35">
        <v>27</v>
      </c>
      <c r="CB35" t="s">
        <v>16</v>
      </c>
      <c r="CC35" s="3"/>
      <c r="CD35" s="3"/>
      <c r="CE35" s="3"/>
      <c r="CF35" s="3"/>
      <c r="CG35" s="3"/>
      <c r="CH35" s="3"/>
      <c r="CI35" s="3"/>
      <c r="CJ35" s="3"/>
      <c r="CK35" s="3"/>
      <c r="CL35" s="3"/>
      <c r="CM35">
        <v>7</v>
      </c>
      <c r="CN35" t="s">
        <v>16</v>
      </c>
      <c r="CY35">
        <v>24</v>
      </c>
      <c r="CZ35" t="s">
        <v>17</v>
      </c>
      <c r="DA35" t="s">
        <v>68</v>
      </c>
      <c r="DB35" t="s">
        <v>27</v>
      </c>
      <c r="DC35" t="s">
        <v>32</v>
      </c>
      <c r="DD35" t="s">
        <v>64</v>
      </c>
      <c r="DG35" t="s">
        <v>590</v>
      </c>
      <c r="DH35" t="s">
        <v>78</v>
      </c>
      <c r="DJ35" t="s">
        <v>404</v>
      </c>
      <c r="DL35" t="s">
        <v>717</v>
      </c>
      <c r="DO35" t="s">
        <v>81</v>
      </c>
      <c r="DT35" t="s">
        <v>55</v>
      </c>
      <c r="DU35" t="s">
        <v>652</v>
      </c>
      <c r="DW35" t="s">
        <v>645</v>
      </c>
      <c r="DX35" t="s">
        <v>257</v>
      </c>
      <c r="DY35" t="s">
        <v>727</v>
      </c>
      <c r="DZ35" t="s">
        <v>728</v>
      </c>
      <c r="EG35" t="s">
        <v>732</v>
      </c>
      <c r="EI35" t="s">
        <v>51</v>
      </c>
      <c r="EJ35" t="s">
        <v>149</v>
      </c>
      <c r="EL35" t="s">
        <v>139</v>
      </c>
    </row>
    <row r="36" spans="1:145" x14ac:dyDescent="0.2">
      <c r="A36" t="s">
        <v>115</v>
      </c>
      <c r="B36">
        <v>2023</v>
      </c>
      <c r="C36" t="s">
        <v>612</v>
      </c>
      <c r="D36" t="s">
        <v>612</v>
      </c>
      <c r="E36" t="s">
        <v>613</v>
      </c>
      <c r="F36" t="s">
        <v>613</v>
      </c>
      <c r="G36" t="s">
        <v>29</v>
      </c>
      <c r="K36" t="s">
        <v>22</v>
      </c>
      <c r="Z36" t="s">
        <v>560</v>
      </c>
      <c r="AA36" t="s">
        <v>629</v>
      </c>
      <c r="AB36" t="s">
        <v>633</v>
      </c>
      <c r="AC36" t="s">
        <v>70</v>
      </c>
      <c r="AD36" t="s">
        <v>256</v>
      </c>
      <c r="AI36" t="s">
        <v>471</v>
      </c>
      <c r="AK36" t="s">
        <v>145</v>
      </c>
      <c r="AL36" t="s">
        <v>72</v>
      </c>
      <c r="AN36" t="s">
        <v>58</v>
      </c>
      <c r="AO36">
        <v>14000</v>
      </c>
      <c r="AQ36" t="s">
        <v>116</v>
      </c>
      <c r="BV36" t="s">
        <v>17</v>
      </c>
      <c r="BW36" t="s">
        <v>117</v>
      </c>
      <c r="BX36" t="s">
        <v>118</v>
      </c>
      <c r="BY36" t="s">
        <v>16</v>
      </c>
      <c r="CA36">
        <v>6</v>
      </c>
      <c r="CB36" t="s">
        <v>16</v>
      </c>
      <c r="CC36" s="3"/>
      <c r="CD36" s="3"/>
      <c r="CE36" s="3"/>
      <c r="CF36" s="3"/>
      <c r="CG36" s="3"/>
      <c r="CH36" s="3"/>
      <c r="CI36" s="3"/>
      <c r="CJ36" s="3"/>
      <c r="CK36" s="3"/>
      <c r="CL36" s="3"/>
      <c r="CM36">
        <v>1</v>
      </c>
      <c r="CN36" t="s">
        <v>17</v>
      </c>
      <c r="CO36">
        <v>15</v>
      </c>
      <c r="CP36">
        <v>15</v>
      </c>
      <c r="CU36">
        <v>15</v>
      </c>
      <c r="CV36">
        <v>55</v>
      </c>
      <c r="CY36">
        <v>20</v>
      </c>
      <c r="CZ36" t="s">
        <v>17</v>
      </c>
      <c r="DA36" t="s">
        <v>68</v>
      </c>
      <c r="DB36" t="s">
        <v>27</v>
      </c>
      <c r="DF36" t="s">
        <v>43</v>
      </c>
      <c r="DG36" t="s">
        <v>590</v>
      </c>
      <c r="DH36" t="s">
        <v>78</v>
      </c>
      <c r="DI36" t="s">
        <v>84</v>
      </c>
      <c r="DJ36" t="s">
        <v>404</v>
      </c>
      <c r="DK36" t="s">
        <v>716</v>
      </c>
      <c r="DL36" t="s">
        <v>717</v>
      </c>
      <c r="DM36" t="s">
        <v>718</v>
      </c>
      <c r="DN36" t="s">
        <v>57</v>
      </c>
      <c r="DP36" t="s">
        <v>724</v>
      </c>
      <c r="DQ36" t="s">
        <v>723</v>
      </c>
      <c r="DS36" t="s">
        <v>725</v>
      </c>
      <c r="DT36" t="s">
        <v>55</v>
      </c>
      <c r="EI36" t="s">
        <v>51</v>
      </c>
      <c r="EJ36" t="s">
        <v>149</v>
      </c>
      <c r="EK36" t="s">
        <v>101</v>
      </c>
      <c r="EL36" t="s">
        <v>139</v>
      </c>
    </row>
    <row r="37" spans="1:145" x14ac:dyDescent="0.2">
      <c r="A37" t="s">
        <v>753</v>
      </c>
      <c r="B37">
        <v>2021</v>
      </c>
      <c r="C37" t="s">
        <v>613</v>
      </c>
      <c r="D37" t="s">
        <v>613</v>
      </c>
      <c r="E37" t="s">
        <v>612</v>
      </c>
      <c r="F37" t="s">
        <v>612</v>
      </c>
      <c r="G37" t="s">
        <v>29</v>
      </c>
      <c r="AR37" t="s">
        <v>652</v>
      </c>
      <c r="AS37" t="s">
        <v>653</v>
      </c>
      <c r="AU37" t="s">
        <v>257</v>
      </c>
      <c r="AV37" t="s">
        <v>646</v>
      </c>
      <c r="AW37" t="s">
        <v>209</v>
      </c>
      <c r="BF37">
        <v>9999999</v>
      </c>
      <c r="BG37">
        <v>50000</v>
      </c>
      <c r="BK37" t="s">
        <v>704</v>
      </c>
      <c r="BL37" t="s">
        <v>706</v>
      </c>
      <c r="BN37" t="s">
        <v>701</v>
      </c>
      <c r="BU37" t="s">
        <v>438</v>
      </c>
      <c r="BV37" t="s">
        <v>14</v>
      </c>
      <c r="BW37" t="s">
        <v>439</v>
      </c>
      <c r="BX37" t="s">
        <v>440</v>
      </c>
      <c r="BY37" t="s">
        <v>16</v>
      </c>
      <c r="CA37">
        <v>500</v>
      </c>
      <c r="CB37" t="s">
        <v>16</v>
      </c>
      <c r="CC37" s="3"/>
      <c r="CD37" s="3"/>
      <c r="CE37" s="3"/>
      <c r="CF37" s="3"/>
      <c r="CG37" s="3"/>
      <c r="CH37" s="3"/>
      <c r="CI37" s="3"/>
      <c r="CJ37" s="3"/>
      <c r="CK37" s="3"/>
      <c r="CL37" s="3"/>
      <c r="CM37">
        <v>25</v>
      </c>
      <c r="CN37" t="s">
        <v>16</v>
      </c>
      <c r="CY37">
        <v>23</v>
      </c>
      <c r="CZ37" t="s">
        <v>17</v>
      </c>
      <c r="DB37" t="s">
        <v>27</v>
      </c>
      <c r="DC37" t="s">
        <v>32</v>
      </c>
      <c r="DO37" t="s">
        <v>81</v>
      </c>
      <c r="DQ37" t="s">
        <v>723</v>
      </c>
      <c r="DR37" t="s">
        <v>44</v>
      </c>
      <c r="DT37" t="s">
        <v>55</v>
      </c>
      <c r="DU37" t="s">
        <v>652</v>
      </c>
      <c r="DV37" t="s">
        <v>733</v>
      </c>
      <c r="DX37" t="s">
        <v>257</v>
      </c>
      <c r="DY37" t="s">
        <v>727</v>
      </c>
      <c r="EI37" t="s">
        <v>51</v>
      </c>
      <c r="EK37" t="s">
        <v>101</v>
      </c>
    </row>
    <row r="38" spans="1:145" x14ac:dyDescent="0.2">
      <c r="A38" t="s">
        <v>161</v>
      </c>
      <c r="B38">
        <v>2022</v>
      </c>
      <c r="C38" t="s">
        <v>613</v>
      </c>
      <c r="D38" t="s">
        <v>612</v>
      </c>
      <c r="E38" t="s">
        <v>612</v>
      </c>
      <c r="F38" t="s">
        <v>613</v>
      </c>
      <c r="G38" t="s">
        <v>29</v>
      </c>
      <c r="AK38" t="s">
        <v>145</v>
      </c>
      <c r="AL38" t="s">
        <v>72</v>
      </c>
      <c r="AN38" t="s">
        <v>16</v>
      </c>
      <c r="AQ38" t="s">
        <v>162</v>
      </c>
      <c r="AU38" t="s">
        <v>257</v>
      </c>
      <c r="AW38" t="s">
        <v>209</v>
      </c>
      <c r="BV38" t="s">
        <v>17</v>
      </c>
      <c r="BW38" t="s">
        <v>163</v>
      </c>
      <c r="BX38" t="s">
        <v>164</v>
      </c>
      <c r="BY38" t="s">
        <v>16</v>
      </c>
      <c r="CA38">
        <v>4</v>
      </c>
      <c r="CB38" t="s">
        <v>17</v>
      </c>
      <c r="CC38" s="3">
        <v>23</v>
      </c>
      <c r="CD38" s="3">
        <v>0</v>
      </c>
      <c r="CE38" s="3"/>
      <c r="CF38" s="3">
        <v>0</v>
      </c>
      <c r="CG38" s="3">
        <v>0</v>
      </c>
      <c r="CH38" s="3">
        <v>0</v>
      </c>
      <c r="CI38" s="3">
        <v>74</v>
      </c>
      <c r="CJ38" s="3">
        <v>0</v>
      </c>
      <c r="CK38" s="3">
        <v>0</v>
      </c>
      <c r="CL38" s="3">
        <v>2</v>
      </c>
      <c r="CM38">
        <v>2</v>
      </c>
      <c r="CN38" t="s">
        <v>17</v>
      </c>
      <c r="CO38">
        <v>32</v>
      </c>
      <c r="CP38">
        <v>0</v>
      </c>
      <c r="CQ38">
        <v>0</v>
      </c>
      <c r="CR38">
        <v>0</v>
      </c>
      <c r="CS38">
        <v>0</v>
      </c>
      <c r="CT38">
        <v>0</v>
      </c>
      <c r="CU38">
        <v>67</v>
      </c>
      <c r="CV38">
        <v>0</v>
      </c>
      <c r="CW38">
        <v>0</v>
      </c>
      <c r="CX38">
        <v>1</v>
      </c>
      <c r="CY38">
        <v>20</v>
      </c>
      <c r="CZ38" t="s">
        <v>17</v>
      </c>
      <c r="DB38" t="s">
        <v>27</v>
      </c>
      <c r="DC38" t="s">
        <v>32</v>
      </c>
      <c r="DN38" t="s">
        <v>57</v>
      </c>
      <c r="DQ38" t="s">
        <v>723</v>
      </c>
      <c r="DS38" t="s">
        <v>725</v>
      </c>
      <c r="DT38" t="s">
        <v>55</v>
      </c>
      <c r="DX38" t="s">
        <v>257</v>
      </c>
      <c r="DZ38" t="s">
        <v>728</v>
      </c>
      <c r="EK38" t="s">
        <v>101</v>
      </c>
      <c r="EL38" t="s">
        <v>139</v>
      </c>
    </row>
    <row r="39" spans="1:145" x14ac:dyDescent="0.2">
      <c r="A39" t="s">
        <v>150</v>
      </c>
      <c r="B39">
        <v>2021</v>
      </c>
      <c r="C39" t="s">
        <v>613</v>
      </c>
      <c r="D39" t="s">
        <v>613</v>
      </c>
      <c r="E39" t="s">
        <v>612</v>
      </c>
      <c r="F39" t="s">
        <v>612</v>
      </c>
      <c r="G39" t="s">
        <v>29</v>
      </c>
      <c r="AR39" t="s">
        <v>652</v>
      </c>
      <c r="AU39" t="s">
        <v>257</v>
      </c>
      <c r="AV39" t="s">
        <v>646</v>
      </c>
      <c r="AW39" t="s">
        <v>209</v>
      </c>
      <c r="BA39" t="s">
        <v>649</v>
      </c>
      <c r="BB39" t="s">
        <v>654</v>
      </c>
      <c r="BF39">
        <v>0</v>
      </c>
      <c r="BG39">
        <v>0</v>
      </c>
      <c r="BH39" t="s">
        <v>697</v>
      </c>
      <c r="BI39" t="s">
        <v>711</v>
      </c>
      <c r="BJ39" t="s">
        <v>698</v>
      </c>
      <c r="BK39" t="s">
        <v>710</v>
      </c>
      <c r="BL39" t="s">
        <v>713</v>
      </c>
      <c r="BM39" t="s">
        <v>696</v>
      </c>
      <c r="BN39" t="s">
        <v>715</v>
      </c>
      <c r="BO39" t="s">
        <v>577</v>
      </c>
      <c r="BU39" t="s">
        <v>575</v>
      </c>
      <c r="BV39" t="s">
        <v>14</v>
      </c>
      <c r="BW39" t="s">
        <v>151</v>
      </c>
      <c r="BX39" t="s">
        <v>152</v>
      </c>
      <c r="BY39" t="s">
        <v>14</v>
      </c>
      <c r="CA39">
        <v>802</v>
      </c>
      <c r="CB39" t="s">
        <v>16</v>
      </c>
      <c r="CC39" s="3"/>
      <c r="CD39" s="3"/>
      <c r="CE39" s="3"/>
      <c r="CF39" s="3"/>
      <c r="CG39" s="3"/>
      <c r="CH39" s="3"/>
      <c r="CI39" s="3"/>
      <c r="CJ39" s="3"/>
      <c r="CK39" s="3"/>
      <c r="CL39" s="3"/>
      <c r="CM39">
        <v>85</v>
      </c>
      <c r="CN39" t="s">
        <v>16</v>
      </c>
      <c r="CY39">
        <v>22.5</v>
      </c>
      <c r="CZ39" t="s">
        <v>17</v>
      </c>
      <c r="DA39" t="s">
        <v>68</v>
      </c>
      <c r="DC39" t="s">
        <v>32</v>
      </c>
      <c r="DD39" t="s">
        <v>64</v>
      </c>
      <c r="DG39" t="s">
        <v>590</v>
      </c>
      <c r="DK39" t="s">
        <v>716</v>
      </c>
      <c r="DM39" t="s">
        <v>718</v>
      </c>
      <c r="DU39" t="s">
        <v>652</v>
      </c>
      <c r="DX39" t="s">
        <v>257</v>
      </c>
      <c r="DY39" t="s">
        <v>727</v>
      </c>
      <c r="DZ39" t="s">
        <v>728</v>
      </c>
      <c r="ED39" t="s">
        <v>649</v>
      </c>
      <c r="EE39" t="s">
        <v>730</v>
      </c>
      <c r="EN39" t="s">
        <v>23</v>
      </c>
    </row>
    <row r="40" spans="1:145" x14ac:dyDescent="0.2">
      <c r="A40" t="s">
        <v>521</v>
      </c>
      <c r="B40">
        <v>2020</v>
      </c>
      <c r="C40" t="s">
        <v>612</v>
      </c>
      <c r="D40" t="s">
        <v>613</v>
      </c>
      <c r="E40" t="s">
        <v>612</v>
      </c>
      <c r="F40" t="s">
        <v>613</v>
      </c>
      <c r="G40" t="s">
        <v>29</v>
      </c>
      <c r="L40" t="s">
        <v>14</v>
      </c>
      <c r="X40" t="s">
        <v>208</v>
      </c>
      <c r="Z40" t="s">
        <v>560</v>
      </c>
      <c r="AA40" t="s">
        <v>629</v>
      </c>
      <c r="AR40" t="s">
        <v>652</v>
      </c>
      <c r="AS40" t="s">
        <v>653</v>
      </c>
      <c r="AT40" t="s">
        <v>645</v>
      </c>
      <c r="AU40" t="s">
        <v>257</v>
      </c>
      <c r="AV40" t="s">
        <v>646</v>
      </c>
      <c r="AW40" t="s">
        <v>209</v>
      </c>
      <c r="AX40" t="s">
        <v>647</v>
      </c>
      <c r="AY40" t="s">
        <v>648</v>
      </c>
      <c r="BA40" t="s">
        <v>649</v>
      </c>
      <c r="BB40" t="s">
        <v>654</v>
      </c>
      <c r="BV40" t="s">
        <v>17</v>
      </c>
      <c r="BW40" t="s">
        <v>522</v>
      </c>
      <c r="BX40" t="s">
        <v>523</v>
      </c>
      <c r="BY40" t="s">
        <v>16</v>
      </c>
      <c r="CA40">
        <v>200</v>
      </c>
      <c r="CB40" t="s">
        <v>17</v>
      </c>
      <c r="CC40" s="3">
        <v>10</v>
      </c>
      <c r="CD40" s="3">
        <v>9</v>
      </c>
      <c r="CE40" s="3">
        <v>25</v>
      </c>
      <c r="CF40" s="3">
        <v>1</v>
      </c>
      <c r="CG40" s="3">
        <v>2</v>
      </c>
      <c r="CH40" s="3">
        <v>5</v>
      </c>
      <c r="CI40" s="3">
        <v>40</v>
      </c>
      <c r="CJ40" s="3">
        <v>7</v>
      </c>
      <c r="CK40" s="3">
        <v>2</v>
      </c>
      <c r="CL40" s="3"/>
      <c r="CM40">
        <v>10</v>
      </c>
      <c r="CN40" t="s">
        <v>17</v>
      </c>
      <c r="CO40">
        <v>10</v>
      </c>
      <c r="CP40">
        <v>30</v>
      </c>
      <c r="CQ40">
        <v>10</v>
      </c>
      <c r="CR40">
        <v>0</v>
      </c>
      <c r="CS40">
        <v>10</v>
      </c>
      <c r="CT40">
        <v>10</v>
      </c>
      <c r="CU40">
        <v>30</v>
      </c>
      <c r="CV40">
        <v>0</v>
      </c>
      <c r="CW40">
        <v>0</v>
      </c>
      <c r="CY40">
        <v>24</v>
      </c>
      <c r="CZ40" t="s">
        <v>17</v>
      </c>
      <c r="DA40" t="s">
        <v>68</v>
      </c>
      <c r="DC40" t="s">
        <v>32</v>
      </c>
      <c r="DF40" t="s">
        <v>43</v>
      </c>
      <c r="DG40" t="s">
        <v>590</v>
      </c>
      <c r="DH40" t="s">
        <v>78</v>
      </c>
      <c r="DI40" t="s">
        <v>84</v>
      </c>
      <c r="DJ40" t="s">
        <v>404</v>
      </c>
      <c r="DL40" t="s">
        <v>717</v>
      </c>
      <c r="DM40" t="s">
        <v>718</v>
      </c>
      <c r="DU40" t="s">
        <v>652</v>
      </c>
      <c r="DV40" t="s">
        <v>733</v>
      </c>
      <c r="DW40" t="s">
        <v>645</v>
      </c>
      <c r="DX40" t="s">
        <v>257</v>
      </c>
      <c r="DY40" t="s">
        <v>727</v>
      </c>
      <c r="DZ40" t="s">
        <v>728</v>
      </c>
      <c r="EA40" t="s">
        <v>647</v>
      </c>
      <c r="EB40" s="1" t="s">
        <v>729</v>
      </c>
      <c r="EC40" t="s">
        <v>84</v>
      </c>
      <c r="ED40" t="s">
        <v>649</v>
      </c>
      <c r="EE40" t="s">
        <v>730</v>
      </c>
      <c r="EF40" t="s">
        <v>731</v>
      </c>
      <c r="EG40" t="s">
        <v>732</v>
      </c>
      <c r="EH40" t="s">
        <v>62</v>
      </c>
      <c r="EI40" t="s">
        <v>51</v>
      </c>
      <c r="EJ40" t="s">
        <v>149</v>
      </c>
      <c r="EK40" t="s">
        <v>101</v>
      </c>
    </row>
    <row r="41" spans="1:145" x14ac:dyDescent="0.2">
      <c r="A41" t="s">
        <v>303</v>
      </c>
      <c r="B41">
        <v>2021</v>
      </c>
      <c r="C41" t="s">
        <v>612</v>
      </c>
      <c r="D41" t="s">
        <v>613</v>
      </c>
      <c r="E41" t="s">
        <v>612</v>
      </c>
      <c r="F41" t="s">
        <v>612</v>
      </c>
      <c r="G41" t="s">
        <v>29</v>
      </c>
      <c r="P41" t="s">
        <v>304</v>
      </c>
      <c r="X41" t="s">
        <v>208</v>
      </c>
      <c r="Y41" t="s">
        <v>632</v>
      </c>
      <c r="Z41" t="s">
        <v>560</v>
      </c>
      <c r="AA41" t="s">
        <v>629</v>
      </c>
      <c r="AB41" t="s">
        <v>633</v>
      </c>
      <c r="AC41" t="s">
        <v>70</v>
      </c>
      <c r="AD41" t="s">
        <v>256</v>
      </c>
      <c r="AR41" t="s">
        <v>652</v>
      </c>
      <c r="AS41" t="s">
        <v>653</v>
      </c>
      <c r="AT41" t="s">
        <v>645</v>
      </c>
      <c r="AU41" t="s">
        <v>257</v>
      </c>
      <c r="AV41" t="s">
        <v>646</v>
      </c>
      <c r="AW41" t="s">
        <v>209</v>
      </c>
      <c r="AX41" t="s">
        <v>647</v>
      </c>
      <c r="AY41" t="s">
        <v>648</v>
      </c>
      <c r="AZ41" t="s">
        <v>84</v>
      </c>
      <c r="BA41" t="s">
        <v>649</v>
      </c>
      <c r="BB41" t="s">
        <v>654</v>
      </c>
      <c r="BC41" t="s">
        <v>651</v>
      </c>
      <c r="BF41">
        <v>2150339</v>
      </c>
      <c r="BG41">
        <v>0</v>
      </c>
      <c r="BH41" t="s">
        <v>697</v>
      </c>
      <c r="BL41" t="s">
        <v>706</v>
      </c>
      <c r="BM41" t="s">
        <v>696</v>
      </c>
      <c r="BN41" t="s">
        <v>701</v>
      </c>
      <c r="BO41" t="s">
        <v>577</v>
      </c>
      <c r="BR41" t="s">
        <v>699</v>
      </c>
      <c r="BU41" t="s">
        <v>305</v>
      </c>
      <c r="BV41" t="s">
        <v>16</v>
      </c>
      <c r="BW41" t="s">
        <v>305</v>
      </c>
      <c r="BX41" t="s">
        <v>305</v>
      </c>
      <c r="BY41" t="s">
        <v>16</v>
      </c>
      <c r="CA41">
        <v>340</v>
      </c>
      <c r="CB41" t="s">
        <v>17</v>
      </c>
      <c r="CC41" s="3">
        <v>16</v>
      </c>
      <c r="CD41" s="3">
        <v>9</v>
      </c>
      <c r="CE41" s="3">
        <v>8</v>
      </c>
      <c r="CF41" s="3">
        <v>0</v>
      </c>
      <c r="CG41" s="3">
        <v>0</v>
      </c>
      <c r="CH41" s="3">
        <v>0</v>
      </c>
      <c r="CI41" s="3">
        <v>51</v>
      </c>
      <c r="CJ41" s="3">
        <v>8</v>
      </c>
      <c r="CK41" s="3">
        <v>3</v>
      </c>
      <c r="CL41" s="3">
        <v>5</v>
      </c>
      <c r="CM41">
        <v>151</v>
      </c>
      <c r="CN41" t="s">
        <v>17</v>
      </c>
      <c r="CO41">
        <v>7</v>
      </c>
      <c r="CP41">
        <v>6</v>
      </c>
      <c r="CQ41">
        <v>6</v>
      </c>
      <c r="CR41">
        <v>1</v>
      </c>
      <c r="CS41">
        <v>0</v>
      </c>
      <c r="CT41">
        <v>0</v>
      </c>
      <c r="CU41">
        <v>62</v>
      </c>
      <c r="CV41">
        <v>6</v>
      </c>
      <c r="CW41">
        <v>12</v>
      </c>
      <c r="CY41">
        <v>110</v>
      </c>
      <c r="CZ41" t="s">
        <v>17</v>
      </c>
      <c r="DA41" t="s">
        <v>68</v>
      </c>
      <c r="DC41" t="s">
        <v>32</v>
      </c>
      <c r="DF41" t="s">
        <v>43</v>
      </c>
      <c r="DG41" t="s">
        <v>590</v>
      </c>
      <c r="DH41" t="s">
        <v>78</v>
      </c>
      <c r="DI41" t="s">
        <v>84</v>
      </c>
      <c r="DJ41" t="s">
        <v>404</v>
      </c>
      <c r="DK41" t="s">
        <v>716</v>
      </c>
      <c r="DL41" t="s">
        <v>717</v>
      </c>
      <c r="DM41" t="s">
        <v>718</v>
      </c>
      <c r="DU41" t="s">
        <v>652</v>
      </c>
      <c r="DV41" t="s">
        <v>733</v>
      </c>
      <c r="DW41" t="s">
        <v>645</v>
      </c>
      <c r="DX41" t="s">
        <v>257</v>
      </c>
      <c r="DY41" t="s">
        <v>727</v>
      </c>
      <c r="DZ41" t="s">
        <v>728</v>
      </c>
      <c r="EA41" t="s">
        <v>647</v>
      </c>
      <c r="EB41" s="1" t="s">
        <v>729</v>
      </c>
      <c r="EC41" t="s">
        <v>84</v>
      </c>
      <c r="ED41" t="s">
        <v>649</v>
      </c>
      <c r="EE41" t="s">
        <v>730</v>
      </c>
      <c r="EF41" t="s">
        <v>731</v>
      </c>
      <c r="EN41" t="s">
        <v>23</v>
      </c>
    </row>
    <row r="42" spans="1:145" x14ac:dyDescent="0.2">
      <c r="A42" t="s">
        <v>191</v>
      </c>
      <c r="B42">
        <v>2021</v>
      </c>
      <c r="C42" t="s">
        <v>612</v>
      </c>
      <c r="D42" t="s">
        <v>612</v>
      </c>
      <c r="E42" t="s">
        <v>612</v>
      </c>
      <c r="F42" t="s">
        <v>613</v>
      </c>
      <c r="G42" t="s">
        <v>29</v>
      </c>
      <c r="P42" t="s">
        <v>614</v>
      </c>
      <c r="X42" t="s">
        <v>208</v>
      </c>
      <c r="Y42" t="s">
        <v>632</v>
      </c>
      <c r="AA42" t="s">
        <v>629</v>
      </c>
      <c r="AC42" t="s">
        <v>70</v>
      </c>
      <c r="AD42" t="s">
        <v>256</v>
      </c>
      <c r="AK42" t="s">
        <v>145</v>
      </c>
      <c r="AN42" t="s">
        <v>16</v>
      </c>
      <c r="AT42" t="s">
        <v>645</v>
      </c>
      <c r="AU42" t="s">
        <v>257</v>
      </c>
      <c r="AV42" t="s">
        <v>646</v>
      </c>
      <c r="AW42" t="s">
        <v>209</v>
      </c>
      <c r="AY42" t="s">
        <v>648</v>
      </c>
      <c r="BA42" t="s">
        <v>649</v>
      </c>
      <c r="BV42" t="s">
        <v>14</v>
      </c>
      <c r="BW42" t="s">
        <v>192</v>
      </c>
      <c r="BX42" t="s">
        <v>193</v>
      </c>
      <c r="BY42" t="s">
        <v>17</v>
      </c>
      <c r="CA42">
        <v>10</v>
      </c>
      <c r="CB42" t="s">
        <v>17</v>
      </c>
      <c r="CC42" s="3">
        <v>17</v>
      </c>
      <c r="CD42" s="3">
        <v>3</v>
      </c>
      <c r="CE42" s="3">
        <v>6</v>
      </c>
      <c r="CF42" s="3">
        <v>12</v>
      </c>
      <c r="CG42" s="3">
        <v>0</v>
      </c>
      <c r="CH42" s="3">
        <v>0</v>
      </c>
      <c r="CI42" s="3">
        <v>59</v>
      </c>
      <c r="CJ42" s="3">
        <v>23</v>
      </c>
      <c r="CK42" s="3">
        <v>0</v>
      </c>
      <c r="CL42" s="3"/>
      <c r="CM42">
        <v>7</v>
      </c>
      <c r="CN42" t="s">
        <v>17</v>
      </c>
      <c r="CO42">
        <v>0</v>
      </c>
      <c r="CP42">
        <v>0</v>
      </c>
      <c r="CQ42">
        <v>0</v>
      </c>
      <c r="CR42">
        <v>12</v>
      </c>
      <c r="CS42">
        <v>0</v>
      </c>
      <c r="CT42">
        <v>0</v>
      </c>
      <c r="CU42">
        <v>88</v>
      </c>
      <c r="CV42">
        <v>12</v>
      </c>
      <c r="CW42">
        <v>0</v>
      </c>
      <c r="CY42">
        <v>19</v>
      </c>
      <c r="CZ42" t="s">
        <v>17</v>
      </c>
      <c r="DB42" t="s">
        <v>27</v>
      </c>
      <c r="DC42" t="s">
        <v>32</v>
      </c>
      <c r="DN42" t="s">
        <v>57</v>
      </c>
      <c r="DQ42" t="s">
        <v>723</v>
      </c>
      <c r="DS42" t="s">
        <v>725</v>
      </c>
      <c r="DU42" t="s">
        <v>652</v>
      </c>
      <c r="DV42" t="s">
        <v>733</v>
      </c>
      <c r="DW42" t="s">
        <v>645</v>
      </c>
      <c r="DX42" t="s">
        <v>257</v>
      </c>
      <c r="DY42" t="s">
        <v>727</v>
      </c>
      <c r="DZ42" t="s">
        <v>728</v>
      </c>
      <c r="EB42" t="s">
        <v>729</v>
      </c>
      <c r="EC42" t="s">
        <v>84</v>
      </c>
      <c r="ED42" t="s">
        <v>649</v>
      </c>
      <c r="EF42" t="s">
        <v>731</v>
      </c>
      <c r="EG42" t="s">
        <v>732</v>
      </c>
      <c r="EI42" t="s">
        <v>51</v>
      </c>
      <c r="EJ42" t="s">
        <v>149</v>
      </c>
      <c r="EK42" t="s">
        <v>101</v>
      </c>
      <c r="EL42" t="s">
        <v>139</v>
      </c>
    </row>
    <row r="43" spans="1:145" x14ac:dyDescent="0.2">
      <c r="A43" t="s">
        <v>327</v>
      </c>
      <c r="B43">
        <v>2022</v>
      </c>
      <c r="C43" t="s">
        <v>613</v>
      </c>
      <c r="D43" t="s">
        <v>612</v>
      </c>
      <c r="E43" t="s">
        <v>613</v>
      </c>
      <c r="F43" t="s">
        <v>613</v>
      </c>
      <c r="G43" t="s">
        <v>611</v>
      </c>
      <c r="I43" t="s">
        <v>27</v>
      </c>
      <c r="AG43" t="s">
        <v>57</v>
      </c>
      <c r="AN43" t="s">
        <v>16</v>
      </c>
      <c r="BV43" t="s">
        <v>16</v>
      </c>
      <c r="BW43" t="s">
        <v>328</v>
      </c>
      <c r="BX43" t="s">
        <v>329</v>
      </c>
      <c r="BY43" t="s">
        <v>16</v>
      </c>
      <c r="CA43">
        <v>800</v>
      </c>
      <c r="CB43" t="s">
        <v>14</v>
      </c>
      <c r="CC43" s="3"/>
      <c r="CD43" s="3"/>
      <c r="CE43" s="3"/>
      <c r="CF43" s="3"/>
      <c r="CG43" s="3"/>
      <c r="CH43" s="3"/>
      <c r="CI43" s="3"/>
      <c r="CJ43" s="3"/>
      <c r="CK43" s="3"/>
      <c r="CL43" s="3"/>
      <c r="CM43">
        <v>208</v>
      </c>
      <c r="CN43" t="s">
        <v>14</v>
      </c>
      <c r="CY43">
        <v>24</v>
      </c>
      <c r="CZ43" t="s">
        <v>17</v>
      </c>
      <c r="DB43" t="s">
        <v>27</v>
      </c>
      <c r="DN43" t="s">
        <v>57</v>
      </c>
      <c r="EI43" t="s">
        <v>51</v>
      </c>
      <c r="EL43" t="s">
        <v>139</v>
      </c>
    </row>
    <row r="44" spans="1:145" x14ac:dyDescent="0.2">
      <c r="A44" t="s">
        <v>367</v>
      </c>
      <c r="B44">
        <v>2022</v>
      </c>
      <c r="C44" t="s">
        <v>613</v>
      </c>
      <c r="D44" t="s">
        <v>612</v>
      </c>
      <c r="E44" t="s">
        <v>612</v>
      </c>
      <c r="F44" t="s">
        <v>613</v>
      </c>
      <c r="G44" t="s">
        <v>29</v>
      </c>
      <c r="AL44" t="s">
        <v>72</v>
      </c>
      <c r="AN44" t="s">
        <v>16</v>
      </c>
      <c r="BD44" t="s">
        <v>23</v>
      </c>
      <c r="BV44" t="s">
        <v>17</v>
      </c>
      <c r="BW44" t="s">
        <v>368</v>
      </c>
      <c r="BX44" t="s">
        <v>348</v>
      </c>
      <c r="BY44" t="s">
        <v>16</v>
      </c>
      <c r="CA44">
        <v>1</v>
      </c>
      <c r="CB44" t="s">
        <v>16</v>
      </c>
      <c r="CC44" s="3"/>
      <c r="CD44" s="3"/>
      <c r="CE44" s="3"/>
      <c r="CF44" s="3"/>
      <c r="CG44" s="3"/>
      <c r="CH44" s="3"/>
      <c r="CI44" s="3"/>
      <c r="CJ44" s="3"/>
      <c r="CK44" s="3"/>
      <c r="CL44" s="3"/>
      <c r="CM44">
        <v>1</v>
      </c>
      <c r="CN44" t="s">
        <v>16</v>
      </c>
      <c r="CY44">
        <v>65</v>
      </c>
      <c r="CZ44" t="s">
        <v>17</v>
      </c>
      <c r="DB44" t="s">
        <v>27</v>
      </c>
      <c r="DN44" t="s">
        <v>57</v>
      </c>
      <c r="EK44" t="s">
        <v>101</v>
      </c>
    </row>
    <row r="45" spans="1:145" x14ac:dyDescent="0.2">
      <c r="A45" t="s">
        <v>555</v>
      </c>
      <c r="B45">
        <v>2021</v>
      </c>
      <c r="C45" t="s">
        <v>613</v>
      </c>
      <c r="D45" t="s">
        <v>612</v>
      </c>
      <c r="E45" t="s">
        <v>612</v>
      </c>
      <c r="F45" t="s">
        <v>613</v>
      </c>
      <c r="G45" t="s">
        <v>611</v>
      </c>
      <c r="H45" t="s">
        <v>68</v>
      </c>
      <c r="O45" t="s">
        <v>220</v>
      </c>
      <c r="S45">
        <v>1</v>
      </c>
      <c r="T45" t="s">
        <v>17</v>
      </c>
      <c r="W45">
        <v>0</v>
      </c>
      <c r="X45" t="s">
        <v>208</v>
      </c>
      <c r="AC45" t="s">
        <v>70</v>
      </c>
      <c r="AH45" t="s">
        <v>81</v>
      </c>
      <c r="AI45" t="s">
        <v>471</v>
      </c>
      <c r="AN45" t="s">
        <v>16</v>
      </c>
      <c r="AQ45" t="s">
        <v>556</v>
      </c>
      <c r="AT45" t="s">
        <v>645</v>
      </c>
      <c r="AU45" t="s">
        <v>257</v>
      </c>
      <c r="AV45" t="s">
        <v>646</v>
      </c>
      <c r="AW45" t="s">
        <v>209</v>
      </c>
      <c r="BV45" t="s">
        <v>16</v>
      </c>
      <c r="BW45" t="s">
        <v>557</v>
      </c>
      <c r="BX45" t="s">
        <v>558</v>
      </c>
      <c r="BY45" t="s">
        <v>16</v>
      </c>
      <c r="CA45">
        <v>0</v>
      </c>
      <c r="CB45" t="s">
        <v>17</v>
      </c>
      <c r="CC45" s="3">
        <v>14</v>
      </c>
      <c r="CD45" s="3">
        <v>10</v>
      </c>
      <c r="CE45" s="3">
        <v>5</v>
      </c>
      <c r="CF45" s="3">
        <v>0</v>
      </c>
      <c r="CG45" s="3">
        <v>0</v>
      </c>
      <c r="CH45" s="3">
        <v>0</v>
      </c>
      <c r="CI45" s="3">
        <v>69</v>
      </c>
      <c r="CJ45" s="3">
        <v>0</v>
      </c>
      <c r="CK45" s="3">
        <v>0</v>
      </c>
      <c r="CL45" s="3">
        <v>2</v>
      </c>
      <c r="CM45">
        <v>6</v>
      </c>
      <c r="CN45" t="s">
        <v>17</v>
      </c>
      <c r="CO45">
        <v>20</v>
      </c>
      <c r="CP45">
        <v>0</v>
      </c>
      <c r="CQ45">
        <v>0</v>
      </c>
      <c r="CR45">
        <v>0</v>
      </c>
      <c r="CS45">
        <v>0</v>
      </c>
      <c r="CT45">
        <v>0</v>
      </c>
      <c r="CU45">
        <v>80</v>
      </c>
      <c r="CV45">
        <v>0</v>
      </c>
      <c r="CW45">
        <v>0</v>
      </c>
      <c r="CY45">
        <v>28</v>
      </c>
      <c r="CZ45" t="s">
        <v>17</v>
      </c>
      <c r="DA45" t="s">
        <v>68</v>
      </c>
      <c r="DC45" t="s">
        <v>32</v>
      </c>
      <c r="DF45" t="s">
        <v>43</v>
      </c>
      <c r="DG45" t="s">
        <v>590</v>
      </c>
      <c r="DJ45" t="s">
        <v>404</v>
      </c>
      <c r="DU45" t="s">
        <v>652</v>
      </c>
      <c r="DV45" t="s">
        <v>733</v>
      </c>
      <c r="DW45" t="s">
        <v>645</v>
      </c>
      <c r="DX45" t="s">
        <v>257</v>
      </c>
      <c r="DY45" t="s">
        <v>727</v>
      </c>
      <c r="DZ45" t="s">
        <v>728</v>
      </c>
      <c r="EI45" t="s">
        <v>51</v>
      </c>
    </row>
    <row r="46" spans="1:145" x14ac:dyDescent="0.2">
      <c r="A46" t="s">
        <v>232</v>
      </c>
      <c r="B46">
        <v>2021</v>
      </c>
      <c r="C46" t="s">
        <v>613</v>
      </c>
      <c r="D46" t="s">
        <v>612</v>
      </c>
      <c r="E46" t="s">
        <v>612</v>
      </c>
      <c r="F46" t="s">
        <v>613</v>
      </c>
      <c r="G46" t="s">
        <v>29</v>
      </c>
      <c r="AG46" t="s">
        <v>57</v>
      </c>
      <c r="AJ46" t="s">
        <v>299</v>
      </c>
      <c r="AK46" t="s">
        <v>145</v>
      </c>
      <c r="AL46" t="s">
        <v>72</v>
      </c>
      <c r="AN46" t="s">
        <v>16</v>
      </c>
      <c r="AQ46" t="s">
        <v>233</v>
      </c>
      <c r="AT46" t="s">
        <v>645</v>
      </c>
      <c r="AU46" t="s">
        <v>257</v>
      </c>
      <c r="AV46" t="s">
        <v>646</v>
      </c>
      <c r="AW46" t="s">
        <v>209</v>
      </c>
      <c r="AX46" t="s">
        <v>647</v>
      </c>
      <c r="AY46" t="s">
        <v>648</v>
      </c>
      <c r="BA46" t="s">
        <v>649</v>
      </c>
      <c r="BB46" t="s">
        <v>654</v>
      </c>
      <c r="BE46" t="s">
        <v>234</v>
      </c>
      <c r="BV46" t="s">
        <v>17</v>
      </c>
      <c r="BW46" t="s">
        <v>235</v>
      </c>
      <c r="BX46" t="s">
        <v>236</v>
      </c>
      <c r="BY46" t="s">
        <v>17</v>
      </c>
      <c r="BZ46" t="s">
        <v>237</v>
      </c>
      <c r="CA46">
        <v>21</v>
      </c>
      <c r="CB46" t="s">
        <v>17</v>
      </c>
      <c r="CC46" s="3">
        <v>2</v>
      </c>
      <c r="CD46" s="3">
        <v>5</v>
      </c>
      <c r="CE46" s="3">
        <v>8</v>
      </c>
      <c r="CF46" s="3">
        <v>0</v>
      </c>
      <c r="CG46" s="3">
        <v>0</v>
      </c>
      <c r="CH46" s="3">
        <v>0</v>
      </c>
      <c r="CI46" s="3">
        <v>80</v>
      </c>
      <c r="CJ46" s="3">
        <v>2</v>
      </c>
      <c r="CK46" s="3">
        <v>0</v>
      </c>
      <c r="CL46" s="3">
        <v>3</v>
      </c>
      <c r="CM46">
        <v>8</v>
      </c>
      <c r="CN46" t="s">
        <v>17</v>
      </c>
      <c r="CO46">
        <v>1</v>
      </c>
      <c r="CP46">
        <v>0</v>
      </c>
      <c r="CQ46">
        <v>1</v>
      </c>
      <c r="CR46">
        <v>0</v>
      </c>
      <c r="CS46">
        <v>0</v>
      </c>
      <c r="CT46">
        <v>1</v>
      </c>
      <c r="CU46">
        <v>98</v>
      </c>
      <c r="CV46">
        <v>0</v>
      </c>
      <c r="CW46">
        <v>0</v>
      </c>
      <c r="CY46">
        <v>18</v>
      </c>
      <c r="CZ46" t="s">
        <v>17</v>
      </c>
      <c r="DB46" t="s">
        <v>27</v>
      </c>
      <c r="DC46" t="s">
        <v>32</v>
      </c>
      <c r="DN46" t="s">
        <v>57</v>
      </c>
      <c r="DP46" t="s">
        <v>724</v>
      </c>
      <c r="DQ46" t="s">
        <v>723</v>
      </c>
      <c r="DR46" t="s">
        <v>44</v>
      </c>
      <c r="DS46" t="s">
        <v>725</v>
      </c>
      <c r="DT46" t="s">
        <v>55</v>
      </c>
      <c r="DU46" t="s">
        <v>652</v>
      </c>
      <c r="DV46" t="s">
        <v>733</v>
      </c>
      <c r="DW46" t="s">
        <v>645</v>
      </c>
      <c r="DX46" t="s">
        <v>257</v>
      </c>
      <c r="DY46" t="s">
        <v>727</v>
      </c>
      <c r="DZ46" t="s">
        <v>728</v>
      </c>
      <c r="EA46" t="s">
        <v>647</v>
      </c>
      <c r="EB46" s="1" t="s">
        <v>729</v>
      </c>
      <c r="EC46" t="s">
        <v>84</v>
      </c>
      <c r="ED46" t="s">
        <v>649</v>
      </c>
      <c r="EE46" t="s">
        <v>730</v>
      </c>
      <c r="EG46" t="s">
        <v>732</v>
      </c>
      <c r="EH46" t="s">
        <v>62</v>
      </c>
      <c r="EI46" t="s">
        <v>51</v>
      </c>
      <c r="EJ46" t="s">
        <v>149</v>
      </c>
      <c r="EK46" t="s">
        <v>101</v>
      </c>
      <c r="EL46" t="s">
        <v>139</v>
      </c>
      <c r="EM46" t="s">
        <v>737</v>
      </c>
    </row>
    <row r="47" spans="1:145" x14ac:dyDescent="0.2">
      <c r="A47" t="s">
        <v>516</v>
      </c>
      <c r="B47">
        <v>2022</v>
      </c>
      <c r="C47" t="s">
        <v>613</v>
      </c>
      <c r="D47" t="s">
        <v>612</v>
      </c>
      <c r="E47" t="s">
        <v>612</v>
      </c>
      <c r="F47" t="s">
        <v>612</v>
      </c>
      <c r="G47" t="s">
        <v>29</v>
      </c>
      <c r="AM47" t="s">
        <v>23</v>
      </c>
      <c r="AN47" t="s">
        <v>16</v>
      </c>
      <c r="AQ47" t="s">
        <v>517</v>
      </c>
      <c r="AU47" t="s">
        <v>257</v>
      </c>
      <c r="AW47" t="s">
        <v>209</v>
      </c>
      <c r="BB47" t="s">
        <v>654</v>
      </c>
      <c r="BF47">
        <v>7245394</v>
      </c>
      <c r="BG47">
        <v>3900000</v>
      </c>
      <c r="BH47" t="s">
        <v>697</v>
      </c>
      <c r="BJ47" t="s">
        <v>703</v>
      </c>
      <c r="BK47" t="s">
        <v>704</v>
      </c>
      <c r="BU47" t="s">
        <v>518</v>
      </c>
      <c r="BV47" t="s">
        <v>17</v>
      </c>
      <c r="BW47" t="s">
        <v>519</v>
      </c>
      <c r="BX47" t="s">
        <v>520</v>
      </c>
      <c r="BY47" t="s">
        <v>16</v>
      </c>
      <c r="CA47">
        <v>574</v>
      </c>
      <c r="CB47" t="s">
        <v>17</v>
      </c>
      <c r="CC47" s="3">
        <v>33</v>
      </c>
      <c r="CD47" s="3">
        <v>1</v>
      </c>
      <c r="CE47" s="3">
        <v>7</v>
      </c>
      <c r="CF47" s="3">
        <v>4</v>
      </c>
      <c r="CG47" s="3">
        <v>0</v>
      </c>
      <c r="CH47" s="3">
        <v>0</v>
      </c>
      <c r="CI47" s="3">
        <v>38</v>
      </c>
      <c r="CJ47" s="3">
        <v>2</v>
      </c>
      <c r="CK47" s="3">
        <v>15</v>
      </c>
      <c r="CL47" s="3"/>
      <c r="CM47">
        <v>46</v>
      </c>
      <c r="CN47" t="s">
        <v>17</v>
      </c>
      <c r="CO47">
        <v>2</v>
      </c>
      <c r="CP47">
        <v>0</v>
      </c>
      <c r="CQ47">
        <v>10</v>
      </c>
      <c r="CR47">
        <v>0</v>
      </c>
      <c r="CS47">
        <v>0</v>
      </c>
      <c r="CT47">
        <v>0</v>
      </c>
      <c r="CU47">
        <v>83</v>
      </c>
      <c r="CV47">
        <v>2</v>
      </c>
      <c r="CW47">
        <v>3</v>
      </c>
      <c r="CY47">
        <v>17</v>
      </c>
      <c r="CZ47" t="s">
        <v>17</v>
      </c>
      <c r="DA47" t="s">
        <v>68</v>
      </c>
      <c r="DB47" t="s">
        <v>27</v>
      </c>
      <c r="DC47" t="s">
        <v>32</v>
      </c>
      <c r="DF47" t="s">
        <v>43</v>
      </c>
      <c r="DG47" t="s">
        <v>590</v>
      </c>
      <c r="DJ47" t="s">
        <v>404</v>
      </c>
      <c r="DM47" t="s">
        <v>718</v>
      </c>
      <c r="DN47" t="s">
        <v>57</v>
      </c>
      <c r="DQ47" t="s">
        <v>723</v>
      </c>
      <c r="DT47" t="s">
        <v>55</v>
      </c>
      <c r="DX47" t="s">
        <v>257</v>
      </c>
      <c r="DZ47" t="s">
        <v>728</v>
      </c>
      <c r="ED47" t="s">
        <v>649</v>
      </c>
      <c r="EI47" t="s">
        <v>51</v>
      </c>
      <c r="EJ47" t="s">
        <v>149</v>
      </c>
      <c r="EL47" t="s">
        <v>139</v>
      </c>
    </row>
    <row r="48" spans="1:145" x14ac:dyDescent="0.2">
      <c r="A48" t="s">
        <v>490</v>
      </c>
      <c r="B48">
        <v>2022</v>
      </c>
      <c r="C48" t="s">
        <v>612</v>
      </c>
      <c r="D48" t="s">
        <v>612</v>
      </c>
      <c r="E48" t="s">
        <v>612</v>
      </c>
      <c r="F48" t="s">
        <v>613</v>
      </c>
      <c r="G48" t="s">
        <v>29</v>
      </c>
      <c r="L48" t="s">
        <v>14</v>
      </c>
      <c r="X48" t="s">
        <v>208</v>
      </c>
      <c r="Y48" t="s">
        <v>632</v>
      </c>
      <c r="Z48" t="s">
        <v>560</v>
      </c>
      <c r="AC48" t="s">
        <v>70</v>
      </c>
      <c r="AD48" t="s">
        <v>256</v>
      </c>
      <c r="AJ48" t="s">
        <v>299</v>
      </c>
      <c r="AL48" t="s">
        <v>72</v>
      </c>
      <c r="AN48" t="s">
        <v>14</v>
      </c>
      <c r="AR48" t="s">
        <v>652</v>
      </c>
      <c r="AS48" t="s">
        <v>653</v>
      </c>
      <c r="AT48" t="s">
        <v>645</v>
      </c>
      <c r="AU48" t="s">
        <v>257</v>
      </c>
      <c r="AV48" t="s">
        <v>646</v>
      </c>
      <c r="AW48" t="s">
        <v>209</v>
      </c>
      <c r="AX48" t="s">
        <v>647</v>
      </c>
      <c r="AY48" t="s">
        <v>648</v>
      </c>
      <c r="AZ48" t="s">
        <v>84</v>
      </c>
      <c r="BA48" t="s">
        <v>649</v>
      </c>
      <c r="BB48" t="s">
        <v>654</v>
      </c>
      <c r="BC48" t="s">
        <v>651</v>
      </c>
      <c r="BV48" t="s">
        <v>16</v>
      </c>
      <c r="BW48" t="s">
        <v>491</v>
      </c>
      <c r="BX48" t="s">
        <v>492</v>
      </c>
      <c r="BY48" t="s">
        <v>16</v>
      </c>
      <c r="CA48">
        <v>13</v>
      </c>
      <c r="CB48" t="s">
        <v>16</v>
      </c>
      <c r="CC48" s="3"/>
      <c r="CD48" s="3"/>
      <c r="CE48" s="3"/>
      <c r="CF48" s="3"/>
      <c r="CG48" s="3"/>
      <c r="CH48" s="3"/>
      <c r="CI48" s="3"/>
      <c r="CJ48" s="3"/>
      <c r="CK48" s="3"/>
      <c r="CL48" s="3"/>
      <c r="CM48">
        <v>3</v>
      </c>
      <c r="CN48" t="s">
        <v>16</v>
      </c>
      <c r="CY48">
        <v>20</v>
      </c>
      <c r="CZ48" t="s">
        <v>17</v>
      </c>
      <c r="DA48" t="s">
        <v>68</v>
      </c>
      <c r="DC48" t="s">
        <v>32</v>
      </c>
      <c r="DF48" t="s">
        <v>43</v>
      </c>
      <c r="DG48" t="s">
        <v>590</v>
      </c>
      <c r="DI48" t="s">
        <v>84</v>
      </c>
      <c r="DJ48" t="s">
        <v>404</v>
      </c>
      <c r="DL48" t="s">
        <v>717</v>
      </c>
      <c r="DM48" t="s">
        <v>718</v>
      </c>
      <c r="DU48" t="s">
        <v>652</v>
      </c>
      <c r="DV48" t="s">
        <v>733</v>
      </c>
      <c r="DW48" t="s">
        <v>645</v>
      </c>
      <c r="DX48" t="s">
        <v>257</v>
      </c>
      <c r="DY48" t="s">
        <v>727</v>
      </c>
      <c r="DZ48" t="s">
        <v>728</v>
      </c>
      <c r="EA48" t="s">
        <v>647</v>
      </c>
      <c r="EB48" s="1" t="s">
        <v>729</v>
      </c>
      <c r="EC48" t="s">
        <v>84</v>
      </c>
      <c r="ED48" t="s">
        <v>649</v>
      </c>
      <c r="EE48" t="s">
        <v>730</v>
      </c>
      <c r="EF48" t="s">
        <v>731</v>
      </c>
      <c r="EJ48" t="s">
        <v>149</v>
      </c>
      <c r="EK48" t="s">
        <v>101</v>
      </c>
    </row>
    <row r="49" spans="1:145" x14ac:dyDescent="0.2">
      <c r="A49" t="s">
        <v>533</v>
      </c>
      <c r="B49">
        <v>2019</v>
      </c>
      <c r="C49" t="s">
        <v>612</v>
      </c>
      <c r="D49" t="s">
        <v>613</v>
      </c>
      <c r="E49" t="s">
        <v>612</v>
      </c>
      <c r="F49" t="s">
        <v>613</v>
      </c>
      <c r="G49" t="s">
        <v>611</v>
      </c>
      <c r="I49" t="s">
        <v>27</v>
      </c>
      <c r="M49" t="s">
        <v>64</v>
      </c>
      <c r="Q49">
        <v>11</v>
      </c>
      <c r="T49" t="s">
        <v>17</v>
      </c>
      <c r="U49">
        <v>6</v>
      </c>
      <c r="X49" t="s">
        <v>208</v>
      </c>
      <c r="AC49" t="s">
        <v>70</v>
      </c>
      <c r="AD49" t="s">
        <v>256</v>
      </c>
      <c r="AG49" t="s">
        <v>57</v>
      </c>
      <c r="AH49" t="s">
        <v>81</v>
      </c>
      <c r="AK49" t="s">
        <v>145</v>
      </c>
      <c r="AL49" t="s">
        <v>72</v>
      </c>
      <c r="AN49" t="s">
        <v>58</v>
      </c>
      <c r="AO49">
        <v>7498</v>
      </c>
      <c r="AR49" t="s">
        <v>652</v>
      </c>
      <c r="AW49" t="s">
        <v>209</v>
      </c>
      <c r="AX49" t="s">
        <v>647</v>
      </c>
      <c r="BV49" t="s">
        <v>16</v>
      </c>
      <c r="BW49" t="s">
        <v>534</v>
      </c>
      <c r="BX49" t="s">
        <v>535</v>
      </c>
      <c r="BY49" t="s">
        <v>16</v>
      </c>
      <c r="CA49">
        <v>170</v>
      </c>
      <c r="CB49" t="s">
        <v>17</v>
      </c>
      <c r="CC49" s="3">
        <f>(25/145)*100</f>
        <v>17.241379310344829</v>
      </c>
      <c r="CD49" s="3">
        <f>(1/145)*100</f>
        <v>0.68965517241379315</v>
      </c>
      <c r="CE49" s="3">
        <f>(10/145)*100</f>
        <v>6.8965517241379306</v>
      </c>
      <c r="CF49" s="3">
        <v>0</v>
      </c>
      <c r="CG49" s="3">
        <v>0</v>
      </c>
      <c r="CH49" s="3">
        <v>0</v>
      </c>
      <c r="CI49" s="3">
        <f>(96/145)*100</f>
        <v>66.206896551724142</v>
      </c>
      <c r="CJ49" s="3">
        <f>(13/145)*100</f>
        <v>8.9655172413793096</v>
      </c>
      <c r="CK49" s="3">
        <v>0</v>
      </c>
      <c r="CL49" s="3"/>
      <c r="CM49">
        <v>23</v>
      </c>
      <c r="CN49" t="s">
        <v>17</v>
      </c>
      <c r="CO49" s="3">
        <v>9.0909090909090917</v>
      </c>
      <c r="CP49" s="3">
        <v>0</v>
      </c>
      <c r="CQ49" s="3">
        <v>0</v>
      </c>
      <c r="CR49" s="3">
        <v>0</v>
      </c>
      <c r="CS49" s="3">
        <v>0</v>
      </c>
      <c r="CT49" s="3">
        <v>0</v>
      </c>
      <c r="CU49" s="3">
        <v>90.909090909090907</v>
      </c>
      <c r="CV49" s="3">
        <v>0</v>
      </c>
      <c r="CW49" s="3">
        <v>0</v>
      </c>
      <c r="CY49">
        <v>20</v>
      </c>
      <c r="CZ49" t="s">
        <v>17</v>
      </c>
      <c r="DA49" t="s">
        <v>68</v>
      </c>
      <c r="DC49" t="s">
        <v>32</v>
      </c>
      <c r="DD49" t="s">
        <v>64</v>
      </c>
      <c r="DG49" t="s">
        <v>590</v>
      </c>
      <c r="DH49" t="s">
        <v>78</v>
      </c>
      <c r="DI49" t="s">
        <v>84</v>
      </c>
      <c r="DJ49" t="s">
        <v>404</v>
      </c>
      <c r="DK49" t="s">
        <v>716</v>
      </c>
      <c r="DL49" t="s">
        <v>717</v>
      </c>
      <c r="DM49" t="s">
        <v>718</v>
      </c>
      <c r="DU49" t="s">
        <v>652</v>
      </c>
      <c r="DV49" t="s">
        <v>733</v>
      </c>
      <c r="DW49" t="s">
        <v>645</v>
      </c>
      <c r="DX49" t="s">
        <v>257</v>
      </c>
      <c r="DY49" t="s">
        <v>727</v>
      </c>
      <c r="DZ49" t="s">
        <v>728</v>
      </c>
      <c r="EB49" t="s">
        <v>729</v>
      </c>
      <c r="EC49" t="s">
        <v>84</v>
      </c>
      <c r="EG49" t="s">
        <v>732</v>
      </c>
      <c r="EH49" t="s">
        <v>62</v>
      </c>
      <c r="EI49" t="s">
        <v>51</v>
      </c>
      <c r="EK49" t="s">
        <v>101</v>
      </c>
      <c r="EM49" t="s">
        <v>737</v>
      </c>
      <c r="EO49" t="s">
        <v>746</v>
      </c>
    </row>
    <row r="50" spans="1:145" x14ac:dyDescent="0.2">
      <c r="A50" t="s">
        <v>52</v>
      </c>
      <c r="B50">
        <v>2022</v>
      </c>
      <c r="C50" t="s">
        <v>612</v>
      </c>
      <c r="D50" t="s">
        <v>612</v>
      </c>
      <c r="E50" t="s">
        <v>612</v>
      </c>
      <c r="F50" t="s">
        <v>613</v>
      </c>
      <c r="G50" t="s">
        <v>29</v>
      </c>
      <c r="N50" t="s">
        <v>148</v>
      </c>
      <c r="P50" t="s">
        <v>624</v>
      </c>
      <c r="R50">
        <v>0</v>
      </c>
      <c r="T50" t="s">
        <v>16</v>
      </c>
      <c r="Y50" t="s">
        <v>632</v>
      </c>
      <c r="Z50" t="s">
        <v>560</v>
      </c>
      <c r="AG50" t="s">
        <v>57</v>
      </c>
      <c r="AL50" t="s">
        <v>72</v>
      </c>
      <c r="AN50" t="s">
        <v>16</v>
      </c>
      <c r="AR50" t="s">
        <v>652</v>
      </c>
      <c r="AW50" t="s">
        <v>209</v>
      </c>
      <c r="AZ50" t="s">
        <v>84</v>
      </c>
      <c r="BV50" t="s">
        <v>17</v>
      </c>
      <c r="BW50" t="s">
        <v>53</v>
      </c>
      <c r="BX50" t="s">
        <v>54</v>
      </c>
      <c r="BY50" t="s">
        <v>16</v>
      </c>
      <c r="CA50">
        <v>2</v>
      </c>
      <c r="CB50" t="s">
        <v>17</v>
      </c>
      <c r="CC50" s="3"/>
      <c r="CD50" s="3">
        <f>(1/5)*100</f>
        <v>20</v>
      </c>
      <c r="CE50" s="3">
        <f>(2/5)*100</f>
        <v>40</v>
      </c>
      <c r="CF50" s="3"/>
      <c r="CG50" s="3"/>
      <c r="CH50" s="3"/>
      <c r="CI50" s="3"/>
      <c r="CJ50" s="3">
        <f>(2/5)*100</f>
        <v>40</v>
      </c>
      <c r="CK50" s="3"/>
      <c r="CL50" s="3"/>
      <c r="CM50">
        <v>1</v>
      </c>
      <c r="CN50" t="s">
        <v>17</v>
      </c>
      <c r="CQ50">
        <v>50</v>
      </c>
      <c r="CV50">
        <v>50</v>
      </c>
      <c r="CY50">
        <v>16</v>
      </c>
      <c r="CZ50" t="s">
        <v>17</v>
      </c>
      <c r="DB50" t="s">
        <v>27</v>
      </c>
      <c r="DC50" t="s">
        <v>32</v>
      </c>
      <c r="DT50" t="s">
        <v>55</v>
      </c>
      <c r="ED50" t="s">
        <v>649</v>
      </c>
      <c r="EG50" t="s">
        <v>732</v>
      </c>
      <c r="EH50" t="s">
        <v>62</v>
      </c>
      <c r="EJ50" t="s">
        <v>149</v>
      </c>
      <c r="EL50" t="s">
        <v>139</v>
      </c>
    </row>
    <row r="51" spans="1:145" x14ac:dyDescent="0.2">
      <c r="A51" t="s">
        <v>754</v>
      </c>
      <c r="B51">
        <v>2023</v>
      </c>
      <c r="C51" t="s">
        <v>613</v>
      </c>
      <c r="D51" t="s">
        <v>613</v>
      </c>
      <c r="E51" t="s">
        <v>612</v>
      </c>
      <c r="F51" t="s">
        <v>613</v>
      </c>
      <c r="G51" t="s">
        <v>29</v>
      </c>
      <c r="AR51" t="s">
        <v>652</v>
      </c>
      <c r="AS51" t="s">
        <v>653</v>
      </c>
      <c r="AW51" t="s">
        <v>209</v>
      </c>
      <c r="AX51" t="s">
        <v>647</v>
      </c>
      <c r="AZ51" t="s">
        <v>84</v>
      </c>
      <c r="BV51" t="s">
        <v>16</v>
      </c>
      <c r="BW51" t="s">
        <v>344</v>
      </c>
      <c r="BX51" t="s">
        <v>345</v>
      </c>
      <c r="BY51" t="s">
        <v>16</v>
      </c>
      <c r="CA51">
        <v>24</v>
      </c>
      <c r="CB51" t="s">
        <v>16</v>
      </c>
      <c r="CC51" s="3"/>
      <c r="CD51" s="3"/>
      <c r="CE51" s="3"/>
      <c r="CF51" s="3"/>
      <c r="CG51" s="3"/>
      <c r="CH51" s="3"/>
      <c r="CI51" s="3"/>
      <c r="CJ51" s="3"/>
      <c r="CK51" s="3"/>
      <c r="CL51" s="3"/>
      <c r="CM51">
        <v>2</v>
      </c>
      <c r="CN51" t="s">
        <v>16</v>
      </c>
      <c r="CY51">
        <v>16.25</v>
      </c>
      <c r="CZ51" t="s">
        <v>17</v>
      </c>
      <c r="DC51" t="s">
        <v>32</v>
      </c>
      <c r="DU51" t="s">
        <v>652</v>
      </c>
      <c r="EA51" t="s">
        <v>647</v>
      </c>
      <c r="EB51" s="1" t="s">
        <v>729</v>
      </c>
      <c r="EC51" t="s">
        <v>84</v>
      </c>
      <c r="EF51" t="s">
        <v>731</v>
      </c>
      <c r="EJ51" t="s">
        <v>149</v>
      </c>
      <c r="EL51" t="s">
        <v>139</v>
      </c>
    </row>
    <row r="52" spans="1:145" x14ac:dyDescent="0.2">
      <c r="A52" t="s">
        <v>85</v>
      </c>
      <c r="B52">
        <v>2020</v>
      </c>
      <c r="C52" t="s">
        <v>613</v>
      </c>
      <c r="D52" t="s">
        <v>613</v>
      </c>
      <c r="E52" t="s">
        <v>612</v>
      </c>
      <c r="F52" t="s">
        <v>613</v>
      </c>
      <c r="G52" t="s">
        <v>29</v>
      </c>
      <c r="AR52" t="s">
        <v>652</v>
      </c>
      <c r="AS52" t="s">
        <v>653</v>
      </c>
      <c r="AU52" t="s">
        <v>257</v>
      </c>
      <c r="AV52" t="s">
        <v>646</v>
      </c>
      <c r="AW52" t="s">
        <v>209</v>
      </c>
      <c r="AX52" t="s">
        <v>647</v>
      </c>
      <c r="BA52" t="s">
        <v>649</v>
      </c>
      <c r="BE52" t="s">
        <v>86</v>
      </c>
      <c r="BV52" t="s">
        <v>17</v>
      </c>
      <c r="BW52" t="s">
        <v>87</v>
      </c>
      <c r="BX52" t="s">
        <v>88</v>
      </c>
      <c r="BY52" t="s">
        <v>14</v>
      </c>
      <c r="CA52">
        <v>150</v>
      </c>
      <c r="CB52" t="s">
        <v>17</v>
      </c>
      <c r="CC52" s="3">
        <v>2</v>
      </c>
      <c r="CD52" s="3">
        <v>20</v>
      </c>
      <c r="CE52" s="3">
        <v>1</v>
      </c>
      <c r="CF52" s="3">
        <v>0</v>
      </c>
      <c r="CG52" s="3">
        <v>0</v>
      </c>
      <c r="CH52" s="3">
        <v>1</v>
      </c>
      <c r="CI52" s="3">
        <v>70</v>
      </c>
      <c r="CJ52" s="3">
        <v>2</v>
      </c>
      <c r="CK52" s="3"/>
      <c r="CL52" s="3">
        <v>4</v>
      </c>
      <c r="CM52">
        <v>23</v>
      </c>
      <c r="CN52" t="s">
        <v>17</v>
      </c>
      <c r="CO52">
        <v>1</v>
      </c>
      <c r="CP52">
        <v>28</v>
      </c>
      <c r="CQ52">
        <v>1</v>
      </c>
      <c r="CU52">
        <v>68</v>
      </c>
      <c r="CV52">
        <v>2</v>
      </c>
      <c r="CY52">
        <v>18</v>
      </c>
      <c r="CZ52" t="s">
        <v>17</v>
      </c>
      <c r="DA52" t="s">
        <v>68</v>
      </c>
      <c r="DB52" t="s">
        <v>27</v>
      </c>
      <c r="DC52" t="s">
        <v>32</v>
      </c>
      <c r="DD52" t="s">
        <v>64</v>
      </c>
      <c r="DH52" t="s">
        <v>78</v>
      </c>
      <c r="DI52" t="s">
        <v>84</v>
      </c>
      <c r="DJ52" t="s">
        <v>404</v>
      </c>
      <c r="DK52" t="s">
        <v>716</v>
      </c>
      <c r="DL52" t="s">
        <v>717</v>
      </c>
      <c r="DP52" t="s">
        <v>724</v>
      </c>
      <c r="DQ52" t="s">
        <v>723</v>
      </c>
      <c r="DT52" t="s">
        <v>55</v>
      </c>
      <c r="DU52" t="s">
        <v>652</v>
      </c>
      <c r="DV52" t="s">
        <v>733</v>
      </c>
      <c r="DX52" t="s">
        <v>257</v>
      </c>
      <c r="DY52" t="s">
        <v>727</v>
      </c>
      <c r="DZ52" t="s">
        <v>728</v>
      </c>
      <c r="EB52" t="s">
        <v>729</v>
      </c>
      <c r="EC52" t="s">
        <v>84</v>
      </c>
      <c r="ED52" t="s">
        <v>649</v>
      </c>
      <c r="EE52" t="s">
        <v>730</v>
      </c>
      <c r="EI52" t="s">
        <v>51</v>
      </c>
      <c r="EJ52" t="s">
        <v>149</v>
      </c>
      <c r="EL52" t="s">
        <v>139</v>
      </c>
    </row>
    <row r="53" spans="1:145" x14ac:dyDescent="0.2">
      <c r="A53" t="s">
        <v>143</v>
      </c>
      <c r="B53">
        <v>2023</v>
      </c>
      <c r="C53" t="s">
        <v>612</v>
      </c>
      <c r="D53" t="s">
        <v>612</v>
      </c>
      <c r="E53" t="s">
        <v>612</v>
      </c>
      <c r="F53" t="s">
        <v>613</v>
      </c>
      <c r="G53" t="s">
        <v>29</v>
      </c>
      <c r="P53" t="s">
        <v>144</v>
      </c>
      <c r="Z53" t="s">
        <v>560</v>
      </c>
      <c r="AB53" t="s">
        <v>633</v>
      </c>
      <c r="AC53" t="s">
        <v>70</v>
      </c>
      <c r="AD53" t="s">
        <v>256</v>
      </c>
      <c r="AK53" t="s">
        <v>145</v>
      </c>
      <c r="AN53" t="s">
        <v>16</v>
      </c>
      <c r="AS53" t="s">
        <v>653</v>
      </c>
      <c r="BA53" t="s">
        <v>649</v>
      </c>
      <c r="BC53" t="s">
        <v>651</v>
      </c>
      <c r="BV53" t="s">
        <v>17</v>
      </c>
      <c r="BW53" t="s">
        <v>146</v>
      </c>
      <c r="BX53" t="s">
        <v>147</v>
      </c>
      <c r="BY53" t="s">
        <v>16</v>
      </c>
      <c r="CA53">
        <v>3</v>
      </c>
      <c r="CB53" t="s">
        <v>16</v>
      </c>
      <c r="CC53" s="3"/>
      <c r="CD53" s="3"/>
      <c r="CE53" s="3"/>
      <c r="CF53" s="3"/>
      <c r="CG53" s="3"/>
      <c r="CH53" s="3"/>
      <c r="CI53" s="3"/>
      <c r="CJ53" s="3"/>
      <c r="CK53" s="3"/>
      <c r="CL53" s="3"/>
      <c r="CM53">
        <v>1</v>
      </c>
      <c r="CN53" t="s">
        <v>16</v>
      </c>
      <c r="CY53">
        <v>25</v>
      </c>
      <c r="CZ53" t="s">
        <v>17</v>
      </c>
      <c r="DA53" t="s">
        <v>68</v>
      </c>
      <c r="DE53" t="s">
        <v>148</v>
      </c>
      <c r="DI53" t="s">
        <v>84</v>
      </c>
      <c r="EJ53" t="s">
        <v>149</v>
      </c>
    </row>
    <row r="54" spans="1:145" x14ac:dyDescent="0.2">
      <c r="A54" t="s">
        <v>591</v>
      </c>
      <c r="B54">
        <v>2021</v>
      </c>
      <c r="C54" t="s">
        <v>612</v>
      </c>
      <c r="D54" t="s">
        <v>612</v>
      </c>
      <c r="E54" t="s">
        <v>612</v>
      </c>
      <c r="F54" t="s">
        <v>613</v>
      </c>
      <c r="G54" t="s">
        <v>29</v>
      </c>
      <c r="K54" t="s">
        <v>22</v>
      </c>
      <c r="T54" t="s">
        <v>16</v>
      </c>
      <c r="X54" t="s">
        <v>208</v>
      </c>
      <c r="AD54" t="s">
        <v>256</v>
      </c>
      <c r="AF54" t="s">
        <v>350</v>
      </c>
      <c r="AL54" t="s">
        <v>72</v>
      </c>
      <c r="AN54" t="s">
        <v>16</v>
      </c>
      <c r="AQ54" t="s">
        <v>592</v>
      </c>
      <c r="AW54" t="s">
        <v>209</v>
      </c>
      <c r="AX54" t="s">
        <v>647</v>
      </c>
      <c r="AY54" t="s">
        <v>648</v>
      </c>
      <c r="BE54" t="s">
        <v>350</v>
      </c>
      <c r="BV54" t="s">
        <v>16</v>
      </c>
      <c r="BW54" t="s">
        <v>593</v>
      </c>
      <c r="BX54" t="s">
        <v>594</v>
      </c>
      <c r="BY54" t="s">
        <v>16</v>
      </c>
      <c r="BZ54" t="s">
        <v>595</v>
      </c>
      <c r="CA54" t="s">
        <v>596</v>
      </c>
      <c r="CB54" t="s">
        <v>17</v>
      </c>
      <c r="CC54" s="3">
        <v>22</v>
      </c>
      <c r="CD54" s="3">
        <v>2</v>
      </c>
      <c r="CE54" s="3">
        <v>7</v>
      </c>
      <c r="CF54" s="3">
        <v>0</v>
      </c>
      <c r="CG54" s="3">
        <v>0</v>
      </c>
      <c r="CH54" s="3">
        <v>0</v>
      </c>
      <c r="CI54" s="3">
        <v>57</v>
      </c>
      <c r="CJ54" s="3">
        <v>1</v>
      </c>
      <c r="CK54" s="3">
        <v>0</v>
      </c>
      <c r="CL54" s="3">
        <v>11</v>
      </c>
      <c r="CM54">
        <v>13</v>
      </c>
      <c r="CN54" t="s">
        <v>17</v>
      </c>
      <c r="CO54">
        <v>7</v>
      </c>
      <c r="CP54">
        <v>0</v>
      </c>
      <c r="CQ54">
        <v>7</v>
      </c>
      <c r="CR54">
        <v>0</v>
      </c>
      <c r="CS54">
        <v>0</v>
      </c>
      <c r="CT54">
        <v>0</v>
      </c>
      <c r="CU54">
        <v>84</v>
      </c>
      <c r="CV54">
        <v>0</v>
      </c>
      <c r="CW54">
        <v>0</v>
      </c>
      <c r="CX54">
        <v>2</v>
      </c>
      <c r="CY54">
        <v>17.02</v>
      </c>
      <c r="CZ54" t="s">
        <v>17</v>
      </c>
      <c r="DA54" t="s">
        <v>68</v>
      </c>
      <c r="DB54" t="s">
        <v>27</v>
      </c>
      <c r="DF54" t="s">
        <v>43</v>
      </c>
      <c r="DG54" t="s">
        <v>590</v>
      </c>
      <c r="DH54" t="s">
        <v>78</v>
      </c>
      <c r="DI54" t="s">
        <v>84</v>
      </c>
      <c r="DN54" t="s">
        <v>57</v>
      </c>
      <c r="DQ54" t="s">
        <v>723</v>
      </c>
      <c r="DR54" t="s">
        <v>44</v>
      </c>
      <c r="DS54" t="s">
        <v>725</v>
      </c>
      <c r="EI54" t="s">
        <v>51</v>
      </c>
      <c r="EL54" t="s">
        <v>139</v>
      </c>
      <c r="EM54" t="s">
        <v>737</v>
      </c>
    </row>
    <row r="55" spans="1:145" x14ac:dyDescent="0.2">
      <c r="A55" t="s">
        <v>216</v>
      </c>
      <c r="B55">
        <v>2021</v>
      </c>
      <c r="C55" t="s">
        <v>613</v>
      </c>
      <c r="D55" t="s">
        <v>612</v>
      </c>
      <c r="E55" t="s">
        <v>613</v>
      </c>
      <c r="F55" t="s">
        <v>613</v>
      </c>
      <c r="G55" t="s">
        <v>29</v>
      </c>
      <c r="AI55" t="s">
        <v>471</v>
      </c>
      <c r="AJ55" t="s">
        <v>299</v>
      </c>
      <c r="AL55" t="s">
        <v>72</v>
      </c>
      <c r="AN55" t="s">
        <v>16</v>
      </c>
      <c r="AQ55" t="s">
        <v>217</v>
      </c>
      <c r="BV55" t="s">
        <v>17</v>
      </c>
      <c r="BW55" t="s">
        <v>218</v>
      </c>
      <c r="BX55" t="s">
        <v>219</v>
      </c>
      <c r="BY55" t="s">
        <v>16</v>
      </c>
      <c r="CA55">
        <v>1</v>
      </c>
      <c r="CB55" t="s">
        <v>16</v>
      </c>
      <c r="CC55" s="3"/>
      <c r="CD55" s="3"/>
      <c r="CE55" s="3"/>
      <c r="CF55" s="3"/>
      <c r="CG55" s="3"/>
      <c r="CH55" s="3"/>
      <c r="CI55" s="3"/>
      <c r="CJ55" s="3"/>
      <c r="CK55" s="3"/>
      <c r="CL55" s="3"/>
      <c r="CM55">
        <v>1</v>
      </c>
      <c r="CN55" t="s">
        <v>16</v>
      </c>
      <c r="CY55">
        <v>0</v>
      </c>
      <c r="CZ55" t="s">
        <v>17</v>
      </c>
      <c r="DB55" t="s">
        <v>27</v>
      </c>
      <c r="DC55" t="s">
        <v>32</v>
      </c>
      <c r="DN55" t="s">
        <v>57</v>
      </c>
      <c r="DP55" t="s">
        <v>724</v>
      </c>
      <c r="DT55" t="s">
        <v>55</v>
      </c>
      <c r="DU55" t="s">
        <v>652</v>
      </c>
      <c r="DX55" t="s">
        <v>257</v>
      </c>
      <c r="DZ55" t="s">
        <v>728</v>
      </c>
      <c r="EH55" t="s">
        <v>62</v>
      </c>
      <c r="EJ55" t="s">
        <v>149</v>
      </c>
      <c r="EK55" t="s">
        <v>101</v>
      </c>
      <c r="EL55" t="s">
        <v>139</v>
      </c>
    </row>
    <row r="56" spans="1:145" x14ac:dyDescent="0.2">
      <c r="A56" t="s">
        <v>527</v>
      </c>
      <c r="B56">
        <v>2022</v>
      </c>
      <c r="C56" t="s">
        <v>612</v>
      </c>
      <c r="D56" t="s">
        <v>612</v>
      </c>
      <c r="E56" t="s">
        <v>612</v>
      </c>
      <c r="F56" t="s">
        <v>613</v>
      </c>
      <c r="G56" t="s">
        <v>29</v>
      </c>
      <c r="K56" t="s">
        <v>22</v>
      </c>
      <c r="X56" t="s">
        <v>208</v>
      </c>
      <c r="Z56" t="s">
        <v>560</v>
      </c>
      <c r="AB56" t="s">
        <v>633</v>
      </c>
      <c r="AF56" t="s">
        <v>528</v>
      </c>
      <c r="AI56" t="s">
        <v>471</v>
      </c>
      <c r="AJ56" t="s">
        <v>299</v>
      </c>
      <c r="AL56" t="s">
        <v>72</v>
      </c>
      <c r="AN56" t="s">
        <v>16</v>
      </c>
      <c r="AQ56" t="s">
        <v>529</v>
      </c>
      <c r="AU56" t="s">
        <v>257</v>
      </c>
      <c r="AY56" t="s">
        <v>648</v>
      </c>
      <c r="BB56" t="s">
        <v>654</v>
      </c>
      <c r="BE56" t="s">
        <v>530</v>
      </c>
      <c r="BV56" t="s">
        <v>17</v>
      </c>
      <c r="BW56" t="s">
        <v>531</v>
      </c>
      <c r="BX56" t="s">
        <v>532</v>
      </c>
      <c r="BY56" t="s">
        <v>16</v>
      </c>
      <c r="CA56">
        <v>3</v>
      </c>
      <c r="CB56" t="s">
        <v>16</v>
      </c>
      <c r="CC56" s="3"/>
      <c r="CD56" s="3"/>
      <c r="CE56" s="3"/>
      <c r="CF56" s="3"/>
      <c r="CG56" s="3"/>
      <c r="CH56" s="3"/>
      <c r="CI56" s="3"/>
      <c r="CJ56" s="3"/>
      <c r="CK56" s="3"/>
      <c r="CL56" s="3"/>
      <c r="CM56">
        <v>1</v>
      </c>
      <c r="CN56" t="s">
        <v>16</v>
      </c>
      <c r="CY56">
        <v>10</v>
      </c>
      <c r="CZ56" t="s">
        <v>17</v>
      </c>
      <c r="DA56" t="s">
        <v>68</v>
      </c>
      <c r="DB56" t="s">
        <v>27</v>
      </c>
      <c r="DC56" t="s">
        <v>32</v>
      </c>
      <c r="DD56" t="s">
        <v>64</v>
      </c>
      <c r="DJ56" t="s">
        <v>404</v>
      </c>
      <c r="DK56" t="s">
        <v>716</v>
      </c>
      <c r="DM56" t="s">
        <v>718</v>
      </c>
      <c r="DN56" t="s">
        <v>57</v>
      </c>
      <c r="DO56" t="s">
        <v>81</v>
      </c>
      <c r="DR56" t="s">
        <v>44</v>
      </c>
      <c r="DT56" t="s">
        <v>55</v>
      </c>
      <c r="DV56" t="s">
        <v>733</v>
      </c>
      <c r="DW56" t="s">
        <v>645</v>
      </c>
      <c r="DZ56" t="s">
        <v>728</v>
      </c>
      <c r="EC56" t="s">
        <v>84</v>
      </c>
      <c r="EE56" t="s">
        <v>730</v>
      </c>
      <c r="EG56" t="s">
        <v>732</v>
      </c>
      <c r="EH56" t="s">
        <v>62</v>
      </c>
      <c r="EI56" t="s">
        <v>51</v>
      </c>
      <c r="EJ56" t="s">
        <v>149</v>
      </c>
      <c r="EK56" t="s">
        <v>101</v>
      </c>
      <c r="EL56" t="s">
        <v>139</v>
      </c>
      <c r="EM56" t="s">
        <v>737</v>
      </c>
    </row>
    <row r="57" spans="1:145" x14ac:dyDescent="0.2">
      <c r="A57" t="s">
        <v>755</v>
      </c>
      <c r="B57">
        <v>2022</v>
      </c>
      <c r="C57" t="s">
        <v>613</v>
      </c>
      <c r="D57" t="s">
        <v>612</v>
      </c>
      <c r="E57" t="s">
        <v>613</v>
      </c>
      <c r="F57" t="s">
        <v>613</v>
      </c>
      <c r="G57" t="s">
        <v>29</v>
      </c>
      <c r="AG57" t="s">
        <v>57</v>
      </c>
      <c r="AH57" t="s">
        <v>81</v>
      </c>
      <c r="AI57" t="s">
        <v>471</v>
      </c>
      <c r="AJ57" t="s">
        <v>299</v>
      </c>
      <c r="AK57" t="s">
        <v>145</v>
      </c>
      <c r="AL57" t="s">
        <v>72</v>
      </c>
      <c r="AN57" t="s">
        <v>96</v>
      </c>
      <c r="AP57">
        <v>80</v>
      </c>
      <c r="AQ57" t="s">
        <v>97</v>
      </c>
      <c r="BV57" t="s">
        <v>16</v>
      </c>
      <c r="BW57" t="s">
        <v>98</v>
      </c>
      <c r="BX57" t="s">
        <v>99</v>
      </c>
      <c r="BY57" t="s">
        <v>17</v>
      </c>
      <c r="BZ57" t="s">
        <v>100</v>
      </c>
      <c r="CA57">
        <v>3</v>
      </c>
      <c r="CB57" t="s">
        <v>17</v>
      </c>
      <c r="CC57" s="3"/>
      <c r="CD57" s="3">
        <f>(1/3)*100</f>
        <v>33.333333333333329</v>
      </c>
      <c r="CE57" s="3"/>
      <c r="CF57" s="3"/>
      <c r="CG57" s="3"/>
      <c r="CH57" s="3"/>
      <c r="CI57" s="3"/>
      <c r="CJ57" s="3">
        <f>(1/3)*100</f>
        <v>33.333333333333329</v>
      </c>
      <c r="CK57" s="3">
        <f>(1/3)*100</f>
        <v>33.333333333333329</v>
      </c>
      <c r="CL57" s="3"/>
      <c r="CM57">
        <v>1</v>
      </c>
      <c r="CN57" t="s">
        <v>17</v>
      </c>
      <c r="CP57">
        <v>100</v>
      </c>
      <c r="CY57">
        <v>17</v>
      </c>
      <c r="CZ57" t="s">
        <v>17</v>
      </c>
      <c r="DB57" t="s">
        <v>27</v>
      </c>
      <c r="DO57" t="s">
        <v>81</v>
      </c>
      <c r="DS57" t="s">
        <v>725</v>
      </c>
      <c r="EK57" t="s">
        <v>101</v>
      </c>
    </row>
    <row r="58" spans="1:145" x14ac:dyDescent="0.2">
      <c r="A58" t="s">
        <v>69</v>
      </c>
      <c r="B58">
        <v>2019</v>
      </c>
      <c r="C58" t="s">
        <v>612</v>
      </c>
      <c r="D58" t="s">
        <v>612</v>
      </c>
      <c r="E58" t="s">
        <v>612</v>
      </c>
      <c r="F58" t="s">
        <v>613</v>
      </c>
      <c r="G58" t="s">
        <v>29</v>
      </c>
      <c r="K58" t="s">
        <v>22</v>
      </c>
      <c r="AC58" t="s">
        <v>70</v>
      </c>
      <c r="AF58" t="s">
        <v>71</v>
      </c>
      <c r="AL58" t="s">
        <v>72</v>
      </c>
      <c r="AN58" t="s">
        <v>16</v>
      </c>
      <c r="AQ58" t="s">
        <v>73</v>
      </c>
      <c r="AT58" t="s">
        <v>645</v>
      </c>
      <c r="AU58" t="s">
        <v>257</v>
      </c>
      <c r="AW58" t="s">
        <v>209</v>
      </c>
      <c r="AX58" t="s">
        <v>647</v>
      </c>
      <c r="BA58" t="s">
        <v>649</v>
      </c>
      <c r="BC58" t="s">
        <v>651</v>
      </c>
      <c r="BE58" t="s">
        <v>74</v>
      </c>
      <c r="BV58" t="s">
        <v>16</v>
      </c>
      <c r="BW58" t="s">
        <v>75</v>
      </c>
      <c r="BX58" t="s">
        <v>76</v>
      </c>
      <c r="BY58" t="s">
        <v>17</v>
      </c>
      <c r="BZ58" t="s">
        <v>77</v>
      </c>
      <c r="CA58">
        <v>6</v>
      </c>
      <c r="CB58" t="s">
        <v>17</v>
      </c>
      <c r="CC58" s="3">
        <f>(1/6)*100</f>
        <v>16.666666666666664</v>
      </c>
      <c r="CD58" s="3"/>
      <c r="CE58" s="3"/>
      <c r="CF58" s="3"/>
      <c r="CG58" s="3"/>
      <c r="CH58" s="3">
        <f>(1/6)*100</f>
        <v>16.666666666666664</v>
      </c>
      <c r="CI58" s="3">
        <f>(4/6)*100</f>
        <v>66.666666666666657</v>
      </c>
      <c r="CJ58" s="3"/>
      <c r="CK58" s="3"/>
      <c r="CL58" s="3"/>
      <c r="CM58">
        <v>3</v>
      </c>
      <c r="CN58" t="s">
        <v>17</v>
      </c>
      <c r="CT58">
        <v>33</v>
      </c>
      <c r="CU58">
        <v>67</v>
      </c>
      <c r="CY58">
        <v>36</v>
      </c>
      <c r="CZ58" t="s">
        <v>17</v>
      </c>
      <c r="DA58" t="s">
        <v>68</v>
      </c>
      <c r="DB58" t="s">
        <v>27</v>
      </c>
      <c r="DD58" t="s">
        <v>64</v>
      </c>
      <c r="DF58" t="s">
        <v>43</v>
      </c>
      <c r="DH58" t="s">
        <v>78</v>
      </c>
      <c r="DP58" t="s">
        <v>724</v>
      </c>
      <c r="DQ58" t="s">
        <v>723</v>
      </c>
      <c r="EI58" t="s">
        <v>51</v>
      </c>
      <c r="EJ58" t="s">
        <v>149</v>
      </c>
      <c r="EK58" t="s">
        <v>101</v>
      </c>
      <c r="EL58" t="s">
        <v>139</v>
      </c>
      <c r="EM58" t="s">
        <v>737</v>
      </c>
      <c r="EO58" t="s">
        <v>739</v>
      </c>
    </row>
    <row r="59" spans="1:145" x14ac:dyDescent="0.2">
      <c r="A59" t="s">
        <v>202</v>
      </c>
      <c r="B59">
        <v>2022</v>
      </c>
      <c r="C59" t="s">
        <v>612</v>
      </c>
      <c r="D59" t="s">
        <v>612</v>
      </c>
      <c r="E59" t="s">
        <v>612</v>
      </c>
      <c r="F59" t="s">
        <v>613</v>
      </c>
      <c r="G59" t="s">
        <v>29</v>
      </c>
      <c r="K59" t="s">
        <v>22</v>
      </c>
      <c r="Y59" t="s">
        <v>632</v>
      </c>
      <c r="Z59" t="s">
        <v>560</v>
      </c>
      <c r="AC59" t="s">
        <v>70</v>
      </c>
      <c r="AH59" t="s">
        <v>81</v>
      </c>
      <c r="AJ59" t="s">
        <v>299</v>
      </c>
      <c r="AK59" t="s">
        <v>145</v>
      </c>
      <c r="AL59" t="s">
        <v>72</v>
      </c>
      <c r="AN59" t="s">
        <v>16</v>
      </c>
      <c r="AQ59" t="s">
        <v>203</v>
      </c>
      <c r="AW59" t="s">
        <v>209</v>
      </c>
      <c r="AZ59" t="s">
        <v>84</v>
      </c>
      <c r="BV59" t="s">
        <v>17</v>
      </c>
      <c r="BW59" t="s">
        <v>204</v>
      </c>
      <c r="BX59" t="s">
        <v>205</v>
      </c>
      <c r="BY59" t="s">
        <v>17</v>
      </c>
      <c r="BZ59" t="s">
        <v>206</v>
      </c>
      <c r="CA59">
        <v>5</v>
      </c>
      <c r="CB59" t="s">
        <v>17</v>
      </c>
      <c r="CC59" s="3">
        <v>0</v>
      </c>
      <c r="CD59" s="3">
        <v>0</v>
      </c>
      <c r="CE59" s="3">
        <v>0</v>
      </c>
      <c r="CF59" s="3">
        <f>(3/5)*100</f>
        <v>60</v>
      </c>
      <c r="CG59" s="3">
        <v>0</v>
      </c>
      <c r="CH59" s="3">
        <v>0</v>
      </c>
      <c r="CI59" s="3">
        <f>(2/5)*100</f>
        <v>40</v>
      </c>
      <c r="CJ59" s="3">
        <v>0</v>
      </c>
      <c r="CK59" s="3">
        <v>0</v>
      </c>
      <c r="CL59" s="3"/>
      <c r="CM59">
        <v>4</v>
      </c>
      <c r="CN59" t="s">
        <v>17</v>
      </c>
      <c r="CO59">
        <v>0</v>
      </c>
      <c r="CP59">
        <v>0</v>
      </c>
      <c r="CQ59">
        <v>0</v>
      </c>
      <c r="CR59">
        <v>60</v>
      </c>
      <c r="CS59">
        <v>0</v>
      </c>
      <c r="CT59">
        <v>0</v>
      </c>
      <c r="CU59">
        <v>40</v>
      </c>
      <c r="CV59">
        <v>0</v>
      </c>
      <c r="CW59">
        <v>0</v>
      </c>
      <c r="CY59">
        <v>16.25</v>
      </c>
      <c r="CZ59" t="s">
        <v>17</v>
      </c>
      <c r="DB59" t="s">
        <v>27</v>
      </c>
      <c r="DN59" t="s">
        <v>57</v>
      </c>
      <c r="DO59" t="s">
        <v>81</v>
      </c>
      <c r="DQ59" t="s">
        <v>723</v>
      </c>
      <c r="DS59" t="s">
        <v>725</v>
      </c>
      <c r="DT59" t="s">
        <v>55</v>
      </c>
      <c r="EJ59" t="s">
        <v>149</v>
      </c>
      <c r="EK59" t="s">
        <v>101</v>
      </c>
      <c r="EL59" t="s">
        <v>139</v>
      </c>
      <c r="EM59" t="s">
        <v>737</v>
      </c>
    </row>
    <row r="60" spans="1:145" x14ac:dyDescent="0.2">
      <c r="A60" t="s">
        <v>756</v>
      </c>
      <c r="B60">
        <v>2019</v>
      </c>
      <c r="C60" t="s">
        <v>613</v>
      </c>
      <c r="D60" t="s">
        <v>612</v>
      </c>
      <c r="E60" t="s">
        <v>613</v>
      </c>
      <c r="F60" t="s">
        <v>612</v>
      </c>
      <c r="G60" t="s">
        <v>29</v>
      </c>
      <c r="AJ60" t="s">
        <v>299</v>
      </c>
      <c r="AL60" t="s">
        <v>72</v>
      </c>
      <c r="AN60" t="s">
        <v>16</v>
      </c>
      <c r="BF60">
        <v>2358000</v>
      </c>
      <c r="BG60">
        <v>260000</v>
      </c>
      <c r="BH60" t="s">
        <v>697</v>
      </c>
      <c r="BO60" t="s">
        <v>577</v>
      </c>
      <c r="BU60" t="s">
        <v>221</v>
      </c>
      <c r="BV60" t="s">
        <v>16</v>
      </c>
      <c r="BW60" t="s">
        <v>184</v>
      </c>
      <c r="BX60" t="s">
        <v>185</v>
      </c>
      <c r="BY60" t="s">
        <v>16</v>
      </c>
      <c r="CA60">
        <v>70</v>
      </c>
      <c r="CB60" t="s">
        <v>16</v>
      </c>
      <c r="CC60" s="3"/>
      <c r="CD60" s="3"/>
      <c r="CE60" s="3"/>
      <c r="CF60" s="3"/>
      <c r="CG60" s="3"/>
      <c r="CH60" s="3"/>
      <c r="CI60" s="3"/>
      <c r="CJ60" s="3"/>
      <c r="CK60" s="3"/>
      <c r="CL60" s="3"/>
      <c r="CM60">
        <v>9</v>
      </c>
      <c r="CN60" t="s">
        <v>16</v>
      </c>
      <c r="CY60">
        <v>21</v>
      </c>
      <c r="CZ60" t="s">
        <v>17</v>
      </c>
      <c r="DB60" t="s">
        <v>27</v>
      </c>
      <c r="DT60" t="s">
        <v>55</v>
      </c>
      <c r="EN60" t="s">
        <v>23</v>
      </c>
    </row>
    <row r="61" spans="1:145" x14ac:dyDescent="0.2">
      <c r="A61" t="s">
        <v>757</v>
      </c>
      <c r="B61">
        <v>2023</v>
      </c>
      <c r="C61" t="s">
        <v>612</v>
      </c>
      <c r="D61" t="s">
        <v>613</v>
      </c>
      <c r="E61" t="s">
        <v>612</v>
      </c>
      <c r="F61" t="s">
        <v>613</v>
      </c>
      <c r="G61" t="s">
        <v>29</v>
      </c>
      <c r="O61" t="s">
        <v>220</v>
      </c>
      <c r="P61" t="s">
        <v>621</v>
      </c>
      <c r="S61">
        <v>4</v>
      </c>
      <c r="T61" t="s">
        <v>17</v>
      </c>
      <c r="W61">
        <v>4</v>
      </c>
      <c r="Z61" t="s">
        <v>560</v>
      </c>
      <c r="AB61" t="s">
        <v>633</v>
      </c>
      <c r="AF61" t="s">
        <v>369</v>
      </c>
      <c r="AR61" t="s">
        <v>652</v>
      </c>
      <c r="AW61" t="s">
        <v>209</v>
      </c>
      <c r="BV61" t="s">
        <v>17</v>
      </c>
      <c r="BW61" t="s">
        <v>370</v>
      </c>
      <c r="BX61" t="s">
        <v>371</v>
      </c>
      <c r="BY61" t="s">
        <v>16</v>
      </c>
      <c r="CA61">
        <v>1</v>
      </c>
      <c r="CB61" t="s">
        <v>16</v>
      </c>
      <c r="CC61" s="3"/>
      <c r="CD61" s="3"/>
      <c r="CE61" s="3"/>
      <c r="CF61" s="3"/>
      <c r="CG61" s="3"/>
      <c r="CH61" s="3"/>
      <c r="CI61" s="3"/>
      <c r="CJ61" s="3"/>
      <c r="CK61" s="3"/>
      <c r="CL61" s="3"/>
      <c r="CM61">
        <v>1</v>
      </c>
      <c r="CN61" t="s">
        <v>17</v>
      </c>
      <c r="CO61">
        <v>0</v>
      </c>
      <c r="CP61">
        <v>60</v>
      </c>
      <c r="CQ61">
        <v>0</v>
      </c>
      <c r="CR61">
        <v>0</v>
      </c>
      <c r="CS61">
        <v>0</v>
      </c>
      <c r="CT61">
        <v>0</v>
      </c>
      <c r="CU61">
        <v>30</v>
      </c>
      <c r="CV61">
        <v>0</v>
      </c>
      <c r="CW61">
        <v>0</v>
      </c>
      <c r="CX61">
        <v>10</v>
      </c>
      <c r="CY61">
        <v>26</v>
      </c>
      <c r="CZ61" t="s">
        <v>17</v>
      </c>
      <c r="DA61" t="s">
        <v>68</v>
      </c>
      <c r="DC61" t="s">
        <v>32</v>
      </c>
      <c r="DD61" t="s">
        <v>64</v>
      </c>
      <c r="DF61" t="s">
        <v>43</v>
      </c>
      <c r="DI61" t="s">
        <v>84</v>
      </c>
      <c r="DU61" t="s">
        <v>652</v>
      </c>
      <c r="DX61" t="s">
        <v>257</v>
      </c>
      <c r="DZ61" t="s">
        <v>728</v>
      </c>
      <c r="EE61" t="s">
        <v>730</v>
      </c>
      <c r="EI61" t="s">
        <v>51</v>
      </c>
      <c r="EM61" t="s">
        <v>737</v>
      </c>
      <c r="EO61" t="s">
        <v>743</v>
      </c>
    </row>
    <row r="62" spans="1:145" x14ac:dyDescent="0.2">
      <c r="A62" t="s">
        <v>363</v>
      </c>
      <c r="B62">
        <v>2023</v>
      </c>
      <c r="C62" t="s">
        <v>613</v>
      </c>
      <c r="D62" t="s">
        <v>613</v>
      </c>
      <c r="E62" t="s">
        <v>612</v>
      </c>
      <c r="F62" t="s">
        <v>613</v>
      </c>
      <c r="G62" t="s">
        <v>29</v>
      </c>
      <c r="AR62" t="s">
        <v>652</v>
      </c>
      <c r="BC62" t="s">
        <v>651</v>
      </c>
      <c r="BE62" t="s">
        <v>364</v>
      </c>
      <c r="BV62" t="s">
        <v>16</v>
      </c>
      <c r="BW62" t="s">
        <v>365</v>
      </c>
      <c r="BX62" t="s">
        <v>366</v>
      </c>
      <c r="BY62" t="s">
        <v>16</v>
      </c>
      <c r="CA62">
        <v>19</v>
      </c>
      <c r="CB62" t="s">
        <v>17</v>
      </c>
      <c r="CC62" s="3">
        <v>21</v>
      </c>
      <c r="CD62" s="3">
        <v>5</v>
      </c>
      <c r="CE62" s="3">
        <v>4</v>
      </c>
      <c r="CF62" s="3">
        <v>0</v>
      </c>
      <c r="CG62" s="3">
        <v>0</v>
      </c>
      <c r="CH62" s="3">
        <v>0</v>
      </c>
      <c r="CI62" s="3">
        <v>84</v>
      </c>
      <c r="CJ62" s="3">
        <v>0</v>
      </c>
      <c r="CK62" s="3">
        <v>0</v>
      </c>
      <c r="CL62" s="3"/>
      <c r="CM62">
        <v>6</v>
      </c>
      <c r="CN62" t="s">
        <v>16</v>
      </c>
      <c r="CY62">
        <v>22.12</v>
      </c>
      <c r="CZ62" t="s">
        <v>17</v>
      </c>
      <c r="DC62" t="s">
        <v>32</v>
      </c>
      <c r="DU62" t="s">
        <v>652</v>
      </c>
      <c r="DV62" t="s">
        <v>733</v>
      </c>
      <c r="DX62" t="s">
        <v>257</v>
      </c>
      <c r="DY62" t="s">
        <v>727</v>
      </c>
      <c r="DZ62" t="s">
        <v>728</v>
      </c>
      <c r="ED62" t="s">
        <v>649</v>
      </c>
      <c r="EG62" t="s">
        <v>732</v>
      </c>
      <c r="EI62" t="s">
        <v>51</v>
      </c>
      <c r="EJ62" t="s">
        <v>149</v>
      </c>
      <c r="EK62" t="s">
        <v>101</v>
      </c>
      <c r="EM62" t="s">
        <v>737</v>
      </c>
    </row>
    <row r="63" spans="1:145" x14ac:dyDescent="0.2">
      <c r="A63" t="s">
        <v>563</v>
      </c>
      <c r="B63">
        <v>2019</v>
      </c>
      <c r="C63" t="s">
        <v>612</v>
      </c>
      <c r="D63" t="s">
        <v>612</v>
      </c>
      <c r="E63" t="s">
        <v>612</v>
      </c>
      <c r="F63" t="s">
        <v>613</v>
      </c>
      <c r="G63" t="s">
        <v>29</v>
      </c>
      <c r="K63" t="s">
        <v>22</v>
      </c>
      <c r="X63" t="s">
        <v>208</v>
      </c>
      <c r="Z63" t="s">
        <v>560</v>
      </c>
      <c r="AF63" t="s">
        <v>221</v>
      </c>
      <c r="AG63" t="s">
        <v>57</v>
      </c>
      <c r="AJ63" t="s">
        <v>299</v>
      </c>
      <c r="AL63" t="s">
        <v>72</v>
      </c>
      <c r="AN63" t="s">
        <v>16</v>
      </c>
      <c r="AQ63" t="s">
        <v>221</v>
      </c>
      <c r="AR63" t="s">
        <v>652</v>
      </c>
      <c r="AZ63" t="s">
        <v>84</v>
      </c>
      <c r="BB63" t="s">
        <v>654</v>
      </c>
      <c r="BE63" t="s">
        <v>221</v>
      </c>
      <c r="BV63" t="s">
        <v>17</v>
      </c>
      <c r="BW63" t="s">
        <v>564</v>
      </c>
      <c r="BX63" t="s">
        <v>565</v>
      </c>
      <c r="BY63" t="s">
        <v>16</v>
      </c>
      <c r="CA63">
        <v>2600</v>
      </c>
      <c r="CB63" t="s">
        <v>14</v>
      </c>
      <c r="CC63" s="3"/>
      <c r="CD63" s="3"/>
      <c r="CE63" s="3"/>
      <c r="CF63" s="3"/>
      <c r="CG63" s="3"/>
      <c r="CH63" s="3"/>
      <c r="CI63" s="3"/>
      <c r="CJ63" s="3"/>
      <c r="CK63" s="3"/>
      <c r="CL63" s="3"/>
      <c r="CM63">
        <v>100</v>
      </c>
      <c r="CN63" t="s">
        <v>14</v>
      </c>
      <c r="CY63">
        <v>16.25</v>
      </c>
      <c r="CZ63" t="s">
        <v>17</v>
      </c>
      <c r="DC63" t="s">
        <v>32</v>
      </c>
      <c r="DU63" t="s">
        <v>652</v>
      </c>
      <c r="DV63" t="s">
        <v>733</v>
      </c>
      <c r="DW63" t="s">
        <v>645</v>
      </c>
      <c r="DX63" t="s">
        <v>257</v>
      </c>
      <c r="DY63" t="s">
        <v>727</v>
      </c>
      <c r="DZ63" t="s">
        <v>728</v>
      </c>
      <c r="EB63" t="s">
        <v>729</v>
      </c>
      <c r="EE63" t="s">
        <v>730</v>
      </c>
      <c r="EF63" t="s">
        <v>731</v>
      </c>
      <c r="EI63" t="s">
        <v>51</v>
      </c>
      <c r="EJ63" t="s">
        <v>149</v>
      </c>
      <c r="EK63" t="s">
        <v>101</v>
      </c>
    </row>
    <row r="64" spans="1:145" x14ac:dyDescent="0.2">
      <c r="A64" t="s">
        <v>186</v>
      </c>
      <c r="B64">
        <v>2021</v>
      </c>
      <c r="C64" t="s">
        <v>612</v>
      </c>
      <c r="D64" t="s">
        <v>612</v>
      </c>
      <c r="E64" t="s">
        <v>612</v>
      </c>
      <c r="F64" t="s">
        <v>613</v>
      </c>
      <c r="G64" t="s">
        <v>29</v>
      </c>
      <c r="M64" t="s">
        <v>64</v>
      </c>
      <c r="Q64">
        <v>1</v>
      </c>
      <c r="T64" t="s">
        <v>17</v>
      </c>
      <c r="U64">
        <v>1</v>
      </c>
      <c r="X64" t="s">
        <v>208</v>
      </c>
      <c r="Z64" t="s">
        <v>560</v>
      </c>
      <c r="AA64" t="s">
        <v>629</v>
      </c>
      <c r="AC64" t="s">
        <v>70</v>
      </c>
      <c r="AD64" t="s">
        <v>256</v>
      </c>
      <c r="AH64" t="s">
        <v>81</v>
      </c>
      <c r="AJ64" t="s">
        <v>299</v>
      </c>
      <c r="AL64" t="s">
        <v>72</v>
      </c>
      <c r="AN64" t="s">
        <v>58</v>
      </c>
      <c r="AO64">
        <v>64860</v>
      </c>
      <c r="AQ64" t="s">
        <v>187</v>
      </c>
      <c r="AR64" t="s">
        <v>652</v>
      </c>
      <c r="AS64" t="s">
        <v>653</v>
      </c>
      <c r="AV64" t="s">
        <v>646</v>
      </c>
      <c r="AZ64" t="s">
        <v>84</v>
      </c>
      <c r="BA64" t="s">
        <v>649</v>
      </c>
      <c r="BV64" t="s">
        <v>17</v>
      </c>
      <c r="BW64" t="s">
        <v>188</v>
      </c>
      <c r="BX64" t="s">
        <v>189</v>
      </c>
      <c r="BY64" t="s">
        <v>17</v>
      </c>
      <c r="BZ64" t="s">
        <v>190</v>
      </c>
      <c r="CA64">
        <v>11</v>
      </c>
      <c r="CB64" t="s">
        <v>17</v>
      </c>
      <c r="CC64" s="3">
        <v>9</v>
      </c>
      <c r="CD64" s="3">
        <v>0</v>
      </c>
      <c r="CE64" s="3">
        <v>0</v>
      </c>
      <c r="CF64" s="3">
        <v>0</v>
      </c>
      <c r="CG64" s="3">
        <v>0</v>
      </c>
      <c r="CH64" s="3">
        <v>0</v>
      </c>
      <c r="CI64" s="3">
        <v>82</v>
      </c>
      <c r="CJ64" s="3">
        <v>9</v>
      </c>
      <c r="CK64" s="3">
        <v>0</v>
      </c>
      <c r="CL64" s="3"/>
      <c r="CM64">
        <v>4</v>
      </c>
      <c r="CN64" t="s">
        <v>17</v>
      </c>
      <c r="CO64">
        <v>0</v>
      </c>
      <c r="CP64">
        <v>0</v>
      </c>
      <c r="CQ64">
        <v>0</v>
      </c>
      <c r="CR64">
        <v>0</v>
      </c>
      <c r="CS64">
        <v>0</v>
      </c>
      <c r="CT64">
        <v>0</v>
      </c>
      <c r="CU64">
        <v>100</v>
      </c>
      <c r="CV64">
        <v>0</v>
      </c>
      <c r="CW64">
        <v>0</v>
      </c>
      <c r="CY64">
        <v>31.25</v>
      </c>
      <c r="CZ64" t="s">
        <v>17</v>
      </c>
      <c r="DA64" t="s">
        <v>68</v>
      </c>
      <c r="DB64" t="s">
        <v>27</v>
      </c>
      <c r="DC64" t="s">
        <v>32</v>
      </c>
      <c r="DD64" t="s">
        <v>64</v>
      </c>
      <c r="DF64" t="s">
        <v>43</v>
      </c>
      <c r="DG64" t="s">
        <v>590</v>
      </c>
      <c r="DI64" t="s">
        <v>84</v>
      </c>
      <c r="DJ64" t="s">
        <v>404</v>
      </c>
      <c r="DL64" t="s">
        <v>717</v>
      </c>
      <c r="DM64" t="s">
        <v>718</v>
      </c>
      <c r="DN64" t="s">
        <v>57</v>
      </c>
      <c r="DO64" t="s">
        <v>81</v>
      </c>
      <c r="DQ64" t="s">
        <v>723</v>
      </c>
      <c r="DR64" t="s">
        <v>44</v>
      </c>
      <c r="DS64" t="s">
        <v>725</v>
      </c>
      <c r="DT64" t="s">
        <v>55</v>
      </c>
      <c r="DU64" t="s">
        <v>652</v>
      </c>
      <c r="DV64" t="s">
        <v>733</v>
      </c>
      <c r="DX64" t="s">
        <v>257</v>
      </c>
      <c r="DY64" t="s">
        <v>727</v>
      </c>
      <c r="DZ64" t="s">
        <v>728</v>
      </c>
      <c r="EC64" t="s">
        <v>84</v>
      </c>
      <c r="ED64" t="s">
        <v>649</v>
      </c>
      <c r="EI64" t="s">
        <v>51</v>
      </c>
      <c r="EJ64" t="s">
        <v>149</v>
      </c>
      <c r="EL64" t="s">
        <v>139</v>
      </c>
    </row>
    <row r="65" spans="1:146" x14ac:dyDescent="0.2">
      <c r="A65" t="s">
        <v>275</v>
      </c>
      <c r="B65">
        <v>2022</v>
      </c>
      <c r="C65" t="s">
        <v>612</v>
      </c>
      <c r="D65" t="s">
        <v>612</v>
      </c>
      <c r="E65" t="s">
        <v>612</v>
      </c>
      <c r="F65" t="s">
        <v>613</v>
      </c>
      <c r="G65" t="s">
        <v>29</v>
      </c>
      <c r="N65" t="s">
        <v>148</v>
      </c>
      <c r="R65">
        <v>1</v>
      </c>
      <c r="T65" t="s">
        <v>16</v>
      </c>
      <c r="X65" t="s">
        <v>208</v>
      </c>
      <c r="Y65" t="s">
        <v>632</v>
      </c>
      <c r="AF65" t="s">
        <v>276</v>
      </c>
      <c r="AG65" t="s">
        <v>57</v>
      </c>
      <c r="AN65" t="s">
        <v>58</v>
      </c>
      <c r="AO65">
        <v>80</v>
      </c>
      <c r="AQ65" t="s">
        <v>277</v>
      </c>
      <c r="AT65" t="s">
        <v>645</v>
      </c>
      <c r="AU65" t="s">
        <v>257</v>
      </c>
      <c r="AV65" t="s">
        <v>646</v>
      </c>
      <c r="AW65" t="s">
        <v>209</v>
      </c>
      <c r="BA65" t="s">
        <v>649</v>
      </c>
      <c r="BB65" t="s">
        <v>654</v>
      </c>
      <c r="BE65" t="s">
        <v>278</v>
      </c>
      <c r="BV65" t="s">
        <v>16</v>
      </c>
      <c r="BW65" t="s">
        <v>279</v>
      </c>
      <c r="BX65" t="s">
        <v>280</v>
      </c>
      <c r="BY65" t="s">
        <v>16</v>
      </c>
      <c r="CA65">
        <v>38</v>
      </c>
      <c r="CB65" t="s">
        <v>17</v>
      </c>
      <c r="CC65" s="3">
        <v>4</v>
      </c>
      <c r="CD65" s="3">
        <v>8</v>
      </c>
      <c r="CE65" s="3">
        <v>16</v>
      </c>
      <c r="CF65" s="3">
        <v>0</v>
      </c>
      <c r="CG65" s="3">
        <v>0</v>
      </c>
      <c r="CH65" s="3">
        <v>0</v>
      </c>
      <c r="CI65" s="3">
        <v>76</v>
      </c>
      <c r="CJ65" s="3">
        <v>12</v>
      </c>
      <c r="CK65" s="3">
        <v>12</v>
      </c>
      <c r="CL65" s="3"/>
      <c r="CM65">
        <v>4</v>
      </c>
      <c r="CN65" t="s">
        <v>17</v>
      </c>
      <c r="CO65">
        <v>20</v>
      </c>
      <c r="CP65">
        <v>0</v>
      </c>
      <c r="CQ65">
        <v>40</v>
      </c>
      <c r="CR65">
        <v>0</v>
      </c>
      <c r="CS65">
        <v>0</v>
      </c>
      <c r="CT65">
        <v>0</v>
      </c>
      <c r="CU65">
        <v>100</v>
      </c>
      <c r="CV65">
        <v>20</v>
      </c>
      <c r="CW65">
        <v>20</v>
      </c>
      <c r="CY65">
        <v>16</v>
      </c>
      <c r="CZ65" t="s">
        <v>17</v>
      </c>
      <c r="DA65" t="s">
        <v>68</v>
      </c>
      <c r="DB65" t="s">
        <v>27</v>
      </c>
      <c r="DC65" t="s">
        <v>32</v>
      </c>
      <c r="DE65" t="s">
        <v>148</v>
      </c>
      <c r="DG65" t="s">
        <v>590</v>
      </c>
      <c r="DH65" t="s">
        <v>78</v>
      </c>
      <c r="DL65" t="s">
        <v>717</v>
      </c>
      <c r="DM65" t="s">
        <v>718</v>
      </c>
      <c r="DN65" t="s">
        <v>57</v>
      </c>
      <c r="DP65" t="s">
        <v>724</v>
      </c>
      <c r="DQ65" t="s">
        <v>723</v>
      </c>
      <c r="DR65" t="s">
        <v>44</v>
      </c>
      <c r="DS65" t="s">
        <v>725</v>
      </c>
      <c r="DT65" t="s">
        <v>55</v>
      </c>
      <c r="DU65" t="s">
        <v>652</v>
      </c>
      <c r="DW65" t="s">
        <v>645</v>
      </c>
      <c r="DX65" t="s">
        <v>257</v>
      </c>
      <c r="DY65" t="s">
        <v>727</v>
      </c>
      <c r="DZ65" t="s">
        <v>728</v>
      </c>
      <c r="EA65" t="s">
        <v>647</v>
      </c>
      <c r="EB65" s="1"/>
      <c r="ED65" t="s">
        <v>649</v>
      </c>
      <c r="EI65" t="s">
        <v>51</v>
      </c>
      <c r="EJ65" t="s">
        <v>149</v>
      </c>
      <c r="EK65" t="s">
        <v>101</v>
      </c>
      <c r="EL65" t="s">
        <v>139</v>
      </c>
      <c r="EM65" t="s">
        <v>737</v>
      </c>
    </row>
    <row r="66" spans="1:146" x14ac:dyDescent="0.2">
      <c r="A66" t="s">
        <v>758</v>
      </c>
      <c r="B66">
        <v>2022</v>
      </c>
      <c r="C66" t="s">
        <v>613</v>
      </c>
      <c r="D66" t="s">
        <v>613</v>
      </c>
      <c r="E66" t="s">
        <v>612</v>
      </c>
      <c r="F66" t="s">
        <v>613</v>
      </c>
      <c r="G66" t="s">
        <v>611</v>
      </c>
      <c r="I66" t="s">
        <v>27</v>
      </c>
      <c r="AG66" t="s">
        <v>57</v>
      </c>
      <c r="AJ66" t="s">
        <v>299</v>
      </c>
      <c r="AK66" t="s">
        <v>145</v>
      </c>
      <c r="AL66" t="s">
        <v>72</v>
      </c>
      <c r="AN66" t="s">
        <v>58</v>
      </c>
      <c r="AO66">
        <v>6000</v>
      </c>
      <c r="AQ66" t="s">
        <v>349</v>
      </c>
      <c r="AT66" t="s">
        <v>645</v>
      </c>
      <c r="AU66" t="s">
        <v>257</v>
      </c>
      <c r="AW66" t="s">
        <v>209</v>
      </c>
      <c r="BE66" t="s">
        <v>350</v>
      </c>
      <c r="BV66" t="s">
        <v>17</v>
      </c>
      <c r="BW66" t="s">
        <v>351</v>
      </c>
      <c r="BX66" t="s">
        <v>352</v>
      </c>
      <c r="BY66" t="s">
        <v>17</v>
      </c>
      <c r="BZ66" t="s">
        <v>353</v>
      </c>
      <c r="CA66">
        <v>2</v>
      </c>
      <c r="CB66" t="s">
        <v>17</v>
      </c>
      <c r="CC66" s="3">
        <v>0</v>
      </c>
      <c r="CD66" s="3">
        <v>0</v>
      </c>
      <c r="CE66" s="3">
        <v>50</v>
      </c>
      <c r="CF66" s="3">
        <v>0</v>
      </c>
      <c r="CG66" s="3">
        <v>0</v>
      </c>
      <c r="CH66" s="3">
        <v>0</v>
      </c>
      <c r="CI66" s="3">
        <v>50</v>
      </c>
      <c r="CJ66" s="3">
        <v>0</v>
      </c>
      <c r="CK66" s="3">
        <v>0</v>
      </c>
      <c r="CL66" s="3"/>
      <c r="CM66">
        <v>2</v>
      </c>
      <c r="CN66" t="s">
        <v>17</v>
      </c>
      <c r="CO66">
        <v>0</v>
      </c>
      <c r="CP66">
        <v>0</v>
      </c>
      <c r="CQ66">
        <v>50</v>
      </c>
      <c r="CR66">
        <v>0</v>
      </c>
      <c r="CS66">
        <v>0</v>
      </c>
      <c r="CT66">
        <v>0</v>
      </c>
      <c r="CU66">
        <v>50</v>
      </c>
      <c r="CV66">
        <v>0</v>
      </c>
      <c r="CW66">
        <v>0</v>
      </c>
      <c r="CY66">
        <v>130</v>
      </c>
      <c r="CZ66" t="s">
        <v>17</v>
      </c>
      <c r="DB66" t="s">
        <v>27</v>
      </c>
      <c r="DC66" t="s">
        <v>32</v>
      </c>
      <c r="DN66" t="s">
        <v>57</v>
      </c>
      <c r="DO66" t="s">
        <v>81</v>
      </c>
      <c r="DQ66" t="s">
        <v>723</v>
      </c>
      <c r="DR66" t="s">
        <v>44</v>
      </c>
      <c r="DT66" t="s">
        <v>55</v>
      </c>
      <c r="DX66" t="s">
        <v>257</v>
      </c>
      <c r="EC66" t="s">
        <v>84</v>
      </c>
      <c r="EG66" t="s">
        <v>732</v>
      </c>
      <c r="EI66" t="s">
        <v>51</v>
      </c>
      <c r="EJ66" t="s">
        <v>149</v>
      </c>
      <c r="EK66" t="s">
        <v>101</v>
      </c>
      <c r="EL66" t="s">
        <v>139</v>
      </c>
    </row>
    <row r="67" spans="1:146" x14ac:dyDescent="0.2">
      <c r="A67" t="s">
        <v>129</v>
      </c>
      <c r="B67">
        <v>2021</v>
      </c>
      <c r="C67" t="s">
        <v>613</v>
      </c>
      <c r="D67" t="s">
        <v>612</v>
      </c>
      <c r="E67" t="s">
        <v>612</v>
      </c>
      <c r="F67" t="s">
        <v>612</v>
      </c>
      <c r="G67" t="s">
        <v>29</v>
      </c>
      <c r="AL67" t="s">
        <v>72</v>
      </c>
      <c r="AN67" t="s">
        <v>16</v>
      </c>
      <c r="AQ67" t="s">
        <v>130</v>
      </c>
      <c r="AW67" t="s">
        <v>209</v>
      </c>
      <c r="BA67" t="s">
        <v>649</v>
      </c>
      <c r="BE67" t="s">
        <v>131</v>
      </c>
      <c r="BF67">
        <v>706621</v>
      </c>
      <c r="BG67">
        <v>0</v>
      </c>
      <c r="BH67" t="s">
        <v>697</v>
      </c>
      <c r="BK67" t="s">
        <v>710</v>
      </c>
      <c r="BO67" t="s">
        <v>712</v>
      </c>
      <c r="BR67" t="s">
        <v>699</v>
      </c>
      <c r="BU67" t="s">
        <v>574</v>
      </c>
      <c r="BV67" t="s">
        <v>14</v>
      </c>
      <c r="BW67" t="s">
        <v>132</v>
      </c>
      <c r="BX67" t="s">
        <v>133</v>
      </c>
      <c r="BY67" t="s">
        <v>14</v>
      </c>
      <c r="CA67">
        <v>40</v>
      </c>
      <c r="CB67" t="s">
        <v>17</v>
      </c>
      <c r="CC67" s="3">
        <v>0</v>
      </c>
      <c r="CD67" s="3">
        <v>0</v>
      </c>
      <c r="CE67" s="3">
        <f>(5/32)*100</f>
        <v>15.625</v>
      </c>
      <c r="CF67" s="3">
        <v>0</v>
      </c>
      <c r="CG67" s="3">
        <v>0</v>
      </c>
      <c r="CH67" s="3">
        <v>0</v>
      </c>
      <c r="CI67" s="3">
        <f>(25/32)*100</f>
        <v>78.125</v>
      </c>
      <c r="CJ67" s="3">
        <f>(2/32)*100</f>
        <v>6.25</v>
      </c>
      <c r="CK67" s="3">
        <v>0</v>
      </c>
      <c r="CL67" s="3"/>
      <c r="CM67">
        <v>4</v>
      </c>
      <c r="CN67" t="s">
        <v>16</v>
      </c>
      <c r="CY67">
        <v>16.66</v>
      </c>
      <c r="CZ67" t="s">
        <v>16</v>
      </c>
      <c r="EP67" t="s">
        <v>134</v>
      </c>
    </row>
    <row r="68" spans="1:146" x14ac:dyDescent="0.2">
      <c r="A68" t="s">
        <v>140</v>
      </c>
      <c r="B68">
        <v>2019</v>
      </c>
      <c r="C68" t="s">
        <v>612</v>
      </c>
      <c r="D68" t="s">
        <v>612</v>
      </c>
      <c r="E68" t="s">
        <v>612</v>
      </c>
      <c r="F68" t="s">
        <v>613</v>
      </c>
      <c r="G68" t="s">
        <v>29</v>
      </c>
      <c r="M68" t="s">
        <v>64</v>
      </c>
      <c r="Q68">
        <v>4</v>
      </c>
      <c r="T68" t="s">
        <v>17</v>
      </c>
      <c r="U68">
        <v>4</v>
      </c>
      <c r="X68" t="s">
        <v>208</v>
      </c>
      <c r="Y68" t="s">
        <v>632</v>
      </c>
      <c r="Z68" t="s">
        <v>560</v>
      </c>
      <c r="AA68" t="s">
        <v>629</v>
      </c>
      <c r="AB68" t="s">
        <v>633</v>
      </c>
      <c r="AC68" t="s">
        <v>70</v>
      </c>
      <c r="AD68" t="s">
        <v>256</v>
      </c>
      <c r="AG68" t="s">
        <v>57</v>
      </c>
      <c r="AH68" t="s">
        <v>81</v>
      </c>
      <c r="AI68" t="s">
        <v>471</v>
      </c>
      <c r="AJ68" t="s">
        <v>299</v>
      </c>
      <c r="AK68" t="s">
        <v>145</v>
      </c>
      <c r="AL68" t="s">
        <v>72</v>
      </c>
      <c r="AN68" t="s">
        <v>15</v>
      </c>
      <c r="AO68">
        <v>5226228</v>
      </c>
      <c r="AP68">
        <v>1.2</v>
      </c>
      <c r="AR68" t="s">
        <v>652</v>
      </c>
      <c r="AS68" t="s">
        <v>653</v>
      </c>
      <c r="AT68" t="s">
        <v>645</v>
      </c>
      <c r="AU68" t="s">
        <v>257</v>
      </c>
      <c r="AV68" t="s">
        <v>646</v>
      </c>
      <c r="AW68" t="s">
        <v>209</v>
      </c>
      <c r="AX68" t="s">
        <v>647</v>
      </c>
      <c r="AY68" t="s">
        <v>648</v>
      </c>
      <c r="AZ68" t="s">
        <v>84</v>
      </c>
      <c r="BB68" t="s">
        <v>654</v>
      </c>
      <c r="BC68" t="s">
        <v>651</v>
      </c>
      <c r="BV68" t="s">
        <v>17</v>
      </c>
      <c r="BW68" t="s">
        <v>141</v>
      </c>
      <c r="BX68" t="s">
        <v>142</v>
      </c>
      <c r="BY68" t="s">
        <v>16</v>
      </c>
      <c r="CA68">
        <v>989</v>
      </c>
      <c r="CB68" t="s">
        <v>17</v>
      </c>
      <c r="CC68" s="3">
        <v>4</v>
      </c>
      <c r="CD68" s="3">
        <v>4</v>
      </c>
      <c r="CE68" s="3">
        <v>6</v>
      </c>
      <c r="CF68" s="3">
        <v>2</v>
      </c>
      <c r="CG68" s="3"/>
      <c r="CH68" s="3"/>
      <c r="CI68" s="3">
        <v>77</v>
      </c>
      <c r="CJ68" s="3">
        <v>6</v>
      </c>
      <c r="CK68" s="3">
        <v>0</v>
      </c>
      <c r="CL68" s="3">
        <v>1</v>
      </c>
      <c r="CM68">
        <v>177</v>
      </c>
      <c r="CN68" t="s">
        <v>17</v>
      </c>
      <c r="CO68">
        <v>7</v>
      </c>
      <c r="CP68">
        <v>2</v>
      </c>
      <c r="CQ68">
        <v>3</v>
      </c>
      <c r="CR68">
        <v>1</v>
      </c>
      <c r="CU68">
        <v>83</v>
      </c>
      <c r="CV68">
        <v>3</v>
      </c>
      <c r="CW68">
        <v>1</v>
      </c>
      <c r="CY68">
        <v>23.89</v>
      </c>
      <c r="CZ68" t="s">
        <v>17</v>
      </c>
      <c r="DA68" t="s">
        <v>68</v>
      </c>
      <c r="DB68" t="s">
        <v>27</v>
      </c>
      <c r="DC68" t="s">
        <v>32</v>
      </c>
      <c r="DD68" t="s">
        <v>64</v>
      </c>
      <c r="DG68" t="s">
        <v>590</v>
      </c>
      <c r="DH68" t="s">
        <v>78</v>
      </c>
      <c r="DI68" t="s">
        <v>84</v>
      </c>
      <c r="DJ68" t="s">
        <v>404</v>
      </c>
      <c r="DK68" t="s">
        <v>716</v>
      </c>
      <c r="DL68" t="s">
        <v>717</v>
      </c>
      <c r="DO68" t="s">
        <v>81</v>
      </c>
      <c r="DP68" t="s">
        <v>724</v>
      </c>
      <c r="DQ68" t="s">
        <v>723</v>
      </c>
      <c r="DR68" t="s">
        <v>44</v>
      </c>
      <c r="DS68" t="s">
        <v>725</v>
      </c>
      <c r="DT68" t="s">
        <v>55</v>
      </c>
      <c r="DU68" t="s">
        <v>652</v>
      </c>
      <c r="DV68" t="s">
        <v>733</v>
      </c>
      <c r="DW68" t="s">
        <v>645</v>
      </c>
      <c r="DX68" t="s">
        <v>257</v>
      </c>
      <c r="DY68" t="s">
        <v>727</v>
      </c>
      <c r="DZ68" t="s">
        <v>728</v>
      </c>
      <c r="EA68" t="s">
        <v>647</v>
      </c>
      <c r="EB68" s="1" t="s">
        <v>729</v>
      </c>
      <c r="EC68" t="s">
        <v>84</v>
      </c>
      <c r="EE68" t="s">
        <v>730</v>
      </c>
      <c r="EF68" t="s">
        <v>731</v>
      </c>
      <c r="EJ68" t="s">
        <v>149</v>
      </c>
      <c r="EK68" t="s">
        <v>101</v>
      </c>
      <c r="EL68" t="s">
        <v>139</v>
      </c>
    </row>
    <row r="69" spans="1:146" x14ac:dyDescent="0.2">
      <c r="A69" t="s">
        <v>179</v>
      </c>
      <c r="B69">
        <v>2022</v>
      </c>
      <c r="C69" t="s">
        <v>612</v>
      </c>
      <c r="D69" t="s">
        <v>612</v>
      </c>
      <c r="E69" t="s">
        <v>612</v>
      </c>
      <c r="F69" t="s">
        <v>613</v>
      </c>
      <c r="G69" t="s">
        <v>29</v>
      </c>
      <c r="M69" t="s">
        <v>64</v>
      </c>
      <c r="Q69">
        <v>1</v>
      </c>
      <c r="T69" t="s">
        <v>17</v>
      </c>
      <c r="U69">
        <v>1</v>
      </c>
      <c r="X69" t="s">
        <v>208</v>
      </c>
      <c r="Y69" t="s">
        <v>632</v>
      </c>
      <c r="Z69" t="s">
        <v>560</v>
      </c>
      <c r="AA69" t="s">
        <v>629</v>
      </c>
      <c r="AF69" t="s">
        <v>180</v>
      </c>
      <c r="AG69" t="s">
        <v>57</v>
      </c>
      <c r="AJ69" t="s">
        <v>299</v>
      </c>
      <c r="AN69" t="s">
        <v>14</v>
      </c>
      <c r="AQ69" t="s">
        <v>181</v>
      </c>
      <c r="AU69" t="s">
        <v>257</v>
      </c>
      <c r="AW69" t="s">
        <v>209</v>
      </c>
      <c r="AZ69" t="s">
        <v>84</v>
      </c>
      <c r="BV69" t="s">
        <v>17</v>
      </c>
      <c r="BW69" t="s">
        <v>182</v>
      </c>
      <c r="BX69" t="s">
        <v>183</v>
      </c>
      <c r="BY69" t="s">
        <v>16</v>
      </c>
      <c r="CA69">
        <v>5</v>
      </c>
      <c r="CB69" t="s">
        <v>17</v>
      </c>
      <c r="CC69" s="3">
        <f>(1/5)*100</f>
        <v>20</v>
      </c>
      <c r="CD69" s="3">
        <v>0</v>
      </c>
      <c r="CE69" s="3">
        <f>(1/5)*100</f>
        <v>20</v>
      </c>
      <c r="CF69" s="3">
        <v>0</v>
      </c>
      <c r="CG69" s="3">
        <f>(1/5)*100</f>
        <v>20</v>
      </c>
      <c r="CH69" s="3">
        <v>0</v>
      </c>
      <c r="CI69" s="3">
        <f>(2/5)*100</f>
        <v>40</v>
      </c>
      <c r="CJ69" s="3">
        <v>0</v>
      </c>
      <c r="CK69" s="3">
        <v>0</v>
      </c>
      <c r="CL69" s="3"/>
      <c r="CM69">
        <v>1</v>
      </c>
      <c r="CN69" t="s">
        <v>17</v>
      </c>
      <c r="CO69">
        <v>25</v>
      </c>
      <c r="CP69">
        <v>0</v>
      </c>
      <c r="CQ69">
        <v>25</v>
      </c>
      <c r="CR69">
        <v>0</v>
      </c>
      <c r="CS69">
        <v>0</v>
      </c>
      <c r="CT69">
        <v>0</v>
      </c>
      <c r="CU69">
        <v>50</v>
      </c>
      <c r="CV69">
        <v>0</v>
      </c>
      <c r="CW69">
        <v>0</v>
      </c>
      <c r="CY69">
        <v>30</v>
      </c>
      <c r="CZ69" t="s">
        <v>17</v>
      </c>
      <c r="DB69" t="s">
        <v>27</v>
      </c>
      <c r="DC69" t="s">
        <v>32</v>
      </c>
      <c r="DQ69" t="s">
        <v>723</v>
      </c>
      <c r="DR69" t="s">
        <v>44</v>
      </c>
      <c r="DT69" t="s">
        <v>55</v>
      </c>
      <c r="DX69" t="s">
        <v>257</v>
      </c>
      <c r="DY69" t="s">
        <v>727</v>
      </c>
      <c r="DZ69" t="s">
        <v>728</v>
      </c>
      <c r="EG69" t="s">
        <v>732</v>
      </c>
      <c r="EI69" t="s">
        <v>51</v>
      </c>
      <c r="EJ69" t="s">
        <v>149</v>
      </c>
    </row>
    <row r="70" spans="1:146" x14ac:dyDescent="0.2">
      <c r="A70" t="s">
        <v>212</v>
      </c>
      <c r="B70">
        <v>2023</v>
      </c>
      <c r="C70" t="s">
        <v>613</v>
      </c>
      <c r="D70" t="s">
        <v>613</v>
      </c>
      <c r="E70" t="s">
        <v>612</v>
      </c>
      <c r="F70" t="s">
        <v>613</v>
      </c>
      <c r="G70" t="s">
        <v>29</v>
      </c>
      <c r="AT70" t="s">
        <v>645</v>
      </c>
      <c r="AV70" t="s">
        <v>646</v>
      </c>
      <c r="BA70" t="s">
        <v>649</v>
      </c>
      <c r="BE70" t="s">
        <v>213</v>
      </c>
      <c r="BV70" t="s">
        <v>17</v>
      </c>
      <c r="BW70" t="s">
        <v>214</v>
      </c>
      <c r="BX70" t="s">
        <v>215</v>
      </c>
      <c r="BY70" t="s">
        <v>16</v>
      </c>
      <c r="CA70">
        <v>2</v>
      </c>
      <c r="CB70" t="s">
        <v>16</v>
      </c>
      <c r="CC70" s="3"/>
      <c r="CD70" s="3"/>
      <c r="CE70" s="3"/>
      <c r="CF70" s="3"/>
      <c r="CG70" s="3"/>
      <c r="CH70" s="3"/>
      <c r="CI70" s="3"/>
      <c r="CJ70" s="3"/>
      <c r="CK70" s="3"/>
      <c r="CL70" s="3"/>
      <c r="CM70">
        <v>1</v>
      </c>
      <c r="CN70" t="s">
        <v>16</v>
      </c>
      <c r="CY70">
        <v>35</v>
      </c>
      <c r="CZ70" t="s">
        <v>17</v>
      </c>
      <c r="DB70" t="s">
        <v>27</v>
      </c>
      <c r="DP70" t="s">
        <v>724</v>
      </c>
      <c r="DS70" t="s">
        <v>725</v>
      </c>
      <c r="DT70" t="s">
        <v>55</v>
      </c>
      <c r="EI70" t="s">
        <v>51</v>
      </c>
      <c r="EL70" t="s">
        <v>139</v>
      </c>
      <c r="EO70" t="s">
        <v>741</v>
      </c>
    </row>
    <row r="71" spans="1:146" x14ac:dyDescent="0.2">
      <c r="A71" t="s">
        <v>313</v>
      </c>
      <c r="B71">
        <v>2019</v>
      </c>
      <c r="C71" t="s">
        <v>612</v>
      </c>
      <c r="D71" t="s">
        <v>612</v>
      </c>
      <c r="E71" t="s">
        <v>612</v>
      </c>
      <c r="F71" t="s">
        <v>613</v>
      </c>
      <c r="G71" t="s">
        <v>29</v>
      </c>
      <c r="O71" t="s">
        <v>220</v>
      </c>
      <c r="P71" t="s">
        <v>619</v>
      </c>
      <c r="S71">
        <v>40</v>
      </c>
      <c r="T71" t="s">
        <v>17</v>
      </c>
      <c r="W71">
        <v>36</v>
      </c>
      <c r="X71" t="s">
        <v>208</v>
      </c>
      <c r="Y71" t="s">
        <v>632</v>
      </c>
      <c r="Z71" t="s">
        <v>560</v>
      </c>
      <c r="AA71" t="s">
        <v>629</v>
      </c>
      <c r="AC71" t="s">
        <v>70</v>
      </c>
      <c r="AF71" t="s">
        <v>314</v>
      </c>
      <c r="AI71" t="s">
        <v>471</v>
      </c>
      <c r="AK71" t="s">
        <v>145</v>
      </c>
      <c r="AL71" t="s">
        <v>72</v>
      </c>
      <c r="AN71" t="s">
        <v>15</v>
      </c>
      <c r="AO71">
        <v>7077982</v>
      </c>
      <c r="AP71">
        <v>2.1</v>
      </c>
      <c r="AQ71" t="s">
        <v>315</v>
      </c>
      <c r="AR71" t="s">
        <v>652</v>
      </c>
      <c r="AS71" t="s">
        <v>653</v>
      </c>
      <c r="AT71" t="s">
        <v>645</v>
      </c>
      <c r="AU71" t="s">
        <v>257</v>
      </c>
      <c r="AV71" t="s">
        <v>646</v>
      </c>
      <c r="AW71" t="s">
        <v>209</v>
      </c>
      <c r="AZ71" t="s">
        <v>84</v>
      </c>
      <c r="BA71" t="s">
        <v>649</v>
      </c>
      <c r="BB71" t="s">
        <v>654</v>
      </c>
      <c r="BC71" t="s">
        <v>651</v>
      </c>
      <c r="BE71" t="s">
        <v>316</v>
      </c>
      <c r="BV71" t="s">
        <v>17</v>
      </c>
      <c r="BW71" t="s">
        <v>317</v>
      </c>
      <c r="BX71" t="s">
        <v>318</v>
      </c>
      <c r="BY71" t="s">
        <v>17</v>
      </c>
      <c r="BZ71" t="s">
        <v>319</v>
      </c>
      <c r="CA71">
        <v>18801</v>
      </c>
      <c r="CB71" t="s">
        <v>17</v>
      </c>
      <c r="CC71" s="3">
        <v>11</v>
      </c>
      <c r="CD71" s="3">
        <v>3</v>
      </c>
      <c r="CE71" s="3">
        <v>8</v>
      </c>
      <c r="CF71" s="3">
        <v>1</v>
      </c>
      <c r="CG71" s="3">
        <v>0</v>
      </c>
      <c r="CH71" s="3">
        <v>0</v>
      </c>
      <c r="CI71" s="3">
        <v>64</v>
      </c>
      <c r="CJ71" s="3">
        <v>2</v>
      </c>
      <c r="CK71" s="3">
        <v>10</v>
      </c>
      <c r="CL71" s="3">
        <v>1</v>
      </c>
      <c r="CM71">
        <v>2581</v>
      </c>
      <c r="CN71" t="s">
        <v>17</v>
      </c>
      <c r="CO71">
        <v>9</v>
      </c>
      <c r="CP71">
        <v>2</v>
      </c>
      <c r="CQ71">
        <v>5</v>
      </c>
      <c r="CR71">
        <v>1</v>
      </c>
      <c r="CS71">
        <v>0</v>
      </c>
      <c r="CT71">
        <v>0</v>
      </c>
      <c r="CU71">
        <v>75</v>
      </c>
      <c r="CV71">
        <v>2</v>
      </c>
      <c r="CW71">
        <v>6</v>
      </c>
      <c r="CY71">
        <v>15.5</v>
      </c>
      <c r="CZ71" t="s">
        <v>17</v>
      </c>
      <c r="DA71" t="s">
        <v>68</v>
      </c>
      <c r="DB71" t="s">
        <v>27</v>
      </c>
      <c r="DC71" t="s">
        <v>32</v>
      </c>
      <c r="DF71" t="s">
        <v>43</v>
      </c>
      <c r="DG71" t="s">
        <v>590</v>
      </c>
      <c r="DH71" t="s">
        <v>78</v>
      </c>
      <c r="DI71" t="s">
        <v>84</v>
      </c>
      <c r="DJ71" t="s">
        <v>404</v>
      </c>
      <c r="DL71" t="s">
        <v>717</v>
      </c>
      <c r="DN71" t="s">
        <v>57</v>
      </c>
      <c r="DO71" t="s">
        <v>81</v>
      </c>
      <c r="DP71" t="s">
        <v>724</v>
      </c>
      <c r="DQ71" t="s">
        <v>723</v>
      </c>
      <c r="DR71" t="s">
        <v>44</v>
      </c>
      <c r="DS71" t="s">
        <v>725</v>
      </c>
      <c r="DT71" t="s">
        <v>55</v>
      </c>
      <c r="DU71" t="s">
        <v>652</v>
      </c>
      <c r="DV71" t="s">
        <v>733</v>
      </c>
      <c r="DW71" t="s">
        <v>645</v>
      </c>
      <c r="DX71" t="s">
        <v>257</v>
      </c>
      <c r="DY71" t="s">
        <v>727</v>
      </c>
      <c r="DZ71" t="s">
        <v>728</v>
      </c>
      <c r="EC71" t="s">
        <v>84</v>
      </c>
      <c r="ED71" t="s">
        <v>649</v>
      </c>
      <c r="EE71" t="s">
        <v>730</v>
      </c>
      <c r="EF71" t="s">
        <v>731</v>
      </c>
      <c r="EG71" t="s">
        <v>732</v>
      </c>
      <c r="EH71" t="s">
        <v>62</v>
      </c>
      <c r="EI71" t="s">
        <v>51</v>
      </c>
      <c r="EJ71" t="s">
        <v>149</v>
      </c>
      <c r="EK71" t="s">
        <v>101</v>
      </c>
      <c r="EL71" t="s">
        <v>139</v>
      </c>
      <c r="EM71" t="s">
        <v>737</v>
      </c>
    </row>
    <row r="72" spans="1:146" x14ac:dyDescent="0.2">
      <c r="A72" t="s">
        <v>79</v>
      </c>
      <c r="B72">
        <v>2023</v>
      </c>
      <c r="C72" t="s">
        <v>612</v>
      </c>
      <c r="D72" t="s">
        <v>613</v>
      </c>
      <c r="E72" t="s">
        <v>612</v>
      </c>
      <c r="F72" t="s">
        <v>613</v>
      </c>
      <c r="G72" t="s">
        <v>611</v>
      </c>
      <c r="I72" t="s">
        <v>27</v>
      </c>
      <c r="P72" t="s">
        <v>80</v>
      </c>
      <c r="X72" t="s">
        <v>208</v>
      </c>
      <c r="Y72" t="s">
        <v>632</v>
      </c>
      <c r="Z72" t="s">
        <v>560</v>
      </c>
      <c r="AA72" t="s">
        <v>629</v>
      </c>
      <c r="AB72" t="s">
        <v>633</v>
      </c>
      <c r="AC72" t="s">
        <v>70</v>
      </c>
      <c r="AH72" t="s">
        <v>81</v>
      </c>
      <c r="AN72" t="s">
        <v>16</v>
      </c>
      <c r="AR72" t="s">
        <v>652</v>
      </c>
      <c r="AS72" t="s">
        <v>653</v>
      </c>
      <c r="AT72" t="s">
        <v>645</v>
      </c>
      <c r="AU72" t="s">
        <v>257</v>
      </c>
      <c r="AV72" t="s">
        <v>646</v>
      </c>
      <c r="AW72" t="s">
        <v>209</v>
      </c>
      <c r="BA72" t="s">
        <v>649</v>
      </c>
      <c r="BV72" t="s">
        <v>16</v>
      </c>
      <c r="BW72" t="s">
        <v>82</v>
      </c>
      <c r="BX72" t="s">
        <v>83</v>
      </c>
      <c r="BY72" t="s">
        <v>16</v>
      </c>
      <c r="CA72">
        <v>8</v>
      </c>
      <c r="CB72" t="s">
        <v>17</v>
      </c>
      <c r="CC72" s="3">
        <v>25</v>
      </c>
      <c r="CD72" s="3"/>
      <c r="CE72" s="3">
        <v>24</v>
      </c>
      <c r="CF72" s="3"/>
      <c r="CG72" s="3"/>
      <c r="CH72" s="3"/>
      <c r="CI72" s="3">
        <v>1</v>
      </c>
      <c r="CJ72" s="3">
        <v>50</v>
      </c>
      <c r="CK72" s="3"/>
      <c r="CL72" s="3"/>
      <c r="CM72">
        <v>1</v>
      </c>
      <c r="CN72" t="s">
        <v>17</v>
      </c>
      <c r="CV72">
        <v>100</v>
      </c>
      <c r="CY72">
        <v>30</v>
      </c>
      <c r="CZ72" t="s">
        <v>17</v>
      </c>
      <c r="DA72" t="s">
        <v>68</v>
      </c>
      <c r="DB72" t="s">
        <v>27</v>
      </c>
      <c r="DC72" t="s">
        <v>32</v>
      </c>
      <c r="DF72" t="s">
        <v>43</v>
      </c>
      <c r="DI72" t="s">
        <v>84</v>
      </c>
      <c r="DN72" t="s">
        <v>57</v>
      </c>
      <c r="DO72" t="s">
        <v>81</v>
      </c>
      <c r="DS72" t="s">
        <v>725</v>
      </c>
      <c r="DU72" t="s">
        <v>652</v>
      </c>
      <c r="DV72" t="s">
        <v>733</v>
      </c>
      <c r="DW72" t="s">
        <v>645</v>
      </c>
      <c r="DX72" t="s">
        <v>257</v>
      </c>
      <c r="DY72" t="s">
        <v>727</v>
      </c>
      <c r="DZ72" t="s">
        <v>728</v>
      </c>
      <c r="EA72" t="s">
        <v>647</v>
      </c>
      <c r="EB72" s="1" t="s">
        <v>729</v>
      </c>
      <c r="EC72" t="s">
        <v>84</v>
      </c>
      <c r="ED72" t="s">
        <v>649</v>
      </c>
      <c r="EE72" t="s">
        <v>730</v>
      </c>
      <c r="EF72" t="s">
        <v>731</v>
      </c>
      <c r="EG72" t="s">
        <v>732</v>
      </c>
      <c r="EH72" t="s">
        <v>62</v>
      </c>
      <c r="EI72" t="s">
        <v>51</v>
      </c>
      <c r="EJ72" t="s">
        <v>149</v>
      </c>
      <c r="EK72" t="s">
        <v>101</v>
      </c>
      <c r="EL72" t="s">
        <v>139</v>
      </c>
      <c r="EM72" t="s">
        <v>737</v>
      </c>
    </row>
    <row r="73" spans="1:146" x14ac:dyDescent="0.2">
      <c r="A73" t="s">
        <v>428</v>
      </c>
      <c r="B73">
        <v>2022</v>
      </c>
      <c r="C73" t="s">
        <v>612</v>
      </c>
      <c r="D73" t="s">
        <v>612</v>
      </c>
      <c r="E73" t="s">
        <v>612</v>
      </c>
      <c r="F73" t="s">
        <v>612</v>
      </c>
      <c r="G73" t="s">
        <v>29</v>
      </c>
      <c r="K73" t="s">
        <v>22</v>
      </c>
      <c r="X73" t="s">
        <v>208</v>
      </c>
      <c r="AF73" t="s">
        <v>429</v>
      </c>
      <c r="AH73" t="s">
        <v>81</v>
      </c>
      <c r="AN73" t="s">
        <v>16</v>
      </c>
      <c r="AQ73" t="s">
        <v>430</v>
      </c>
      <c r="BA73" t="s">
        <v>649</v>
      </c>
      <c r="BB73" t="s">
        <v>654</v>
      </c>
      <c r="BC73" t="s">
        <v>651</v>
      </c>
      <c r="BE73" t="s">
        <v>431</v>
      </c>
      <c r="BF73">
        <v>690997</v>
      </c>
      <c r="BG73">
        <v>9680</v>
      </c>
      <c r="BH73" t="s">
        <v>697</v>
      </c>
      <c r="BI73" t="s">
        <v>711</v>
      </c>
      <c r="BK73" t="s">
        <v>704</v>
      </c>
      <c r="BU73" t="s">
        <v>432</v>
      </c>
      <c r="BV73" t="s">
        <v>17</v>
      </c>
      <c r="BW73" t="s">
        <v>433</v>
      </c>
      <c r="BX73" t="s">
        <v>434</v>
      </c>
      <c r="BY73" t="s">
        <v>16</v>
      </c>
      <c r="CA73">
        <v>82</v>
      </c>
      <c r="CB73" t="s">
        <v>16</v>
      </c>
      <c r="CC73" s="3"/>
      <c r="CD73" s="3"/>
      <c r="CE73" s="3"/>
      <c r="CF73" s="3"/>
      <c r="CG73" s="3"/>
      <c r="CH73" s="3"/>
      <c r="CI73" s="3"/>
      <c r="CJ73" s="3"/>
      <c r="CK73" s="3"/>
      <c r="CL73" s="3"/>
      <c r="CM73">
        <v>18</v>
      </c>
      <c r="CN73" t="s">
        <v>16</v>
      </c>
      <c r="CY73">
        <v>17</v>
      </c>
      <c r="CZ73" t="s">
        <v>17</v>
      </c>
      <c r="DA73" t="s">
        <v>68</v>
      </c>
      <c r="DB73" t="s">
        <v>27</v>
      </c>
      <c r="DC73" t="s">
        <v>32</v>
      </c>
      <c r="DF73" t="s">
        <v>43</v>
      </c>
      <c r="DI73" t="s">
        <v>84</v>
      </c>
      <c r="DJ73" t="s">
        <v>404</v>
      </c>
      <c r="DL73" t="s">
        <v>717</v>
      </c>
      <c r="DO73" t="s">
        <v>81</v>
      </c>
      <c r="DQ73" t="s">
        <v>723</v>
      </c>
      <c r="DR73" t="s">
        <v>44</v>
      </c>
      <c r="DU73" t="s">
        <v>652</v>
      </c>
      <c r="DX73" t="s">
        <v>257</v>
      </c>
      <c r="DZ73" t="s">
        <v>728</v>
      </c>
      <c r="ED73" t="s">
        <v>649</v>
      </c>
      <c r="EI73" t="s">
        <v>51</v>
      </c>
      <c r="EJ73" t="s">
        <v>149</v>
      </c>
      <c r="EK73" t="s">
        <v>101</v>
      </c>
      <c r="EL73" t="s">
        <v>139</v>
      </c>
    </row>
    <row r="74" spans="1:146" x14ac:dyDescent="0.2">
      <c r="A74" t="s">
        <v>135</v>
      </c>
      <c r="B74">
        <v>2023</v>
      </c>
      <c r="C74" t="s">
        <v>613</v>
      </c>
      <c r="D74" t="s">
        <v>612</v>
      </c>
      <c r="E74" t="s">
        <v>612</v>
      </c>
      <c r="F74" t="s">
        <v>613</v>
      </c>
      <c r="G74" t="s">
        <v>29</v>
      </c>
      <c r="AJ74" t="s">
        <v>299</v>
      </c>
      <c r="AK74" t="s">
        <v>145</v>
      </c>
      <c r="AL74" t="s">
        <v>72</v>
      </c>
      <c r="AN74" t="s">
        <v>58</v>
      </c>
      <c r="AO74">
        <v>16500</v>
      </c>
      <c r="AQ74" t="s">
        <v>136</v>
      </c>
      <c r="AS74" t="s">
        <v>653</v>
      </c>
      <c r="AW74" t="s">
        <v>209</v>
      </c>
      <c r="AZ74" t="s">
        <v>84</v>
      </c>
      <c r="BV74" t="s">
        <v>17</v>
      </c>
      <c r="BW74" t="s">
        <v>137</v>
      </c>
      <c r="BX74" t="s">
        <v>138</v>
      </c>
      <c r="BY74" t="s">
        <v>16</v>
      </c>
      <c r="CA74">
        <v>24</v>
      </c>
      <c r="CB74" t="s">
        <v>17</v>
      </c>
      <c r="CC74" s="3">
        <f>(4/20)*100</f>
        <v>20</v>
      </c>
      <c r="CD74" s="3">
        <f>(4/20)*100</f>
        <v>20</v>
      </c>
      <c r="CE74" s="3"/>
      <c r="CF74" s="3">
        <f>(1/20)*100</f>
        <v>5</v>
      </c>
      <c r="CG74" s="3"/>
      <c r="CH74" s="3"/>
      <c r="CI74" s="3">
        <f>(11/20)*100</f>
        <v>55.000000000000007</v>
      </c>
      <c r="CJ74" s="3"/>
      <c r="CK74" s="3"/>
      <c r="CL74" s="3"/>
      <c r="CM74">
        <v>4</v>
      </c>
      <c r="CN74" t="s">
        <v>17</v>
      </c>
      <c r="CP74">
        <v>50</v>
      </c>
      <c r="CU74">
        <v>50</v>
      </c>
      <c r="CY74">
        <v>20</v>
      </c>
      <c r="CZ74" t="s">
        <v>17</v>
      </c>
      <c r="DB74" t="s">
        <v>27</v>
      </c>
      <c r="DN74" t="s">
        <v>57</v>
      </c>
      <c r="DO74" t="s">
        <v>81</v>
      </c>
      <c r="DQ74" t="s">
        <v>723</v>
      </c>
      <c r="DR74" t="s">
        <v>44</v>
      </c>
      <c r="DS74" t="s">
        <v>725</v>
      </c>
      <c r="EL74" t="s">
        <v>139</v>
      </c>
    </row>
    <row r="75" spans="1:146" x14ac:dyDescent="0.2">
      <c r="A75" t="s">
        <v>323</v>
      </c>
      <c r="B75">
        <v>2021</v>
      </c>
      <c r="C75" t="s">
        <v>613</v>
      </c>
      <c r="D75" t="s">
        <v>613</v>
      </c>
      <c r="E75" t="s">
        <v>612</v>
      </c>
      <c r="F75" t="s">
        <v>613</v>
      </c>
      <c r="G75" t="s">
        <v>611</v>
      </c>
      <c r="H75" t="s">
        <v>68</v>
      </c>
      <c r="P75" t="s">
        <v>324</v>
      </c>
      <c r="AA75" t="s">
        <v>629</v>
      </c>
      <c r="AB75" t="s">
        <v>633</v>
      </c>
      <c r="AD75" t="s">
        <v>256</v>
      </c>
      <c r="AU75" t="s">
        <v>257</v>
      </c>
      <c r="BB75" t="s">
        <v>654</v>
      </c>
      <c r="BV75" t="s">
        <v>14</v>
      </c>
      <c r="BW75" t="s">
        <v>325</v>
      </c>
      <c r="BX75" t="s">
        <v>326</v>
      </c>
      <c r="BY75" t="s">
        <v>16</v>
      </c>
      <c r="CA75">
        <v>90</v>
      </c>
      <c r="CB75" t="s">
        <v>17</v>
      </c>
      <c r="CC75" s="3">
        <v>9</v>
      </c>
      <c r="CD75" s="3">
        <v>5</v>
      </c>
      <c r="CE75" s="3">
        <v>11</v>
      </c>
      <c r="CF75" s="3">
        <v>0</v>
      </c>
      <c r="CG75" s="3">
        <v>0</v>
      </c>
      <c r="CH75" s="3">
        <v>1</v>
      </c>
      <c r="CI75" s="3">
        <v>39</v>
      </c>
      <c r="CJ75" s="3">
        <v>22</v>
      </c>
      <c r="CK75" s="3">
        <v>16</v>
      </c>
      <c r="CL75" s="3"/>
      <c r="CM75">
        <v>21</v>
      </c>
      <c r="CN75" t="s">
        <v>17</v>
      </c>
      <c r="CO75">
        <v>5</v>
      </c>
      <c r="CP75">
        <v>0</v>
      </c>
      <c r="CQ75">
        <v>10</v>
      </c>
      <c r="CR75">
        <v>0</v>
      </c>
      <c r="CS75">
        <v>0</v>
      </c>
      <c r="CT75">
        <v>0</v>
      </c>
      <c r="CU75">
        <v>85</v>
      </c>
      <c r="CV75">
        <v>0</v>
      </c>
      <c r="CW75">
        <v>0</v>
      </c>
      <c r="CY75">
        <v>25</v>
      </c>
      <c r="CZ75" t="s">
        <v>17</v>
      </c>
      <c r="DC75" t="s">
        <v>32</v>
      </c>
      <c r="DX75" t="s">
        <v>257</v>
      </c>
      <c r="EI75" t="s">
        <v>51</v>
      </c>
    </row>
    <row r="76" spans="1:146" x14ac:dyDescent="0.2">
      <c r="A76" t="s">
        <v>759</v>
      </c>
      <c r="B76">
        <v>2021</v>
      </c>
      <c r="C76" t="s">
        <v>613</v>
      </c>
      <c r="D76" t="s">
        <v>613</v>
      </c>
      <c r="E76" t="s">
        <v>612</v>
      </c>
      <c r="F76" t="s">
        <v>613</v>
      </c>
      <c r="G76" t="s">
        <v>29</v>
      </c>
      <c r="AR76" t="s">
        <v>652</v>
      </c>
      <c r="AU76" t="s">
        <v>257</v>
      </c>
      <c r="AV76" t="s">
        <v>646</v>
      </c>
      <c r="AW76" t="s">
        <v>209</v>
      </c>
      <c r="BB76" t="s">
        <v>654</v>
      </c>
      <c r="BE76" t="s">
        <v>354</v>
      </c>
      <c r="BV76" t="s">
        <v>17</v>
      </c>
      <c r="BW76" t="s">
        <v>355</v>
      </c>
      <c r="BX76" t="s">
        <v>356</v>
      </c>
      <c r="BY76" t="s">
        <v>16</v>
      </c>
      <c r="CA76">
        <v>63</v>
      </c>
      <c r="CB76" t="s">
        <v>14</v>
      </c>
      <c r="CC76" s="3"/>
      <c r="CD76" s="3"/>
      <c r="CE76" s="3"/>
      <c r="CF76" s="3"/>
      <c r="CG76" s="3"/>
      <c r="CH76" s="3"/>
      <c r="CI76" s="3"/>
      <c r="CJ76" s="3"/>
      <c r="CK76" s="3"/>
      <c r="CL76" s="3"/>
      <c r="CM76">
        <v>10</v>
      </c>
      <c r="CN76" t="s">
        <v>14</v>
      </c>
      <c r="CY76">
        <v>28.05</v>
      </c>
      <c r="CZ76" t="s">
        <v>17</v>
      </c>
      <c r="DC76" t="s">
        <v>32</v>
      </c>
      <c r="DU76" t="s">
        <v>652</v>
      </c>
      <c r="DV76" t="s">
        <v>733</v>
      </c>
      <c r="DW76" t="s">
        <v>645</v>
      </c>
      <c r="DX76" t="s">
        <v>257</v>
      </c>
      <c r="DY76" t="s">
        <v>727</v>
      </c>
      <c r="DZ76" t="s">
        <v>728</v>
      </c>
      <c r="EI76" t="s">
        <v>51</v>
      </c>
      <c r="EJ76" t="s">
        <v>149</v>
      </c>
    </row>
    <row r="77" spans="1:146" x14ac:dyDescent="0.2">
      <c r="A77" t="s">
        <v>119</v>
      </c>
      <c r="B77">
        <v>2023</v>
      </c>
      <c r="C77" t="s">
        <v>613</v>
      </c>
      <c r="D77" t="s">
        <v>613</v>
      </c>
      <c r="E77" t="s">
        <v>612</v>
      </c>
      <c r="F77" t="s">
        <v>613</v>
      </c>
      <c r="G77" t="s">
        <v>29</v>
      </c>
      <c r="AV77" t="s">
        <v>646</v>
      </c>
      <c r="AW77" t="s">
        <v>209</v>
      </c>
      <c r="AX77" t="s">
        <v>647</v>
      </c>
      <c r="BA77" t="s">
        <v>649</v>
      </c>
      <c r="BE77" t="s">
        <v>120</v>
      </c>
      <c r="BV77" t="s">
        <v>17</v>
      </c>
      <c r="BW77" t="s">
        <v>121</v>
      </c>
      <c r="BX77" t="s">
        <v>122</v>
      </c>
      <c r="BY77" t="s">
        <v>16</v>
      </c>
      <c r="CA77">
        <v>13</v>
      </c>
      <c r="CB77" t="s">
        <v>17</v>
      </c>
      <c r="CC77" s="3"/>
      <c r="CD77" s="3">
        <v>0</v>
      </c>
      <c r="CE77" s="3"/>
      <c r="CF77" s="3">
        <v>0</v>
      </c>
      <c r="CG77" s="3">
        <v>0</v>
      </c>
      <c r="CH77" s="3">
        <v>0</v>
      </c>
      <c r="CI77" s="3"/>
      <c r="CJ77" s="3"/>
      <c r="CK77" s="3"/>
      <c r="CL77" s="3">
        <v>100</v>
      </c>
      <c r="CM77">
        <v>1</v>
      </c>
      <c r="CN77" t="s">
        <v>16</v>
      </c>
      <c r="CY77">
        <v>20</v>
      </c>
      <c r="CZ77" t="s">
        <v>17</v>
      </c>
      <c r="DC77" t="s">
        <v>32</v>
      </c>
      <c r="DU77" t="s">
        <v>652</v>
      </c>
      <c r="DV77" t="s">
        <v>733</v>
      </c>
      <c r="DW77" t="s">
        <v>645</v>
      </c>
      <c r="DX77" t="s">
        <v>257</v>
      </c>
      <c r="DY77" t="s">
        <v>727</v>
      </c>
      <c r="DZ77" t="s">
        <v>728</v>
      </c>
      <c r="ED77" t="s">
        <v>649</v>
      </c>
      <c r="EF77" t="s">
        <v>731</v>
      </c>
      <c r="EI77" t="s">
        <v>51</v>
      </c>
      <c r="EJ77" t="s">
        <v>149</v>
      </c>
      <c r="EK77" t="s">
        <v>101</v>
      </c>
      <c r="EL77" t="s">
        <v>139</v>
      </c>
      <c r="EM77" t="s">
        <v>737</v>
      </c>
    </row>
    <row r="78" spans="1:146" x14ac:dyDescent="0.2">
      <c r="A78" t="s">
        <v>93</v>
      </c>
      <c r="B78">
        <v>2022</v>
      </c>
      <c r="C78" t="s">
        <v>613</v>
      </c>
      <c r="D78" t="s">
        <v>613</v>
      </c>
      <c r="E78" t="s">
        <v>612</v>
      </c>
      <c r="F78" t="s">
        <v>613</v>
      </c>
      <c r="G78" t="s">
        <v>29</v>
      </c>
      <c r="AR78" t="s">
        <v>652</v>
      </c>
      <c r="AS78" t="s">
        <v>653</v>
      </c>
      <c r="AT78" t="s">
        <v>645</v>
      </c>
      <c r="AU78" t="s">
        <v>257</v>
      </c>
      <c r="AV78" t="s">
        <v>646</v>
      </c>
      <c r="AW78" t="s">
        <v>209</v>
      </c>
      <c r="BA78" t="s">
        <v>649</v>
      </c>
      <c r="BV78" t="s">
        <v>17</v>
      </c>
      <c r="BW78" t="s">
        <v>94</v>
      </c>
      <c r="BX78" t="s">
        <v>95</v>
      </c>
      <c r="BY78" t="s">
        <v>16</v>
      </c>
      <c r="CA78">
        <v>4</v>
      </c>
      <c r="CB78" t="s">
        <v>14</v>
      </c>
      <c r="CC78" s="3"/>
      <c r="CD78" s="3"/>
      <c r="CE78" s="3"/>
      <c r="CF78" s="3"/>
      <c r="CG78" s="3"/>
      <c r="CH78" s="3"/>
      <c r="CI78" s="3"/>
      <c r="CJ78" s="3"/>
      <c r="CK78" s="3"/>
      <c r="CL78" s="3"/>
      <c r="CM78">
        <v>2</v>
      </c>
      <c r="CN78" t="s">
        <v>14</v>
      </c>
      <c r="CY78">
        <v>22.5</v>
      </c>
      <c r="CZ78" t="s">
        <v>17</v>
      </c>
      <c r="DB78" t="s">
        <v>27</v>
      </c>
      <c r="DC78" t="s">
        <v>32</v>
      </c>
      <c r="DN78" t="s">
        <v>57</v>
      </c>
      <c r="DO78" t="s">
        <v>81</v>
      </c>
      <c r="DP78" t="s">
        <v>724</v>
      </c>
      <c r="DQ78" t="s">
        <v>723</v>
      </c>
      <c r="DR78" t="s">
        <v>44</v>
      </c>
      <c r="DU78" t="s">
        <v>652</v>
      </c>
      <c r="DV78" t="s">
        <v>733</v>
      </c>
      <c r="DW78" t="s">
        <v>645</v>
      </c>
      <c r="DX78" t="s">
        <v>257</v>
      </c>
      <c r="DY78" t="s">
        <v>727</v>
      </c>
      <c r="DZ78" t="s">
        <v>728</v>
      </c>
      <c r="ED78" t="s">
        <v>649</v>
      </c>
      <c r="EG78" t="s">
        <v>732</v>
      </c>
      <c r="EH78" t="s">
        <v>62</v>
      </c>
      <c r="EI78" t="s">
        <v>51</v>
      </c>
      <c r="EL78" t="s">
        <v>139</v>
      </c>
    </row>
    <row r="79" spans="1:146" x14ac:dyDescent="0.2">
      <c r="A79" t="s">
        <v>28</v>
      </c>
      <c r="B79">
        <v>2021</v>
      </c>
      <c r="C79" t="s">
        <v>613</v>
      </c>
      <c r="D79" t="s">
        <v>613</v>
      </c>
      <c r="E79" t="s">
        <v>612</v>
      </c>
      <c r="F79" t="s">
        <v>613</v>
      </c>
      <c r="G79" t="s">
        <v>29</v>
      </c>
      <c r="AR79" t="s">
        <v>652</v>
      </c>
      <c r="AS79" t="s">
        <v>653</v>
      </c>
      <c r="AT79" t="s">
        <v>645</v>
      </c>
      <c r="AU79" t="s">
        <v>257</v>
      </c>
      <c r="AV79" t="s">
        <v>646</v>
      </c>
      <c r="AW79" t="s">
        <v>209</v>
      </c>
      <c r="AZ79" t="s">
        <v>84</v>
      </c>
      <c r="BV79" t="s">
        <v>17</v>
      </c>
      <c r="BW79" t="s">
        <v>30</v>
      </c>
      <c r="BX79" t="s">
        <v>31</v>
      </c>
      <c r="BY79" t="s">
        <v>16</v>
      </c>
      <c r="CA79">
        <v>10</v>
      </c>
      <c r="CB79" t="s">
        <v>17</v>
      </c>
      <c r="CC79" s="3"/>
      <c r="CD79" s="3"/>
      <c r="CE79" s="3">
        <v>40</v>
      </c>
      <c r="CF79" s="3">
        <v>10</v>
      </c>
      <c r="CG79" s="3"/>
      <c r="CH79" s="3"/>
      <c r="CI79" s="3">
        <v>30</v>
      </c>
      <c r="CJ79" s="3">
        <v>10</v>
      </c>
      <c r="CK79" s="3"/>
      <c r="CL79" s="3">
        <v>10</v>
      </c>
      <c r="CM79">
        <v>1</v>
      </c>
      <c r="CN79" t="s">
        <v>17</v>
      </c>
      <c r="CO79">
        <v>10</v>
      </c>
      <c r="CQ79">
        <v>20</v>
      </c>
      <c r="CR79">
        <v>10</v>
      </c>
      <c r="CT79">
        <v>10</v>
      </c>
      <c r="CU79">
        <v>50</v>
      </c>
      <c r="CY79">
        <v>18.899999999999999</v>
      </c>
      <c r="CZ79" t="s">
        <v>17</v>
      </c>
      <c r="DC79" t="s">
        <v>32</v>
      </c>
      <c r="DU79" t="s">
        <v>652</v>
      </c>
      <c r="DV79" t="s">
        <v>733</v>
      </c>
      <c r="DW79" t="s">
        <v>645</v>
      </c>
      <c r="DX79" t="s">
        <v>257</v>
      </c>
      <c r="DY79" t="s">
        <v>727</v>
      </c>
      <c r="DZ79" t="s">
        <v>728</v>
      </c>
      <c r="EC79" t="s">
        <v>84</v>
      </c>
      <c r="EE79" t="s">
        <v>730</v>
      </c>
      <c r="EG79" t="s">
        <v>732</v>
      </c>
      <c r="EH79" t="s">
        <v>62</v>
      </c>
      <c r="EI79" t="s">
        <v>51</v>
      </c>
      <c r="EJ79" t="s">
        <v>149</v>
      </c>
      <c r="EK79" t="s">
        <v>101</v>
      </c>
    </row>
    <row r="80" spans="1:146" x14ac:dyDescent="0.2">
      <c r="A80" t="s">
        <v>156</v>
      </c>
      <c r="B80">
        <v>2021</v>
      </c>
      <c r="C80" t="s">
        <v>612</v>
      </c>
      <c r="D80" t="s">
        <v>612</v>
      </c>
      <c r="E80" t="s">
        <v>612</v>
      </c>
      <c r="F80" t="s">
        <v>613</v>
      </c>
      <c r="G80" t="s">
        <v>29</v>
      </c>
      <c r="K80" t="s">
        <v>22</v>
      </c>
      <c r="X80" t="s">
        <v>208</v>
      </c>
      <c r="Y80" t="s">
        <v>632</v>
      </c>
      <c r="Z80" t="s">
        <v>560</v>
      </c>
      <c r="AA80" t="s">
        <v>629</v>
      </c>
      <c r="AC80" t="s">
        <v>70</v>
      </c>
      <c r="AD80" t="s">
        <v>256</v>
      </c>
      <c r="AF80" t="s">
        <v>157</v>
      </c>
      <c r="AG80" t="s">
        <v>57</v>
      </c>
      <c r="AI80" t="s">
        <v>471</v>
      </c>
      <c r="AJ80" t="s">
        <v>299</v>
      </c>
      <c r="AK80" t="s">
        <v>145</v>
      </c>
      <c r="AL80" t="s">
        <v>72</v>
      </c>
      <c r="AN80" t="s">
        <v>14</v>
      </c>
      <c r="AR80" t="s">
        <v>652</v>
      </c>
      <c r="AS80" t="s">
        <v>653</v>
      </c>
      <c r="AT80" t="s">
        <v>645</v>
      </c>
      <c r="AU80" t="s">
        <v>257</v>
      </c>
      <c r="AV80" t="s">
        <v>646</v>
      </c>
      <c r="AW80" t="s">
        <v>209</v>
      </c>
      <c r="AX80" t="s">
        <v>647</v>
      </c>
      <c r="AY80" t="s">
        <v>648</v>
      </c>
      <c r="AZ80" t="s">
        <v>84</v>
      </c>
      <c r="BA80" t="s">
        <v>649</v>
      </c>
      <c r="BB80" t="s">
        <v>654</v>
      </c>
      <c r="BC80" t="s">
        <v>651</v>
      </c>
      <c r="BV80" t="s">
        <v>17</v>
      </c>
      <c r="BW80" t="s">
        <v>158</v>
      </c>
      <c r="BX80" t="s">
        <v>159</v>
      </c>
      <c r="BY80" t="s">
        <v>17</v>
      </c>
      <c r="BZ80" t="s">
        <v>160</v>
      </c>
      <c r="CA80">
        <v>260</v>
      </c>
      <c r="CB80" t="s">
        <v>17</v>
      </c>
      <c r="CC80" s="3">
        <v>11</v>
      </c>
      <c r="CD80" s="3">
        <v>5</v>
      </c>
      <c r="CE80" s="3">
        <v>21</v>
      </c>
      <c r="CF80" s="3">
        <v>2</v>
      </c>
      <c r="CG80" s="3">
        <v>0</v>
      </c>
      <c r="CH80" s="3">
        <v>0</v>
      </c>
      <c r="CI80" s="3">
        <v>51</v>
      </c>
      <c r="CJ80" s="3">
        <v>6</v>
      </c>
      <c r="CK80" s="3">
        <v>5</v>
      </c>
      <c r="CL80" s="3"/>
      <c r="CM80">
        <v>80</v>
      </c>
      <c r="CN80" t="s">
        <v>17</v>
      </c>
      <c r="CO80">
        <v>16</v>
      </c>
      <c r="CP80">
        <v>11</v>
      </c>
      <c r="CQ80">
        <v>18</v>
      </c>
      <c r="CR80">
        <v>9</v>
      </c>
      <c r="CS80">
        <v>1</v>
      </c>
      <c r="CT80">
        <v>0</v>
      </c>
      <c r="CU80">
        <v>60</v>
      </c>
      <c r="CV80">
        <v>12</v>
      </c>
      <c r="CW80">
        <v>3</v>
      </c>
      <c r="CY80">
        <v>23.84</v>
      </c>
      <c r="CZ80" t="s">
        <v>17</v>
      </c>
      <c r="DA80" t="s">
        <v>68</v>
      </c>
      <c r="DB80" t="s">
        <v>27</v>
      </c>
      <c r="DC80" t="s">
        <v>32</v>
      </c>
      <c r="DF80" t="s">
        <v>43</v>
      </c>
      <c r="DG80" t="s">
        <v>590</v>
      </c>
      <c r="DH80" t="s">
        <v>78</v>
      </c>
      <c r="DI80" t="s">
        <v>84</v>
      </c>
      <c r="DJ80" t="s">
        <v>404</v>
      </c>
      <c r="DL80" t="s">
        <v>717</v>
      </c>
      <c r="DM80" t="s">
        <v>718</v>
      </c>
      <c r="DS80" t="s">
        <v>725</v>
      </c>
      <c r="DT80" t="s">
        <v>55</v>
      </c>
      <c r="DU80" t="s">
        <v>652</v>
      </c>
      <c r="DV80" t="s">
        <v>733</v>
      </c>
      <c r="DW80" t="s">
        <v>645</v>
      </c>
      <c r="DX80" t="s">
        <v>257</v>
      </c>
      <c r="DY80" t="s">
        <v>727</v>
      </c>
      <c r="DZ80" t="s">
        <v>728</v>
      </c>
      <c r="EA80" t="s">
        <v>647</v>
      </c>
      <c r="EB80" s="1" t="s">
        <v>729</v>
      </c>
      <c r="EC80" t="s">
        <v>84</v>
      </c>
      <c r="ED80" t="s">
        <v>649</v>
      </c>
      <c r="EE80" t="s">
        <v>730</v>
      </c>
      <c r="EF80" t="s">
        <v>731</v>
      </c>
      <c r="EG80" t="s">
        <v>732</v>
      </c>
      <c r="EH80" t="s">
        <v>62</v>
      </c>
      <c r="EJ80" t="s">
        <v>149</v>
      </c>
      <c r="EK80" t="s">
        <v>101</v>
      </c>
      <c r="EL80" t="s">
        <v>139</v>
      </c>
      <c r="EM80" t="s">
        <v>737</v>
      </c>
    </row>
    <row r="81" spans="1:146" x14ac:dyDescent="0.2">
      <c r="A81" t="s">
        <v>460</v>
      </c>
      <c r="B81">
        <v>2022</v>
      </c>
      <c r="C81" t="s">
        <v>613</v>
      </c>
      <c r="D81" t="s">
        <v>613</v>
      </c>
      <c r="E81" t="s">
        <v>612</v>
      </c>
      <c r="F81" t="s">
        <v>613</v>
      </c>
      <c r="G81" t="s">
        <v>29</v>
      </c>
      <c r="AT81" t="s">
        <v>645</v>
      </c>
      <c r="AV81" t="s">
        <v>646</v>
      </c>
      <c r="BE81" t="s">
        <v>461</v>
      </c>
      <c r="BV81" t="s">
        <v>14</v>
      </c>
      <c r="BW81" t="s">
        <v>462</v>
      </c>
      <c r="BX81" t="s">
        <v>463</v>
      </c>
      <c r="BY81" t="s">
        <v>16</v>
      </c>
      <c r="CA81">
        <v>24</v>
      </c>
      <c r="CB81" t="s">
        <v>14</v>
      </c>
      <c r="CC81" s="3"/>
      <c r="CD81" s="3"/>
      <c r="CE81" s="3"/>
      <c r="CF81" s="3"/>
      <c r="CG81" s="3"/>
      <c r="CH81" s="3"/>
      <c r="CI81" s="3"/>
      <c r="CJ81" s="3"/>
      <c r="CK81" s="3"/>
      <c r="CL81" s="3"/>
      <c r="CM81">
        <v>2</v>
      </c>
      <c r="CN81" t="s">
        <v>14</v>
      </c>
      <c r="CY81">
        <v>14.2</v>
      </c>
      <c r="CZ81" t="s">
        <v>17</v>
      </c>
      <c r="DB81" t="s">
        <v>27</v>
      </c>
      <c r="DC81" t="s">
        <v>32</v>
      </c>
      <c r="DN81" t="s">
        <v>57</v>
      </c>
      <c r="DQ81" t="s">
        <v>723</v>
      </c>
      <c r="DR81" t="s">
        <v>44</v>
      </c>
      <c r="DT81" t="s">
        <v>55</v>
      </c>
      <c r="DW81" t="s">
        <v>645</v>
      </c>
      <c r="DX81" t="s">
        <v>257</v>
      </c>
      <c r="DY81" t="s">
        <v>727</v>
      </c>
      <c r="DZ81" t="s">
        <v>728</v>
      </c>
      <c r="EG81" t="s">
        <v>732</v>
      </c>
      <c r="EI81" t="s">
        <v>51</v>
      </c>
      <c r="EL81" t="s">
        <v>139</v>
      </c>
    </row>
    <row r="82" spans="1:146" x14ac:dyDescent="0.2">
      <c r="A82" t="s">
        <v>760</v>
      </c>
      <c r="B82">
        <v>2020</v>
      </c>
      <c r="C82" t="s">
        <v>612</v>
      </c>
      <c r="D82" t="s">
        <v>612</v>
      </c>
      <c r="E82" t="s">
        <v>612</v>
      </c>
      <c r="F82" t="s">
        <v>613</v>
      </c>
      <c r="G82" t="s">
        <v>29</v>
      </c>
      <c r="K82" t="s">
        <v>22</v>
      </c>
      <c r="X82" t="s">
        <v>208</v>
      </c>
      <c r="Y82" t="s">
        <v>632</v>
      </c>
      <c r="Z82" t="s">
        <v>560</v>
      </c>
      <c r="AA82" t="s">
        <v>629</v>
      </c>
      <c r="AC82" t="s">
        <v>70</v>
      </c>
      <c r="AD82" t="s">
        <v>256</v>
      </c>
      <c r="AG82" t="s">
        <v>57</v>
      </c>
      <c r="AK82" t="s">
        <v>145</v>
      </c>
      <c r="AL82" t="s">
        <v>72</v>
      </c>
      <c r="AN82" t="s">
        <v>16</v>
      </c>
      <c r="AQ82" t="s">
        <v>289</v>
      </c>
      <c r="AR82" t="s">
        <v>652</v>
      </c>
      <c r="AS82" t="s">
        <v>653</v>
      </c>
      <c r="AT82" t="s">
        <v>645</v>
      </c>
      <c r="AU82" t="s">
        <v>257</v>
      </c>
      <c r="AV82" t="s">
        <v>646</v>
      </c>
      <c r="AW82" t="s">
        <v>209</v>
      </c>
      <c r="AY82" t="s">
        <v>648</v>
      </c>
      <c r="BB82" t="s">
        <v>654</v>
      </c>
      <c r="BV82" t="s">
        <v>14</v>
      </c>
      <c r="BW82" t="s">
        <v>290</v>
      </c>
      <c r="BX82" t="s">
        <v>291</v>
      </c>
      <c r="BY82" t="s">
        <v>16</v>
      </c>
      <c r="CA82">
        <v>160</v>
      </c>
      <c r="CB82" t="s">
        <v>17</v>
      </c>
      <c r="CC82" s="3">
        <f>(4/120)*100</f>
        <v>3.3333333333333335</v>
      </c>
      <c r="CD82" s="3">
        <f>(13/120)*100</f>
        <v>10.833333333333334</v>
      </c>
      <c r="CE82" s="3">
        <f>(16/120)*100</f>
        <v>13.333333333333334</v>
      </c>
      <c r="CF82" s="3">
        <f>(10/120)*100</f>
        <v>8.3333333333333321</v>
      </c>
      <c r="CG82" s="3">
        <f>(2/120)*100</f>
        <v>1.6666666666666667</v>
      </c>
      <c r="CH82" s="3">
        <f>(4/120)*100</f>
        <v>3.3333333333333335</v>
      </c>
      <c r="CI82" s="3">
        <f>(49/120)*100</f>
        <v>40.833333333333336</v>
      </c>
      <c r="CJ82" s="3">
        <f>(20/120)*100</f>
        <v>16.666666666666664</v>
      </c>
      <c r="CK82" s="3">
        <f>(2/120)*100</f>
        <v>1.6666666666666667</v>
      </c>
      <c r="CL82" s="3"/>
      <c r="CM82">
        <v>38</v>
      </c>
      <c r="CN82" t="s">
        <v>17</v>
      </c>
      <c r="CO82">
        <v>3</v>
      </c>
      <c r="CP82">
        <v>16</v>
      </c>
      <c r="CQ82">
        <v>18</v>
      </c>
      <c r="CR82">
        <v>5</v>
      </c>
      <c r="CS82">
        <v>3</v>
      </c>
      <c r="CT82">
        <v>3</v>
      </c>
      <c r="CU82">
        <v>60</v>
      </c>
      <c r="CV82">
        <v>10</v>
      </c>
      <c r="CW82">
        <v>4</v>
      </c>
      <c r="CY82">
        <v>21.06</v>
      </c>
      <c r="CZ82" t="s">
        <v>17</v>
      </c>
      <c r="DB82" t="s">
        <v>27</v>
      </c>
      <c r="DC82" t="s">
        <v>32</v>
      </c>
      <c r="DN82" t="s">
        <v>57</v>
      </c>
      <c r="DP82" t="s">
        <v>724</v>
      </c>
      <c r="DQ82" t="s">
        <v>723</v>
      </c>
      <c r="DS82" t="s">
        <v>725</v>
      </c>
      <c r="DU82" t="s">
        <v>652</v>
      </c>
      <c r="DV82" t="s">
        <v>733</v>
      </c>
      <c r="DW82" t="s">
        <v>645</v>
      </c>
      <c r="DX82" t="s">
        <v>257</v>
      </c>
      <c r="DY82" t="s">
        <v>727</v>
      </c>
      <c r="DZ82" t="s">
        <v>728</v>
      </c>
      <c r="EA82" t="s">
        <v>647</v>
      </c>
      <c r="EB82" s="1" t="s">
        <v>729</v>
      </c>
      <c r="EC82" t="s">
        <v>84</v>
      </c>
      <c r="EK82" t="s">
        <v>101</v>
      </c>
    </row>
    <row r="83" spans="1:146" x14ac:dyDescent="0.2">
      <c r="A83" t="s">
        <v>761</v>
      </c>
      <c r="B83">
        <v>2022</v>
      </c>
      <c r="C83" t="s">
        <v>612</v>
      </c>
      <c r="D83" t="s">
        <v>612</v>
      </c>
      <c r="E83" t="s">
        <v>612</v>
      </c>
      <c r="F83" t="s">
        <v>612</v>
      </c>
      <c r="G83" t="s">
        <v>29</v>
      </c>
      <c r="O83" t="s">
        <v>220</v>
      </c>
      <c r="S83">
        <v>4</v>
      </c>
      <c r="T83" t="s">
        <v>17</v>
      </c>
      <c r="W83">
        <v>0</v>
      </c>
      <c r="X83" t="s">
        <v>208</v>
      </c>
      <c r="Z83" t="s">
        <v>560</v>
      </c>
      <c r="AA83" t="s">
        <v>629</v>
      </c>
      <c r="AB83" t="s">
        <v>633</v>
      </c>
      <c r="AC83" t="s">
        <v>70</v>
      </c>
      <c r="AD83" t="s">
        <v>256</v>
      </c>
      <c r="AF83" t="s">
        <v>221</v>
      </c>
      <c r="AL83" t="s">
        <v>72</v>
      </c>
      <c r="AN83" t="s">
        <v>14</v>
      </c>
      <c r="AQ83" t="s">
        <v>222</v>
      </c>
      <c r="AR83" t="s">
        <v>652</v>
      </c>
      <c r="AS83" t="s">
        <v>653</v>
      </c>
      <c r="AT83" t="s">
        <v>645</v>
      </c>
      <c r="AU83" t="s">
        <v>257</v>
      </c>
      <c r="AV83" t="s">
        <v>646</v>
      </c>
      <c r="AW83" t="s">
        <v>209</v>
      </c>
      <c r="AZ83" t="s">
        <v>84</v>
      </c>
      <c r="BA83" t="s">
        <v>649</v>
      </c>
      <c r="BB83" t="s">
        <v>654</v>
      </c>
      <c r="BC83" t="s">
        <v>651</v>
      </c>
      <c r="BE83" t="s">
        <v>221</v>
      </c>
      <c r="BF83">
        <v>10627279.859999999</v>
      </c>
      <c r="BG83">
        <v>0</v>
      </c>
      <c r="BJ83" t="s">
        <v>698</v>
      </c>
      <c r="BK83" t="s">
        <v>710</v>
      </c>
      <c r="BO83" t="s">
        <v>712</v>
      </c>
      <c r="BR83" t="s">
        <v>699</v>
      </c>
      <c r="BU83" t="s">
        <v>576</v>
      </c>
      <c r="BV83" t="s">
        <v>17</v>
      </c>
      <c r="BW83" t="s">
        <v>223</v>
      </c>
      <c r="BX83" t="s">
        <v>224</v>
      </c>
      <c r="BY83" t="s">
        <v>16</v>
      </c>
      <c r="CA83">
        <v>176</v>
      </c>
      <c r="CB83" t="s">
        <v>17</v>
      </c>
      <c r="CC83" s="3">
        <v>9</v>
      </c>
      <c r="CD83" s="3">
        <v>2</v>
      </c>
      <c r="CE83" s="3">
        <v>8</v>
      </c>
      <c r="CF83" s="3">
        <v>1</v>
      </c>
      <c r="CG83" s="3">
        <v>0</v>
      </c>
      <c r="CH83" s="3">
        <v>0</v>
      </c>
      <c r="CI83" s="3">
        <v>75</v>
      </c>
      <c r="CJ83" s="3">
        <v>5</v>
      </c>
      <c r="CK83" s="3">
        <v>1</v>
      </c>
      <c r="CL83" s="3"/>
      <c r="CM83">
        <v>58</v>
      </c>
      <c r="CN83" t="s">
        <v>17</v>
      </c>
      <c r="CO83">
        <v>7</v>
      </c>
      <c r="CP83">
        <v>0</v>
      </c>
      <c r="CQ83">
        <v>0</v>
      </c>
      <c r="CR83">
        <v>0</v>
      </c>
      <c r="CS83">
        <v>0</v>
      </c>
      <c r="CT83">
        <v>0</v>
      </c>
      <c r="CU83">
        <v>91</v>
      </c>
      <c r="CV83">
        <v>0</v>
      </c>
      <c r="CW83">
        <v>2</v>
      </c>
      <c r="CY83">
        <v>24.01</v>
      </c>
      <c r="CZ83" t="s">
        <v>17</v>
      </c>
      <c r="DA83" t="s">
        <v>68</v>
      </c>
      <c r="DB83" t="s">
        <v>27</v>
      </c>
      <c r="DC83" t="s">
        <v>32</v>
      </c>
      <c r="DF83" t="s">
        <v>43</v>
      </c>
      <c r="DG83" t="s">
        <v>590</v>
      </c>
      <c r="DH83" t="s">
        <v>78</v>
      </c>
      <c r="DI83" t="s">
        <v>84</v>
      </c>
      <c r="DM83" t="s">
        <v>718</v>
      </c>
      <c r="DP83" t="s">
        <v>724</v>
      </c>
      <c r="DQ83" t="s">
        <v>723</v>
      </c>
      <c r="DS83" t="s">
        <v>725</v>
      </c>
      <c r="DT83" t="s">
        <v>55</v>
      </c>
      <c r="DU83" t="s">
        <v>652</v>
      </c>
      <c r="DV83" t="s">
        <v>733</v>
      </c>
      <c r="DW83" t="s">
        <v>645</v>
      </c>
      <c r="DX83" t="s">
        <v>257</v>
      </c>
      <c r="DY83" t="s">
        <v>727</v>
      </c>
      <c r="DZ83" t="s">
        <v>728</v>
      </c>
      <c r="EC83" t="s">
        <v>84</v>
      </c>
      <c r="EE83" t="s">
        <v>730</v>
      </c>
      <c r="EF83" t="s">
        <v>731</v>
      </c>
      <c r="EG83" t="s">
        <v>732</v>
      </c>
      <c r="EI83" t="s">
        <v>51</v>
      </c>
    </row>
    <row r="84" spans="1:146" x14ac:dyDescent="0.2">
      <c r="A84" t="s">
        <v>762</v>
      </c>
      <c r="B84">
        <v>2023</v>
      </c>
      <c r="C84" t="s">
        <v>612</v>
      </c>
      <c r="D84" t="s">
        <v>613</v>
      </c>
      <c r="E84" t="s">
        <v>612</v>
      </c>
      <c r="F84" t="s">
        <v>612</v>
      </c>
      <c r="G84" t="s">
        <v>29</v>
      </c>
      <c r="K84" t="s">
        <v>22</v>
      </c>
      <c r="AE84" t="s">
        <v>23</v>
      </c>
      <c r="AS84" t="s">
        <v>653</v>
      </c>
      <c r="AT84" t="s">
        <v>645</v>
      </c>
      <c r="AU84" t="s">
        <v>257</v>
      </c>
      <c r="AW84" t="s">
        <v>209</v>
      </c>
      <c r="BE84" t="s">
        <v>225</v>
      </c>
      <c r="BF84">
        <v>0</v>
      </c>
      <c r="BG84">
        <v>0</v>
      </c>
      <c r="BO84" t="s">
        <v>577</v>
      </c>
      <c r="BU84" t="s">
        <v>578</v>
      </c>
      <c r="BV84" t="s">
        <v>17</v>
      </c>
      <c r="BW84" t="s">
        <v>226</v>
      </c>
      <c r="BX84" t="s">
        <v>227</v>
      </c>
      <c r="BY84" t="s">
        <v>17</v>
      </c>
      <c r="CA84">
        <v>22</v>
      </c>
      <c r="CB84" t="s">
        <v>16</v>
      </c>
      <c r="CC84" s="3"/>
      <c r="CD84" s="3"/>
      <c r="CE84" s="3"/>
      <c r="CF84" s="3"/>
      <c r="CG84" s="3"/>
      <c r="CH84" s="3"/>
      <c r="CI84" s="3"/>
      <c r="CJ84" s="3"/>
      <c r="CK84" s="3"/>
      <c r="CL84" s="3"/>
      <c r="CM84">
        <v>8</v>
      </c>
      <c r="CN84" t="s">
        <v>16</v>
      </c>
      <c r="CY84">
        <v>28.85</v>
      </c>
      <c r="CZ84" t="s">
        <v>17</v>
      </c>
      <c r="DA84" t="s">
        <v>68</v>
      </c>
      <c r="DC84" t="s">
        <v>32</v>
      </c>
      <c r="DF84" t="s">
        <v>43</v>
      </c>
      <c r="DG84" t="s">
        <v>590</v>
      </c>
      <c r="DL84" t="s">
        <v>717</v>
      </c>
      <c r="DU84" t="s">
        <v>652</v>
      </c>
      <c r="DV84" t="s">
        <v>733</v>
      </c>
      <c r="DW84" t="s">
        <v>645</v>
      </c>
      <c r="DZ84" t="s">
        <v>728</v>
      </c>
      <c r="ED84" t="s">
        <v>649</v>
      </c>
      <c r="EI84" t="s">
        <v>51</v>
      </c>
      <c r="EK84" t="s">
        <v>101</v>
      </c>
      <c r="EL84" t="s">
        <v>139</v>
      </c>
    </row>
    <row r="85" spans="1:146" x14ac:dyDescent="0.2">
      <c r="A85" t="s">
        <v>543</v>
      </c>
      <c r="B85">
        <v>2023</v>
      </c>
      <c r="C85" t="s">
        <v>613</v>
      </c>
      <c r="D85" t="s">
        <v>612</v>
      </c>
      <c r="E85" t="s">
        <v>612</v>
      </c>
      <c r="F85" t="s">
        <v>613</v>
      </c>
      <c r="G85" t="s">
        <v>29</v>
      </c>
      <c r="AG85" t="s">
        <v>57</v>
      </c>
      <c r="AH85" t="s">
        <v>81</v>
      </c>
      <c r="AK85" t="s">
        <v>145</v>
      </c>
      <c r="AL85" t="s">
        <v>72</v>
      </c>
      <c r="AN85" t="s">
        <v>16</v>
      </c>
      <c r="AQ85" t="s">
        <v>544</v>
      </c>
      <c r="AU85" t="s">
        <v>257</v>
      </c>
      <c r="AW85" t="s">
        <v>209</v>
      </c>
      <c r="BE85" t="s">
        <v>545</v>
      </c>
      <c r="BV85" t="s">
        <v>16</v>
      </c>
      <c r="BW85" t="s">
        <v>546</v>
      </c>
      <c r="BX85" t="s">
        <v>547</v>
      </c>
      <c r="BY85" t="s">
        <v>16</v>
      </c>
      <c r="CA85">
        <v>2</v>
      </c>
      <c r="CB85" t="s">
        <v>17</v>
      </c>
      <c r="CC85" s="3">
        <v>50</v>
      </c>
      <c r="CD85" s="3">
        <v>0</v>
      </c>
      <c r="CE85" s="3">
        <v>0</v>
      </c>
      <c r="CF85" s="3">
        <v>0</v>
      </c>
      <c r="CG85" s="3">
        <v>0</v>
      </c>
      <c r="CH85" s="3">
        <v>0</v>
      </c>
      <c r="CI85" s="3">
        <v>50</v>
      </c>
      <c r="CJ85" s="3">
        <v>0</v>
      </c>
      <c r="CK85" s="3">
        <v>0</v>
      </c>
      <c r="CL85" s="3"/>
      <c r="CM85">
        <v>1</v>
      </c>
      <c r="CN85" t="s">
        <v>17</v>
      </c>
      <c r="CO85">
        <v>100</v>
      </c>
      <c r="CP85">
        <v>0</v>
      </c>
      <c r="CQ85">
        <v>0</v>
      </c>
      <c r="CR85">
        <v>0</v>
      </c>
      <c r="CS85">
        <v>0</v>
      </c>
      <c r="CT85">
        <v>0</v>
      </c>
      <c r="CU85">
        <v>0</v>
      </c>
      <c r="CV85">
        <v>0</v>
      </c>
      <c r="CW85">
        <v>0</v>
      </c>
      <c r="CY85">
        <v>15.45</v>
      </c>
      <c r="CZ85" t="s">
        <v>17</v>
      </c>
      <c r="DB85" t="s">
        <v>27</v>
      </c>
      <c r="DN85" t="s">
        <v>57</v>
      </c>
      <c r="DO85" t="s">
        <v>81</v>
      </c>
      <c r="DP85" t="s">
        <v>724</v>
      </c>
      <c r="DQ85" t="s">
        <v>723</v>
      </c>
      <c r="DR85" t="s">
        <v>44</v>
      </c>
      <c r="DS85" t="s">
        <v>725</v>
      </c>
      <c r="DT85" t="s">
        <v>55</v>
      </c>
      <c r="EI85" t="s">
        <v>51</v>
      </c>
      <c r="EJ85" t="s">
        <v>149</v>
      </c>
      <c r="EK85" t="s">
        <v>101</v>
      </c>
      <c r="EL85" t="s">
        <v>139</v>
      </c>
      <c r="EM85" t="s">
        <v>737</v>
      </c>
    </row>
    <row r="86" spans="1:146" x14ac:dyDescent="0.2">
      <c r="A86" t="s">
        <v>769</v>
      </c>
      <c r="B86">
        <v>2023</v>
      </c>
      <c r="C86" t="s">
        <v>613</v>
      </c>
      <c r="D86" t="s">
        <v>612</v>
      </c>
      <c r="E86" t="s">
        <v>613</v>
      </c>
      <c r="F86" t="s">
        <v>612</v>
      </c>
      <c r="G86" t="s">
        <v>29</v>
      </c>
      <c r="K86" t="s">
        <v>22</v>
      </c>
      <c r="T86" t="s">
        <v>16</v>
      </c>
      <c r="AE86" t="s">
        <v>23</v>
      </c>
      <c r="AF86" t="s">
        <v>584</v>
      </c>
      <c r="AM86" t="s">
        <v>23</v>
      </c>
      <c r="AN86" t="s">
        <v>16</v>
      </c>
      <c r="AQ86" t="s">
        <v>585</v>
      </c>
      <c r="BF86">
        <v>1200000</v>
      </c>
      <c r="BG86">
        <v>3800000</v>
      </c>
      <c r="BH86" t="s">
        <v>697</v>
      </c>
      <c r="BO86" t="s">
        <v>577</v>
      </c>
      <c r="BU86" t="s">
        <v>586</v>
      </c>
      <c r="BV86" t="s">
        <v>16</v>
      </c>
      <c r="BW86" t="s">
        <v>587</v>
      </c>
      <c r="BX86" t="s">
        <v>588</v>
      </c>
      <c r="BY86" t="s">
        <v>16</v>
      </c>
      <c r="BZ86" t="s">
        <v>589</v>
      </c>
      <c r="CA86">
        <v>138</v>
      </c>
      <c r="CB86" t="s">
        <v>16</v>
      </c>
      <c r="CC86" s="3"/>
      <c r="CD86" s="3"/>
      <c r="CE86" s="3"/>
      <c r="CF86" s="3"/>
      <c r="CG86" s="3"/>
      <c r="CH86" s="3"/>
      <c r="CI86" s="3"/>
      <c r="CJ86" s="3"/>
      <c r="CK86" s="3"/>
      <c r="CL86" s="3"/>
      <c r="CM86">
        <v>21</v>
      </c>
      <c r="CN86" t="s">
        <v>16</v>
      </c>
      <c r="CY86">
        <v>21.6</v>
      </c>
      <c r="CZ86" t="s">
        <v>17</v>
      </c>
      <c r="DB86" t="s">
        <v>27</v>
      </c>
      <c r="DC86" t="s">
        <v>32</v>
      </c>
      <c r="DG86" t="s">
        <v>590</v>
      </c>
      <c r="DN86" t="s">
        <v>57</v>
      </c>
      <c r="DO86" t="s">
        <v>81</v>
      </c>
    </row>
    <row r="87" spans="1:146" x14ac:dyDescent="0.2">
      <c r="A87" t="s">
        <v>39</v>
      </c>
      <c r="B87">
        <v>2020</v>
      </c>
      <c r="C87" t="s">
        <v>612</v>
      </c>
      <c r="D87" t="s">
        <v>613</v>
      </c>
      <c r="E87" t="s">
        <v>613</v>
      </c>
      <c r="F87" t="s">
        <v>613</v>
      </c>
      <c r="G87" t="s">
        <v>611</v>
      </c>
      <c r="I87" t="s">
        <v>27</v>
      </c>
      <c r="J87" t="s">
        <v>32</v>
      </c>
      <c r="P87" t="s">
        <v>40</v>
      </c>
      <c r="X87" t="s">
        <v>208</v>
      </c>
      <c r="Z87" t="s">
        <v>560</v>
      </c>
      <c r="AC87" t="s">
        <v>70</v>
      </c>
      <c r="AD87" t="s">
        <v>256</v>
      </c>
      <c r="AM87" t="s">
        <v>23</v>
      </c>
      <c r="AN87" t="s">
        <v>16</v>
      </c>
      <c r="AU87" t="s">
        <v>257</v>
      </c>
      <c r="AW87" t="s">
        <v>209</v>
      </c>
      <c r="BV87" t="s">
        <v>16</v>
      </c>
      <c r="BW87" t="s">
        <v>41</v>
      </c>
      <c r="BX87" t="s">
        <v>42</v>
      </c>
      <c r="BY87" t="s">
        <v>16</v>
      </c>
      <c r="CA87">
        <v>6</v>
      </c>
      <c r="CB87" t="s">
        <v>17</v>
      </c>
      <c r="CC87" s="3">
        <f>(1/7)*100</f>
        <v>14.285714285714285</v>
      </c>
      <c r="CD87" s="3"/>
      <c r="CE87" s="3">
        <f>(1/7)*100</f>
        <v>14.285714285714285</v>
      </c>
      <c r="CF87" s="3"/>
      <c r="CG87" s="3"/>
      <c r="CH87" s="3"/>
      <c r="CI87" s="3">
        <f>(4/7)*100</f>
        <v>57.142857142857139</v>
      </c>
      <c r="CJ87" s="3">
        <f>(1/7)*100</f>
        <v>14.285714285714285</v>
      </c>
      <c r="CK87" s="3"/>
      <c r="CL87" s="3"/>
      <c r="CM87">
        <v>3</v>
      </c>
      <c r="CN87" t="s">
        <v>17</v>
      </c>
      <c r="CO87" s="3">
        <v>0</v>
      </c>
      <c r="CP87" s="3">
        <v>0</v>
      </c>
      <c r="CQ87" s="3">
        <v>33.333333333333329</v>
      </c>
      <c r="CR87" s="3">
        <v>0</v>
      </c>
      <c r="CS87" s="3">
        <v>0</v>
      </c>
      <c r="CT87" s="3">
        <v>0</v>
      </c>
      <c r="CU87" s="3">
        <v>66.666666666666657</v>
      </c>
      <c r="CV87" s="3">
        <v>0</v>
      </c>
      <c r="CW87" s="3">
        <v>0</v>
      </c>
      <c r="CY87">
        <v>19</v>
      </c>
      <c r="CZ87" t="s">
        <v>17</v>
      </c>
      <c r="DA87" t="s">
        <v>68</v>
      </c>
      <c r="DB87" t="s">
        <v>27</v>
      </c>
      <c r="DC87" t="s">
        <v>32</v>
      </c>
      <c r="DF87" t="s">
        <v>43</v>
      </c>
      <c r="DG87" t="s">
        <v>590</v>
      </c>
      <c r="DH87" t="s">
        <v>78</v>
      </c>
      <c r="DL87" t="s">
        <v>717</v>
      </c>
      <c r="DM87" t="s">
        <v>718</v>
      </c>
      <c r="DR87" t="s">
        <v>44</v>
      </c>
      <c r="DZ87" t="s">
        <v>728</v>
      </c>
      <c r="EC87" t="s">
        <v>84</v>
      </c>
      <c r="EF87" t="s">
        <v>731</v>
      </c>
      <c r="EK87" t="s">
        <v>101</v>
      </c>
      <c r="EL87" t="s">
        <v>139</v>
      </c>
      <c r="EM87" t="s">
        <v>737</v>
      </c>
    </row>
    <row r="88" spans="1:146" x14ac:dyDescent="0.2">
      <c r="A88" t="s">
        <v>571</v>
      </c>
      <c r="B88">
        <v>2019</v>
      </c>
      <c r="C88" t="s">
        <v>612</v>
      </c>
      <c r="D88" t="s">
        <v>612</v>
      </c>
      <c r="E88" t="s">
        <v>612</v>
      </c>
      <c r="F88" t="s">
        <v>613</v>
      </c>
      <c r="G88" t="s">
        <v>29</v>
      </c>
      <c r="O88" t="s">
        <v>220</v>
      </c>
      <c r="S88">
        <v>4</v>
      </c>
      <c r="T88" t="s">
        <v>16</v>
      </c>
      <c r="X88" t="s">
        <v>208</v>
      </c>
      <c r="Y88" t="s">
        <v>632</v>
      </c>
      <c r="Z88" t="s">
        <v>560</v>
      </c>
      <c r="AA88" t="s">
        <v>629</v>
      </c>
      <c r="AC88" t="s">
        <v>70</v>
      </c>
      <c r="AD88" t="s">
        <v>256</v>
      </c>
      <c r="AG88" t="s">
        <v>57</v>
      </c>
      <c r="AH88" t="s">
        <v>81</v>
      </c>
      <c r="AI88" t="s">
        <v>471</v>
      </c>
      <c r="AJ88" t="s">
        <v>299</v>
      </c>
      <c r="AK88" t="s">
        <v>145</v>
      </c>
      <c r="AL88" t="s">
        <v>72</v>
      </c>
      <c r="AN88" t="s">
        <v>16</v>
      </c>
      <c r="AR88" t="s">
        <v>652</v>
      </c>
      <c r="AS88" t="s">
        <v>653</v>
      </c>
      <c r="AT88" t="s">
        <v>645</v>
      </c>
      <c r="AU88" t="s">
        <v>257</v>
      </c>
      <c r="AV88" t="s">
        <v>646</v>
      </c>
      <c r="AW88" t="s">
        <v>209</v>
      </c>
      <c r="AX88" t="s">
        <v>647</v>
      </c>
      <c r="AY88" t="s">
        <v>648</v>
      </c>
      <c r="AZ88" t="s">
        <v>84</v>
      </c>
      <c r="BB88" t="s">
        <v>654</v>
      </c>
      <c r="BC88" t="s">
        <v>651</v>
      </c>
      <c r="BV88" t="s">
        <v>17</v>
      </c>
      <c r="BW88" t="s">
        <v>572</v>
      </c>
      <c r="BX88" t="s">
        <v>221</v>
      </c>
      <c r="BY88" t="s">
        <v>16</v>
      </c>
      <c r="CA88">
        <v>0</v>
      </c>
      <c r="CB88" t="s">
        <v>17</v>
      </c>
      <c r="CC88" s="3">
        <v>8</v>
      </c>
      <c r="CD88" s="3">
        <v>3</v>
      </c>
      <c r="CE88" s="3">
        <v>9</v>
      </c>
      <c r="CF88" s="3">
        <v>2</v>
      </c>
      <c r="CG88" s="3">
        <v>0</v>
      </c>
      <c r="CH88" s="3">
        <v>0</v>
      </c>
      <c r="CI88" s="3">
        <v>73</v>
      </c>
      <c r="CJ88" s="3">
        <v>3</v>
      </c>
      <c r="CK88" s="3">
        <v>3</v>
      </c>
      <c r="CL88" s="3"/>
      <c r="CM88">
        <v>368</v>
      </c>
      <c r="CN88" t="s">
        <v>17</v>
      </c>
      <c r="CO88">
        <v>10</v>
      </c>
      <c r="CP88">
        <v>3</v>
      </c>
      <c r="CQ88">
        <v>7</v>
      </c>
      <c r="CR88">
        <v>2</v>
      </c>
      <c r="CS88">
        <v>0</v>
      </c>
      <c r="CT88">
        <v>0</v>
      </c>
      <c r="CU88">
        <v>73</v>
      </c>
      <c r="CV88">
        <v>5</v>
      </c>
      <c r="CW88">
        <v>2</v>
      </c>
      <c r="CY88">
        <v>20.5</v>
      </c>
      <c r="CZ88" t="s">
        <v>17</v>
      </c>
      <c r="DA88" t="s">
        <v>68</v>
      </c>
      <c r="DB88" t="s">
        <v>27</v>
      </c>
      <c r="DC88" t="s">
        <v>32</v>
      </c>
      <c r="DF88" t="s">
        <v>43</v>
      </c>
      <c r="DG88" t="s">
        <v>590</v>
      </c>
      <c r="DH88" t="s">
        <v>78</v>
      </c>
      <c r="DI88" t="s">
        <v>84</v>
      </c>
      <c r="DJ88" t="s">
        <v>404</v>
      </c>
      <c r="DL88" t="s">
        <v>717</v>
      </c>
      <c r="DM88" t="s">
        <v>718</v>
      </c>
      <c r="DN88" t="s">
        <v>57</v>
      </c>
      <c r="DO88" t="s">
        <v>81</v>
      </c>
      <c r="DS88" t="s">
        <v>725</v>
      </c>
      <c r="DT88" t="s">
        <v>55</v>
      </c>
      <c r="DU88" t="s">
        <v>652</v>
      </c>
      <c r="DV88" t="s">
        <v>733</v>
      </c>
      <c r="DW88" t="s">
        <v>645</v>
      </c>
      <c r="DX88" t="s">
        <v>257</v>
      </c>
      <c r="DY88" t="s">
        <v>727</v>
      </c>
      <c r="DZ88" t="s">
        <v>728</v>
      </c>
      <c r="EA88" t="s">
        <v>647</v>
      </c>
      <c r="EB88" t="s">
        <v>729</v>
      </c>
      <c r="EC88" t="s">
        <v>84</v>
      </c>
      <c r="EE88" t="s">
        <v>730</v>
      </c>
      <c r="EF88" t="s">
        <v>731</v>
      </c>
      <c r="EO88" t="s">
        <v>573</v>
      </c>
    </row>
    <row r="89" spans="1:146" x14ac:dyDescent="0.2">
      <c r="A89" t="s">
        <v>597</v>
      </c>
      <c r="B89">
        <v>2023</v>
      </c>
      <c r="C89" t="s">
        <v>612</v>
      </c>
      <c r="D89" t="s">
        <v>613</v>
      </c>
      <c r="E89" t="s">
        <v>612</v>
      </c>
      <c r="F89" t="s">
        <v>613</v>
      </c>
      <c r="G89" t="s">
        <v>29</v>
      </c>
      <c r="O89" t="s">
        <v>220</v>
      </c>
      <c r="Q89">
        <v>0</v>
      </c>
      <c r="R89">
        <v>0</v>
      </c>
      <c r="S89">
        <v>1</v>
      </c>
      <c r="T89" t="s">
        <v>17</v>
      </c>
      <c r="U89">
        <v>0</v>
      </c>
      <c r="V89">
        <v>0</v>
      </c>
      <c r="W89">
        <v>1</v>
      </c>
      <c r="AD89" t="s">
        <v>256</v>
      </c>
      <c r="AF89" t="s">
        <v>598</v>
      </c>
      <c r="AL89" t="s">
        <v>72</v>
      </c>
      <c r="AN89" t="s">
        <v>16</v>
      </c>
      <c r="AQ89" t="s">
        <v>600</v>
      </c>
      <c r="AW89" t="s">
        <v>209</v>
      </c>
      <c r="AX89" t="s">
        <v>647</v>
      </c>
      <c r="AZ89" t="s">
        <v>84</v>
      </c>
      <c r="BC89" t="s">
        <v>651</v>
      </c>
      <c r="BV89" t="s">
        <v>16</v>
      </c>
      <c r="BW89" t="s">
        <v>601</v>
      </c>
      <c r="BX89" t="s">
        <v>602</v>
      </c>
      <c r="BY89" t="s">
        <v>16</v>
      </c>
      <c r="CA89">
        <v>9</v>
      </c>
      <c r="CB89" t="s">
        <v>16</v>
      </c>
      <c r="CC89" s="3"/>
      <c r="CD89" s="3"/>
      <c r="CE89" s="3"/>
      <c r="CF89" s="3"/>
      <c r="CG89" s="3"/>
      <c r="CH89" s="3"/>
      <c r="CI89" s="3"/>
      <c r="CJ89" s="3"/>
      <c r="CK89" s="3"/>
      <c r="CL89" s="3"/>
      <c r="CM89">
        <v>4</v>
      </c>
      <c r="CN89" t="s">
        <v>17</v>
      </c>
      <c r="CO89">
        <v>0</v>
      </c>
      <c r="CP89">
        <v>0</v>
      </c>
      <c r="CQ89">
        <v>25</v>
      </c>
      <c r="CR89">
        <v>0</v>
      </c>
      <c r="CS89">
        <v>0</v>
      </c>
      <c r="CT89">
        <v>0</v>
      </c>
      <c r="CU89">
        <v>75</v>
      </c>
      <c r="CV89">
        <v>0</v>
      </c>
      <c r="CW89">
        <v>0</v>
      </c>
      <c r="CY89">
        <v>50</v>
      </c>
      <c r="CZ89" t="s">
        <v>17</v>
      </c>
      <c r="DA89" t="s">
        <v>68</v>
      </c>
      <c r="DB89" t="s">
        <v>27</v>
      </c>
      <c r="DC89" t="s">
        <v>32</v>
      </c>
      <c r="DF89" t="s">
        <v>43</v>
      </c>
      <c r="DG89" t="s">
        <v>590</v>
      </c>
      <c r="DH89" t="s">
        <v>78</v>
      </c>
      <c r="DI89" t="s">
        <v>84</v>
      </c>
      <c r="DJ89" t="s">
        <v>404</v>
      </c>
      <c r="DK89" t="s">
        <v>716</v>
      </c>
      <c r="DL89" t="s">
        <v>717</v>
      </c>
      <c r="DM89" t="s">
        <v>718</v>
      </c>
      <c r="DP89" t="s">
        <v>724</v>
      </c>
      <c r="DQ89" t="s">
        <v>723</v>
      </c>
      <c r="DS89" t="s">
        <v>725</v>
      </c>
      <c r="DT89" t="s">
        <v>55</v>
      </c>
      <c r="DU89" t="s">
        <v>652</v>
      </c>
      <c r="EI89" t="s">
        <v>51</v>
      </c>
      <c r="EJ89" t="s">
        <v>149</v>
      </c>
      <c r="EK89" t="s">
        <v>101</v>
      </c>
      <c r="EL89" t="s">
        <v>139</v>
      </c>
      <c r="EM89" t="s">
        <v>737</v>
      </c>
    </row>
    <row r="90" spans="1:146" x14ac:dyDescent="0.2">
      <c r="A90" t="s">
        <v>198</v>
      </c>
      <c r="B90">
        <v>2020</v>
      </c>
      <c r="C90" t="s">
        <v>613</v>
      </c>
      <c r="D90" t="s">
        <v>612</v>
      </c>
      <c r="E90" t="s">
        <v>613</v>
      </c>
      <c r="F90" t="s">
        <v>613</v>
      </c>
      <c r="G90" t="s">
        <v>29</v>
      </c>
      <c r="AM90" t="s">
        <v>23</v>
      </c>
      <c r="AN90" t="s">
        <v>16</v>
      </c>
      <c r="AQ90" t="s">
        <v>199</v>
      </c>
      <c r="BV90" t="s">
        <v>17</v>
      </c>
      <c r="BW90" t="s">
        <v>200</v>
      </c>
      <c r="BX90" t="s">
        <v>201</v>
      </c>
      <c r="BY90" t="s">
        <v>16</v>
      </c>
      <c r="CA90">
        <v>25</v>
      </c>
      <c r="CB90" t="s">
        <v>16</v>
      </c>
      <c r="CC90" s="3"/>
      <c r="CD90" s="3"/>
      <c r="CE90" s="3"/>
      <c r="CF90" s="3"/>
      <c r="CG90" s="3"/>
      <c r="CH90" s="3"/>
      <c r="CI90" s="3"/>
      <c r="CJ90" s="3"/>
      <c r="CK90" s="3"/>
      <c r="CL90" s="3"/>
      <c r="CM90">
        <v>8</v>
      </c>
      <c r="CN90" t="s">
        <v>16</v>
      </c>
      <c r="CY90">
        <v>24</v>
      </c>
      <c r="CZ90" t="s">
        <v>17</v>
      </c>
      <c r="DB90" t="s">
        <v>27</v>
      </c>
      <c r="DN90" t="s">
        <v>57</v>
      </c>
      <c r="DO90" t="s">
        <v>81</v>
      </c>
      <c r="DQ90" t="s">
        <v>723</v>
      </c>
      <c r="EJ90" t="s">
        <v>149</v>
      </c>
      <c r="EK90" t="s">
        <v>101</v>
      </c>
      <c r="EL90" t="s">
        <v>139</v>
      </c>
    </row>
    <row r="91" spans="1:146" x14ac:dyDescent="0.2">
      <c r="A91" t="s">
        <v>763</v>
      </c>
      <c r="B91">
        <v>2019</v>
      </c>
      <c r="C91" t="s">
        <v>612</v>
      </c>
      <c r="D91" t="s">
        <v>612</v>
      </c>
      <c r="E91" t="s">
        <v>612</v>
      </c>
      <c r="F91" t="s">
        <v>613</v>
      </c>
      <c r="G91" t="s">
        <v>29</v>
      </c>
      <c r="K91" t="s">
        <v>22</v>
      </c>
      <c r="X91" t="s">
        <v>208</v>
      </c>
      <c r="Y91" t="s">
        <v>632</v>
      </c>
      <c r="AD91" t="s">
        <v>256</v>
      </c>
      <c r="AF91" t="s">
        <v>447</v>
      </c>
      <c r="AG91" t="s">
        <v>57</v>
      </c>
      <c r="AH91" t="s">
        <v>81</v>
      </c>
      <c r="AI91" t="s">
        <v>471</v>
      </c>
      <c r="AJ91" t="s">
        <v>299</v>
      </c>
      <c r="AK91" t="s">
        <v>145</v>
      </c>
      <c r="AL91" t="s">
        <v>72</v>
      </c>
      <c r="AN91" t="s">
        <v>58</v>
      </c>
      <c r="AO91">
        <v>26519661</v>
      </c>
      <c r="AQ91" t="s">
        <v>448</v>
      </c>
      <c r="AR91" t="s">
        <v>652</v>
      </c>
      <c r="AS91" t="s">
        <v>653</v>
      </c>
      <c r="AT91" t="s">
        <v>645</v>
      </c>
      <c r="AU91" t="s">
        <v>257</v>
      </c>
      <c r="AV91" t="s">
        <v>646</v>
      </c>
      <c r="AW91" t="s">
        <v>209</v>
      </c>
      <c r="AZ91" t="s">
        <v>84</v>
      </c>
      <c r="BB91" t="s">
        <v>654</v>
      </c>
      <c r="BV91" t="s">
        <v>17</v>
      </c>
      <c r="BW91" t="s">
        <v>449</v>
      </c>
      <c r="BX91" t="s">
        <v>450</v>
      </c>
      <c r="BY91" t="s">
        <v>17</v>
      </c>
      <c r="BZ91" t="s">
        <v>451</v>
      </c>
      <c r="CA91">
        <v>840</v>
      </c>
      <c r="CB91" t="s">
        <v>17</v>
      </c>
      <c r="CC91" s="3">
        <v>6</v>
      </c>
      <c r="CD91" s="3">
        <v>3</v>
      </c>
      <c r="CE91" s="3">
        <v>7</v>
      </c>
      <c r="CF91" s="3">
        <v>1</v>
      </c>
      <c r="CG91" s="3">
        <v>0</v>
      </c>
      <c r="CH91" s="3">
        <v>0</v>
      </c>
      <c r="CI91" s="3">
        <v>79</v>
      </c>
      <c r="CJ91" s="3">
        <v>3</v>
      </c>
      <c r="CK91" s="3">
        <v>0</v>
      </c>
      <c r="CL91" s="3">
        <v>1</v>
      </c>
      <c r="CM91">
        <v>157</v>
      </c>
      <c r="CN91" t="s">
        <v>17</v>
      </c>
      <c r="CO91">
        <v>4</v>
      </c>
      <c r="CP91">
        <v>4</v>
      </c>
      <c r="CQ91">
        <v>5</v>
      </c>
      <c r="CR91">
        <v>0</v>
      </c>
      <c r="CS91">
        <v>0</v>
      </c>
      <c r="CT91">
        <v>0</v>
      </c>
      <c r="CU91">
        <v>82</v>
      </c>
      <c r="CV91">
        <v>3</v>
      </c>
      <c r="CW91">
        <v>0</v>
      </c>
      <c r="CX91">
        <v>2</v>
      </c>
      <c r="CY91">
        <v>20</v>
      </c>
      <c r="CZ91" t="s">
        <v>17</v>
      </c>
      <c r="DA91" t="s">
        <v>68</v>
      </c>
      <c r="DB91" t="s">
        <v>27</v>
      </c>
      <c r="DC91" t="s">
        <v>32</v>
      </c>
      <c r="DF91" t="s">
        <v>43</v>
      </c>
      <c r="DG91" t="s">
        <v>590</v>
      </c>
      <c r="DH91" t="s">
        <v>78</v>
      </c>
      <c r="DI91" t="s">
        <v>84</v>
      </c>
      <c r="DJ91" t="s">
        <v>404</v>
      </c>
      <c r="DM91" t="s">
        <v>718</v>
      </c>
      <c r="DN91" t="s">
        <v>57</v>
      </c>
      <c r="DO91" t="s">
        <v>81</v>
      </c>
      <c r="DP91" t="s">
        <v>724</v>
      </c>
      <c r="DQ91" t="s">
        <v>723</v>
      </c>
      <c r="DR91" t="s">
        <v>44</v>
      </c>
      <c r="DT91" t="s">
        <v>55</v>
      </c>
      <c r="DU91" t="s">
        <v>652</v>
      </c>
      <c r="DV91" t="s">
        <v>733</v>
      </c>
      <c r="DW91" t="s">
        <v>645</v>
      </c>
      <c r="DX91" t="s">
        <v>257</v>
      </c>
      <c r="DY91" t="s">
        <v>727</v>
      </c>
      <c r="DZ91" t="s">
        <v>728</v>
      </c>
      <c r="EC91" t="s">
        <v>84</v>
      </c>
      <c r="EE91" t="s">
        <v>730</v>
      </c>
      <c r="EG91" t="s">
        <v>732</v>
      </c>
      <c r="EH91" t="s">
        <v>62</v>
      </c>
      <c r="EI91" t="s">
        <v>51</v>
      </c>
      <c r="EJ91" t="s">
        <v>149</v>
      </c>
      <c r="EK91" t="s">
        <v>101</v>
      </c>
      <c r="EL91" t="s">
        <v>139</v>
      </c>
      <c r="EM91" t="s">
        <v>737</v>
      </c>
    </row>
    <row r="92" spans="1:146" x14ac:dyDescent="0.2">
      <c r="A92" t="s">
        <v>380</v>
      </c>
      <c r="B92">
        <v>2023</v>
      </c>
      <c r="C92" t="s">
        <v>612</v>
      </c>
      <c r="D92" t="s">
        <v>613</v>
      </c>
      <c r="E92" t="s">
        <v>613</v>
      </c>
      <c r="F92" t="s">
        <v>613</v>
      </c>
      <c r="G92" t="s">
        <v>29</v>
      </c>
      <c r="O92" t="s">
        <v>220</v>
      </c>
      <c r="P92" t="s">
        <v>622</v>
      </c>
      <c r="S92">
        <v>2</v>
      </c>
      <c r="T92" t="s">
        <v>17</v>
      </c>
      <c r="W92">
        <v>2</v>
      </c>
      <c r="X92" t="s">
        <v>208</v>
      </c>
      <c r="AC92" t="s">
        <v>70</v>
      </c>
      <c r="AD92" t="s">
        <v>256</v>
      </c>
      <c r="AF92" t="s">
        <v>381</v>
      </c>
      <c r="BV92" t="s">
        <v>16</v>
      </c>
      <c r="BW92" t="s">
        <v>382</v>
      </c>
      <c r="BX92" t="s">
        <v>383</v>
      </c>
      <c r="BY92" t="s">
        <v>16</v>
      </c>
      <c r="CA92">
        <v>15</v>
      </c>
      <c r="CB92" t="s">
        <v>17</v>
      </c>
      <c r="CC92" s="3">
        <v>33</v>
      </c>
      <c r="CD92" s="3">
        <v>0</v>
      </c>
      <c r="CE92" s="3">
        <v>8</v>
      </c>
      <c r="CF92" s="3">
        <v>0</v>
      </c>
      <c r="CG92" s="3">
        <v>0</v>
      </c>
      <c r="CH92" s="3">
        <v>0</v>
      </c>
      <c r="CI92" s="3">
        <v>54</v>
      </c>
      <c r="CJ92" s="3">
        <v>0</v>
      </c>
      <c r="CK92" s="3">
        <v>0</v>
      </c>
      <c r="CL92" s="3">
        <v>5</v>
      </c>
      <c r="CM92">
        <v>3</v>
      </c>
      <c r="CN92" t="s">
        <v>17</v>
      </c>
      <c r="CO92">
        <v>0</v>
      </c>
      <c r="CP92">
        <v>0</v>
      </c>
      <c r="CQ92">
        <v>33</v>
      </c>
      <c r="CR92">
        <v>0</v>
      </c>
      <c r="CS92">
        <v>0</v>
      </c>
      <c r="CT92">
        <v>0</v>
      </c>
      <c r="CU92">
        <v>67</v>
      </c>
      <c r="CV92">
        <v>0</v>
      </c>
      <c r="CW92">
        <v>0</v>
      </c>
      <c r="CY92">
        <v>20</v>
      </c>
      <c r="CZ92" t="s">
        <v>16</v>
      </c>
      <c r="EP92" t="s">
        <v>384</v>
      </c>
    </row>
    <row r="93" spans="1:146" x14ac:dyDescent="0.2">
      <c r="A93" t="s">
        <v>33</v>
      </c>
      <c r="B93">
        <v>2023</v>
      </c>
      <c r="C93" t="s">
        <v>612</v>
      </c>
      <c r="D93" t="s">
        <v>613</v>
      </c>
      <c r="E93" t="s">
        <v>613</v>
      </c>
      <c r="F93" t="s">
        <v>612</v>
      </c>
      <c r="G93" t="s">
        <v>29</v>
      </c>
      <c r="K93" t="s">
        <v>22</v>
      </c>
      <c r="AE93" t="s">
        <v>23</v>
      </c>
      <c r="AF93" t="s">
        <v>34</v>
      </c>
      <c r="BF93">
        <v>200000</v>
      </c>
      <c r="BG93">
        <v>45000</v>
      </c>
      <c r="BS93" t="s">
        <v>23</v>
      </c>
      <c r="BU93" t="s">
        <v>35</v>
      </c>
      <c r="BV93" t="s">
        <v>16</v>
      </c>
      <c r="BW93" t="s">
        <v>36</v>
      </c>
      <c r="BX93" t="s">
        <v>37</v>
      </c>
      <c r="BY93" t="s">
        <v>16</v>
      </c>
      <c r="CA93">
        <v>9</v>
      </c>
      <c r="CB93" t="s">
        <v>16</v>
      </c>
      <c r="CC93" s="3"/>
      <c r="CD93" s="3"/>
      <c r="CE93" s="3"/>
      <c r="CF93" s="3"/>
      <c r="CG93" s="3"/>
      <c r="CH93" s="3"/>
      <c r="CI93" s="3"/>
      <c r="CJ93" s="3"/>
      <c r="CK93" s="3"/>
      <c r="CL93" s="3"/>
      <c r="CM93">
        <v>4</v>
      </c>
      <c r="CN93" t="s">
        <v>16</v>
      </c>
      <c r="CY93">
        <v>24</v>
      </c>
      <c r="CZ93" t="s">
        <v>16</v>
      </c>
      <c r="EP93" t="s">
        <v>38</v>
      </c>
    </row>
    <row r="94" spans="1:146" x14ac:dyDescent="0.2">
      <c r="A94" t="s">
        <v>540</v>
      </c>
      <c r="B94">
        <v>2020</v>
      </c>
      <c r="C94" t="s">
        <v>613</v>
      </c>
      <c r="D94" t="s">
        <v>612</v>
      </c>
      <c r="E94" t="s">
        <v>612</v>
      </c>
      <c r="F94" t="s">
        <v>613</v>
      </c>
      <c r="G94" t="s">
        <v>29</v>
      </c>
      <c r="AL94" t="s">
        <v>72</v>
      </c>
      <c r="AN94" t="s">
        <v>16</v>
      </c>
      <c r="AS94" t="s">
        <v>653</v>
      </c>
      <c r="AU94" t="s">
        <v>257</v>
      </c>
      <c r="AV94" t="s">
        <v>646</v>
      </c>
      <c r="AW94" t="s">
        <v>209</v>
      </c>
      <c r="BA94" t="s">
        <v>649</v>
      </c>
      <c r="BB94" t="s">
        <v>654</v>
      </c>
      <c r="BV94" t="s">
        <v>16</v>
      </c>
      <c r="BW94" t="s">
        <v>541</v>
      </c>
      <c r="BX94" t="s">
        <v>542</v>
      </c>
      <c r="BY94" t="s">
        <v>16</v>
      </c>
      <c r="CA94">
        <v>8</v>
      </c>
      <c r="CB94" t="s">
        <v>17</v>
      </c>
      <c r="CC94" s="3">
        <v>8</v>
      </c>
      <c r="CD94" s="3">
        <v>8</v>
      </c>
      <c r="CE94" s="3">
        <v>2</v>
      </c>
      <c r="CF94" s="3">
        <v>0</v>
      </c>
      <c r="CG94" s="3">
        <v>0</v>
      </c>
      <c r="CH94" s="3">
        <v>0</v>
      </c>
      <c r="CI94" s="3">
        <v>82</v>
      </c>
      <c r="CJ94" s="3">
        <v>0</v>
      </c>
      <c r="CK94" s="3">
        <v>0</v>
      </c>
      <c r="CL94" s="3"/>
      <c r="CM94">
        <v>3</v>
      </c>
      <c r="CN94" t="s">
        <v>17</v>
      </c>
      <c r="CO94">
        <v>0</v>
      </c>
      <c r="CP94">
        <v>0</v>
      </c>
      <c r="CQ94">
        <v>0</v>
      </c>
      <c r="CR94">
        <v>0</v>
      </c>
      <c r="CS94">
        <v>0</v>
      </c>
      <c r="CT94">
        <v>0</v>
      </c>
      <c r="CU94">
        <v>100</v>
      </c>
      <c r="CV94">
        <v>0</v>
      </c>
      <c r="CW94">
        <v>0</v>
      </c>
      <c r="CY94">
        <v>25</v>
      </c>
      <c r="CZ94" t="s">
        <v>17</v>
      </c>
      <c r="DB94" t="s">
        <v>27</v>
      </c>
      <c r="DC94" t="s">
        <v>32</v>
      </c>
      <c r="DT94" t="s">
        <v>55</v>
      </c>
      <c r="DV94" t="s">
        <v>733</v>
      </c>
      <c r="DW94" t="s">
        <v>645</v>
      </c>
      <c r="DX94" t="s">
        <v>257</v>
      </c>
      <c r="DZ94" t="s">
        <v>728</v>
      </c>
      <c r="EA94" t="s">
        <v>647</v>
      </c>
      <c r="EB94" s="1" t="s">
        <v>729</v>
      </c>
      <c r="EC94" t="s">
        <v>84</v>
      </c>
      <c r="ED94" t="s">
        <v>649</v>
      </c>
      <c r="EE94" t="s">
        <v>730</v>
      </c>
      <c r="EI94" t="s">
        <v>51</v>
      </c>
      <c r="EJ94" t="s">
        <v>149</v>
      </c>
    </row>
    <row r="95" spans="1:146" x14ac:dyDescent="0.2">
      <c r="A95" t="s">
        <v>285</v>
      </c>
      <c r="B95">
        <v>2023</v>
      </c>
      <c r="C95" t="s">
        <v>613</v>
      </c>
      <c r="D95" t="s">
        <v>613</v>
      </c>
      <c r="E95" t="s">
        <v>612</v>
      </c>
      <c r="F95" t="s">
        <v>613</v>
      </c>
      <c r="G95" t="s">
        <v>29</v>
      </c>
      <c r="AS95" t="s">
        <v>653</v>
      </c>
      <c r="AV95" t="s">
        <v>646</v>
      </c>
      <c r="AW95" t="s">
        <v>209</v>
      </c>
      <c r="BE95" t="s">
        <v>286</v>
      </c>
      <c r="BV95" t="s">
        <v>17</v>
      </c>
      <c r="BW95" t="s">
        <v>287</v>
      </c>
      <c r="BX95" t="s">
        <v>288</v>
      </c>
      <c r="BY95" t="s">
        <v>16</v>
      </c>
      <c r="CA95">
        <v>2</v>
      </c>
      <c r="CB95" t="s">
        <v>17</v>
      </c>
      <c r="CC95" s="3">
        <v>0</v>
      </c>
      <c r="CD95" s="3">
        <v>0</v>
      </c>
      <c r="CE95" s="3">
        <v>0</v>
      </c>
      <c r="CF95" s="3">
        <v>0</v>
      </c>
      <c r="CG95" s="3">
        <v>0</v>
      </c>
      <c r="CH95" s="3">
        <v>0</v>
      </c>
      <c r="CI95" s="3">
        <v>100</v>
      </c>
      <c r="CJ95" s="3">
        <v>0</v>
      </c>
      <c r="CK95" s="3">
        <v>0</v>
      </c>
      <c r="CL95" s="3"/>
      <c r="CM95">
        <v>2</v>
      </c>
      <c r="CN95" t="s">
        <v>17</v>
      </c>
      <c r="CO95">
        <v>1</v>
      </c>
      <c r="CP95">
        <v>0</v>
      </c>
      <c r="CQ95">
        <v>0</v>
      </c>
      <c r="CR95">
        <v>2</v>
      </c>
      <c r="CS95">
        <v>0</v>
      </c>
      <c r="CT95">
        <v>0</v>
      </c>
      <c r="CU95">
        <v>98</v>
      </c>
      <c r="CV95">
        <v>0</v>
      </c>
      <c r="CW95">
        <v>0</v>
      </c>
      <c r="CY95">
        <v>31.7</v>
      </c>
      <c r="CZ95" t="s">
        <v>17</v>
      </c>
      <c r="DC95" t="s">
        <v>32</v>
      </c>
      <c r="DU95" t="s">
        <v>652</v>
      </c>
      <c r="DV95" t="s">
        <v>733</v>
      </c>
      <c r="DX95" t="s">
        <v>257</v>
      </c>
      <c r="DY95" t="s">
        <v>727</v>
      </c>
      <c r="DZ95" t="s">
        <v>728</v>
      </c>
      <c r="EG95" t="s">
        <v>732</v>
      </c>
      <c r="EH95" t="s">
        <v>62</v>
      </c>
      <c r="EI95" t="s">
        <v>51</v>
      </c>
      <c r="EJ95" t="s">
        <v>149</v>
      </c>
      <c r="EK95" t="s">
        <v>101</v>
      </c>
      <c r="EL95" t="s">
        <v>139</v>
      </c>
    </row>
    <row r="96" spans="1:146" x14ac:dyDescent="0.2">
      <c r="A96" t="s">
        <v>13</v>
      </c>
      <c r="B96" t="s">
        <v>773</v>
      </c>
      <c r="C96" t="s">
        <v>612</v>
      </c>
      <c r="D96" t="s">
        <v>612</v>
      </c>
      <c r="E96" t="s">
        <v>612</v>
      </c>
      <c r="F96" t="s">
        <v>613</v>
      </c>
      <c r="G96" t="s">
        <v>29</v>
      </c>
      <c r="M96" t="s">
        <v>64</v>
      </c>
      <c r="O96" t="s">
        <v>220</v>
      </c>
      <c r="P96" t="s">
        <v>625</v>
      </c>
      <c r="Q96">
        <v>1</v>
      </c>
      <c r="S96">
        <v>1</v>
      </c>
      <c r="T96" t="s">
        <v>17</v>
      </c>
      <c r="U96">
        <v>1</v>
      </c>
      <c r="W96">
        <v>1</v>
      </c>
      <c r="X96" t="s">
        <v>208</v>
      </c>
      <c r="Y96" t="s">
        <v>632</v>
      </c>
      <c r="AA96" t="s">
        <v>629</v>
      </c>
      <c r="AC96" t="s">
        <v>70</v>
      </c>
      <c r="AG96" t="s">
        <v>57</v>
      </c>
      <c r="AH96" t="s">
        <v>81</v>
      </c>
      <c r="AL96" t="s">
        <v>72</v>
      </c>
      <c r="AN96" t="s">
        <v>58</v>
      </c>
      <c r="AO96">
        <v>22203182</v>
      </c>
      <c r="AR96" t="s">
        <v>652</v>
      </c>
      <c r="AS96" t="s">
        <v>653</v>
      </c>
      <c r="AT96" t="s">
        <v>645</v>
      </c>
      <c r="AU96" t="s">
        <v>257</v>
      </c>
      <c r="AV96" t="s">
        <v>646</v>
      </c>
      <c r="AW96" t="s">
        <v>209</v>
      </c>
      <c r="BA96" t="s">
        <v>649</v>
      </c>
      <c r="BB96" t="s">
        <v>654</v>
      </c>
      <c r="BV96" t="s">
        <v>17</v>
      </c>
      <c r="BW96" t="s">
        <v>247</v>
      </c>
      <c r="BX96" t="s">
        <v>248</v>
      </c>
      <c r="BY96" t="s">
        <v>17</v>
      </c>
      <c r="BZ96" t="s">
        <v>249</v>
      </c>
      <c r="CA96">
        <v>98</v>
      </c>
      <c r="CB96" t="s">
        <v>17</v>
      </c>
      <c r="CC96" s="3">
        <v>10</v>
      </c>
      <c r="CD96" s="3">
        <v>22</v>
      </c>
      <c r="CE96" s="3">
        <v>9</v>
      </c>
      <c r="CF96" s="3">
        <v>2</v>
      </c>
      <c r="CG96" s="3">
        <v>1</v>
      </c>
      <c r="CH96" s="3">
        <v>0</v>
      </c>
      <c r="CI96" s="3">
        <v>47</v>
      </c>
      <c r="CJ96" s="3">
        <v>7</v>
      </c>
      <c r="CK96" s="3">
        <v>1</v>
      </c>
      <c r="CL96" s="3">
        <v>1</v>
      </c>
      <c r="CM96">
        <v>18</v>
      </c>
      <c r="CN96" t="s">
        <v>17</v>
      </c>
      <c r="CO96">
        <v>6</v>
      </c>
      <c r="CP96">
        <v>18</v>
      </c>
      <c r="CQ96">
        <v>2</v>
      </c>
      <c r="CR96">
        <v>0</v>
      </c>
      <c r="CS96">
        <v>0</v>
      </c>
      <c r="CT96">
        <v>0</v>
      </c>
      <c r="CU96">
        <v>53</v>
      </c>
      <c r="CV96">
        <v>11</v>
      </c>
      <c r="CW96">
        <v>12</v>
      </c>
      <c r="CY96">
        <v>18</v>
      </c>
      <c r="CZ96" t="s">
        <v>17</v>
      </c>
      <c r="DB96" t="s">
        <v>27</v>
      </c>
      <c r="DC96" t="s">
        <v>32</v>
      </c>
      <c r="DN96" t="s">
        <v>57</v>
      </c>
      <c r="DO96" t="s">
        <v>81</v>
      </c>
      <c r="DQ96" t="s">
        <v>723</v>
      </c>
      <c r="DT96" t="s">
        <v>55</v>
      </c>
      <c r="DU96" t="s">
        <v>652</v>
      </c>
      <c r="DV96" t="s">
        <v>733</v>
      </c>
      <c r="DW96" t="s">
        <v>645</v>
      </c>
      <c r="DX96" t="s">
        <v>257</v>
      </c>
      <c r="DY96" t="s">
        <v>727</v>
      </c>
      <c r="DZ96" t="s">
        <v>728</v>
      </c>
      <c r="ED96" t="s">
        <v>649</v>
      </c>
      <c r="EE96" t="s">
        <v>730</v>
      </c>
      <c r="EH96" t="s">
        <v>62</v>
      </c>
      <c r="EI96" t="s">
        <v>51</v>
      </c>
    </row>
    <row r="97" spans="1:145" x14ac:dyDescent="0.2">
      <c r="A97" t="s">
        <v>337</v>
      </c>
      <c r="B97">
        <v>2022</v>
      </c>
      <c r="C97" t="s">
        <v>613</v>
      </c>
      <c r="D97" t="s">
        <v>612</v>
      </c>
      <c r="E97" t="s">
        <v>612</v>
      </c>
      <c r="F97" t="s">
        <v>613</v>
      </c>
      <c r="G97" t="s">
        <v>29</v>
      </c>
      <c r="AK97" t="s">
        <v>145</v>
      </c>
      <c r="AN97" t="s">
        <v>16</v>
      </c>
      <c r="AU97" t="s">
        <v>257</v>
      </c>
      <c r="AW97" t="s">
        <v>209</v>
      </c>
      <c r="BV97" t="s">
        <v>17</v>
      </c>
      <c r="BW97" t="s">
        <v>338</v>
      </c>
      <c r="BX97" t="s">
        <v>339</v>
      </c>
      <c r="BY97" t="s">
        <v>16</v>
      </c>
      <c r="CA97">
        <v>1</v>
      </c>
      <c r="CB97" t="s">
        <v>17</v>
      </c>
      <c r="CC97" s="3">
        <v>0</v>
      </c>
      <c r="CD97" s="3">
        <v>0</v>
      </c>
      <c r="CE97" s="3">
        <v>0</v>
      </c>
      <c r="CF97" s="3">
        <v>0</v>
      </c>
      <c r="CG97" s="3">
        <v>0</v>
      </c>
      <c r="CH97" s="3">
        <v>0</v>
      </c>
      <c r="CI97" s="3">
        <v>100</v>
      </c>
      <c r="CJ97" s="3">
        <v>0</v>
      </c>
      <c r="CK97" s="3">
        <v>0</v>
      </c>
      <c r="CL97" s="3"/>
      <c r="CM97">
        <v>1</v>
      </c>
      <c r="CN97" t="s">
        <v>17</v>
      </c>
      <c r="CO97">
        <v>0</v>
      </c>
      <c r="CP97">
        <v>0</v>
      </c>
      <c r="CQ97">
        <v>0</v>
      </c>
      <c r="CR97">
        <v>0</v>
      </c>
      <c r="CS97">
        <v>0</v>
      </c>
      <c r="CT97">
        <v>0</v>
      </c>
      <c r="CU97">
        <v>100</v>
      </c>
      <c r="CV97">
        <v>0</v>
      </c>
      <c r="CW97">
        <v>0</v>
      </c>
      <c r="CY97">
        <v>16.920000000000002</v>
      </c>
      <c r="CZ97" t="s">
        <v>17</v>
      </c>
      <c r="DB97" t="s">
        <v>27</v>
      </c>
      <c r="DC97" t="s">
        <v>32</v>
      </c>
      <c r="DR97" t="s">
        <v>44</v>
      </c>
      <c r="DS97" t="s">
        <v>725</v>
      </c>
      <c r="DT97" t="s">
        <v>55</v>
      </c>
      <c r="DX97" t="s">
        <v>257</v>
      </c>
      <c r="DZ97" t="s">
        <v>728</v>
      </c>
      <c r="EH97" t="s">
        <v>62</v>
      </c>
      <c r="EI97" t="s">
        <v>51</v>
      </c>
      <c r="EJ97" t="s">
        <v>149</v>
      </c>
    </row>
    <row r="98" spans="1:145" x14ac:dyDescent="0.2">
      <c r="A98" t="s">
        <v>764</v>
      </c>
      <c r="B98">
        <v>2021</v>
      </c>
      <c r="C98" t="s">
        <v>613</v>
      </c>
      <c r="D98" t="s">
        <v>612</v>
      </c>
      <c r="E98" t="s">
        <v>612</v>
      </c>
      <c r="F98" t="s">
        <v>612</v>
      </c>
      <c r="G98" t="s">
        <v>29</v>
      </c>
      <c r="AG98" t="s">
        <v>57</v>
      </c>
      <c r="AH98" t="s">
        <v>81</v>
      </c>
      <c r="AI98" t="s">
        <v>471</v>
      </c>
      <c r="AJ98" t="s">
        <v>299</v>
      </c>
      <c r="AL98" t="s">
        <v>72</v>
      </c>
      <c r="AN98" t="s">
        <v>14</v>
      </c>
      <c r="AQ98" t="s">
        <v>424</v>
      </c>
      <c r="AU98" t="s">
        <v>257</v>
      </c>
      <c r="AV98" t="s">
        <v>646</v>
      </c>
      <c r="AW98" t="s">
        <v>209</v>
      </c>
      <c r="AZ98" t="s">
        <v>84</v>
      </c>
      <c r="BA98" t="s">
        <v>649</v>
      </c>
      <c r="BB98" t="s">
        <v>654</v>
      </c>
      <c r="BC98" t="s">
        <v>651</v>
      </c>
      <c r="BF98">
        <v>134446</v>
      </c>
      <c r="BG98">
        <v>115669</v>
      </c>
      <c r="BH98" t="s">
        <v>697</v>
      </c>
      <c r="BJ98" t="s">
        <v>703</v>
      </c>
      <c r="BL98" t="s">
        <v>706</v>
      </c>
      <c r="BM98" t="s">
        <v>696</v>
      </c>
      <c r="BN98" t="s">
        <v>701</v>
      </c>
      <c r="BO98" t="s">
        <v>577</v>
      </c>
      <c r="BR98" t="s">
        <v>699</v>
      </c>
      <c r="BU98" t="s">
        <v>425</v>
      </c>
      <c r="BV98" t="s">
        <v>14</v>
      </c>
      <c r="BW98" t="s">
        <v>426</v>
      </c>
      <c r="BX98" t="s">
        <v>427</v>
      </c>
      <c r="BY98" t="s">
        <v>14</v>
      </c>
      <c r="CA98">
        <v>31</v>
      </c>
      <c r="CB98" t="s">
        <v>16</v>
      </c>
      <c r="CC98" s="3"/>
      <c r="CD98" s="3"/>
      <c r="CE98" s="3"/>
      <c r="CF98" s="3"/>
      <c r="CG98" s="3"/>
      <c r="CH98" s="3"/>
      <c r="CI98" s="3"/>
      <c r="CJ98" s="3"/>
      <c r="CK98" s="3"/>
      <c r="CL98" s="3"/>
      <c r="CM98">
        <v>9</v>
      </c>
      <c r="CN98" t="s">
        <v>16</v>
      </c>
      <c r="CY98">
        <v>17</v>
      </c>
      <c r="CZ98" t="s">
        <v>17</v>
      </c>
      <c r="DB98" t="s">
        <v>27</v>
      </c>
      <c r="DC98" t="s">
        <v>32</v>
      </c>
      <c r="DN98" t="s">
        <v>57</v>
      </c>
      <c r="DO98" t="s">
        <v>81</v>
      </c>
      <c r="DS98" t="s">
        <v>725</v>
      </c>
      <c r="DT98" t="s">
        <v>55</v>
      </c>
      <c r="DX98" t="s">
        <v>257</v>
      </c>
      <c r="DZ98" t="s">
        <v>728</v>
      </c>
      <c r="EA98" t="s">
        <v>647</v>
      </c>
      <c r="EB98" s="1"/>
      <c r="EC98" t="s">
        <v>84</v>
      </c>
      <c r="ED98" t="s">
        <v>649</v>
      </c>
      <c r="EE98" t="s">
        <v>730</v>
      </c>
      <c r="EF98" t="s">
        <v>731</v>
      </c>
      <c r="EG98" t="s">
        <v>732</v>
      </c>
      <c r="EH98" t="s">
        <v>62</v>
      </c>
      <c r="EI98" t="s">
        <v>51</v>
      </c>
      <c r="EJ98" t="s">
        <v>149</v>
      </c>
      <c r="EL98" t="s">
        <v>139</v>
      </c>
    </row>
    <row r="99" spans="1:145" x14ac:dyDescent="0.2">
      <c r="A99" t="s">
        <v>464</v>
      </c>
      <c r="B99">
        <v>2022</v>
      </c>
      <c r="C99" t="s">
        <v>612</v>
      </c>
      <c r="D99" t="s">
        <v>613</v>
      </c>
      <c r="E99" t="s">
        <v>612</v>
      </c>
      <c r="F99" t="s">
        <v>613</v>
      </c>
      <c r="G99" t="s">
        <v>611</v>
      </c>
      <c r="I99" t="s">
        <v>27</v>
      </c>
      <c r="P99" t="s">
        <v>465</v>
      </c>
      <c r="X99" t="s">
        <v>208</v>
      </c>
      <c r="AD99" t="s">
        <v>256</v>
      </c>
      <c r="AF99" t="s">
        <v>466</v>
      </c>
      <c r="AG99" t="s">
        <v>57</v>
      </c>
      <c r="AN99" t="s">
        <v>16</v>
      </c>
      <c r="AU99" t="s">
        <v>257</v>
      </c>
      <c r="BV99" t="s">
        <v>14</v>
      </c>
      <c r="BW99" t="s">
        <v>467</v>
      </c>
      <c r="BX99" t="s">
        <v>468</v>
      </c>
      <c r="BY99" t="s">
        <v>17</v>
      </c>
      <c r="BZ99" t="s">
        <v>469</v>
      </c>
      <c r="CA99">
        <v>7</v>
      </c>
      <c r="CB99" t="s">
        <v>16</v>
      </c>
      <c r="CC99" s="3"/>
      <c r="CD99" s="3"/>
      <c r="CE99" s="3"/>
      <c r="CF99" s="3"/>
      <c r="CG99" s="3"/>
      <c r="CH99" s="3"/>
      <c r="CI99" s="3"/>
      <c r="CJ99" s="3"/>
      <c r="CK99" s="3"/>
      <c r="CL99" s="3"/>
      <c r="CM99">
        <v>1</v>
      </c>
      <c r="CN99" t="s">
        <v>17</v>
      </c>
      <c r="CO99">
        <v>0</v>
      </c>
      <c r="CP99">
        <v>0</v>
      </c>
      <c r="CQ99">
        <v>0</v>
      </c>
      <c r="CR99">
        <v>0</v>
      </c>
      <c r="CS99">
        <v>0</v>
      </c>
      <c r="CT99" s="3">
        <v>66.666666666666657</v>
      </c>
      <c r="CU99" s="3">
        <v>33.333333333333329</v>
      </c>
      <c r="CV99">
        <v>0</v>
      </c>
      <c r="CW99">
        <v>0</v>
      </c>
      <c r="CY99">
        <v>34</v>
      </c>
      <c r="CZ99" t="s">
        <v>17</v>
      </c>
      <c r="DC99" t="s">
        <v>32</v>
      </c>
      <c r="DY99" t="s">
        <v>727</v>
      </c>
      <c r="DZ99" t="s">
        <v>728</v>
      </c>
      <c r="ED99" t="s">
        <v>649</v>
      </c>
      <c r="EG99" t="s">
        <v>732</v>
      </c>
      <c r="EI99" t="s">
        <v>51</v>
      </c>
    </row>
    <row r="100" spans="1:145" x14ac:dyDescent="0.2">
      <c r="A100" t="s">
        <v>512</v>
      </c>
      <c r="B100">
        <v>2019</v>
      </c>
      <c r="C100" t="s">
        <v>613</v>
      </c>
      <c r="D100" t="s">
        <v>612</v>
      </c>
      <c r="E100" t="s">
        <v>612</v>
      </c>
      <c r="F100" t="s">
        <v>613</v>
      </c>
      <c r="G100" t="s">
        <v>29</v>
      </c>
      <c r="AM100" t="s">
        <v>23</v>
      </c>
      <c r="AN100" t="s">
        <v>16</v>
      </c>
      <c r="AQ100" t="s">
        <v>513</v>
      </c>
      <c r="AR100" t="s">
        <v>652</v>
      </c>
      <c r="AS100" t="s">
        <v>653</v>
      </c>
      <c r="AT100" t="s">
        <v>645</v>
      </c>
      <c r="AU100" t="s">
        <v>257</v>
      </c>
      <c r="AV100" t="s">
        <v>646</v>
      </c>
      <c r="AW100" t="s">
        <v>209</v>
      </c>
      <c r="BA100" t="s">
        <v>649</v>
      </c>
      <c r="BB100" t="s">
        <v>654</v>
      </c>
      <c r="BV100" t="s">
        <v>14</v>
      </c>
      <c r="BW100" t="s">
        <v>514</v>
      </c>
      <c r="BX100" t="s">
        <v>515</v>
      </c>
      <c r="BY100" t="s">
        <v>14</v>
      </c>
      <c r="CA100">
        <v>12</v>
      </c>
      <c r="CB100" t="s">
        <v>17</v>
      </c>
      <c r="CC100" s="3">
        <v>0</v>
      </c>
      <c r="CD100" s="3">
        <v>0</v>
      </c>
      <c r="CE100" s="3">
        <v>0</v>
      </c>
      <c r="CF100" s="3">
        <v>0</v>
      </c>
      <c r="CG100" s="3">
        <v>0</v>
      </c>
      <c r="CH100" s="3">
        <v>0</v>
      </c>
      <c r="CI100" s="3">
        <v>83</v>
      </c>
      <c r="CJ100" s="3">
        <v>17</v>
      </c>
      <c r="CK100" s="3">
        <v>0</v>
      </c>
      <c r="CL100" s="3"/>
      <c r="CM100">
        <v>5</v>
      </c>
      <c r="CN100" t="s">
        <v>17</v>
      </c>
      <c r="CO100">
        <v>0</v>
      </c>
      <c r="CP100">
        <v>0</v>
      </c>
      <c r="CQ100">
        <v>0</v>
      </c>
      <c r="CR100">
        <v>0</v>
      </c>
      <c r="CS100">
        <v>0</v>
      </c>
      <c r="CT100">
        <v>0</v>
      </c>
      <c r="CU100">
        <v>80</v>
      </c>
      <c r="CV100">
        <v>20</v>
      </c>
      <c r="CW100">
        <v>0</v>
      </c>
      <c r="CY100">
        <v>20</v>
      </c>
      <c r="CZ100" t="s">
        <v>17</v>
      </c>
      <c r="DB100" t="s">
        <v>27</v>
      </c>
      <c r="DC100" t="s">
        <v>32</v>
      </c>
      <c r="DQ100" t="s">
        <v>723</v>
      </c>
      <c r="DR100" t="s">
        <v>44</v>
      </c>
      <c r="DT100" t="s">
        <v>55</v>
      </c>
      <c r="DU100" t="s">
        <v>652</v>
      </c>
      <c r="DV100" t="s">
        <v>733</v>
      </c>
      <c r="DW100" t="s">
        <v>645</v>
      </c>
      <c r="DX100" t="s">
        <v>257</v>
      </c>
      <c r="DY100" t="s">
        <v>727</v>
      </c>
      <c r="DZ100" t="s">
        <v>728</v>
      </c>
      <c r="ED100" t="s">
        <v>649</v>
      </c>
      <c r="EE100" t="s">
        <v>730</v>
      </c>
      <c r="EF100" t="s">
        <v>731</v>
      </c>
      <c r="EG100" t="s">
        <v>732</v>
      </c>
      <c r="EI100" t="s">
        <v>51</v>
      </c>
      <c r="EJ100" t="s">
        <v>149</v>
      </c>
      <c r="EK100" t="s">
        <v>101</v>
      </c>
      <c r="EL100" t="s">
        <v>139</v>
      </c>
    </row>
    <row r="101" spans="1:145" x14ac:dyDescent="0.2">
      <c r="A101" t="s">
        <v>418</v>
      </c>
      <c r="B101">
        <v>2019</v>
      </c>
      <c r="C101" t="s">
        <v>612</v>
      </c>
      <c r="D101" t="s">
        <v>612</v>
      </c>
      <c r="E101" t="s">
        <v>612</v>
      </c>
      <c r="F101" t="s">
        <v>612</v>
      </c>
      <c r="G101" t="s">
        <v>29</v>
      </c>
      <c r="M101" t="s">
        <v>64</v>
      </c>
      <c r="Q101">
        <v>1</v>
      </c>
      <c r="T101" t="s">
        <v>17</v>
      </c>
      <c r="U101">
        <v>1</v>
      </c>
      <c r="AD101" t="s">
        <v>256</v>
      </c>
      <c r="AM101" t="s">
        <v>23</v>
      </c>
      <c r="AN101" t="s">
        <v>16</v>
      </c>
      <c r="AU101" t="s">
        <v>257</v>
      </c>
      <c r="AZ101" t="s">
        <v>84</v>
      </c>
      <c r="BF101">
        <v>1600000</v>
      </c>
      <c r="BG101">
        <v>249999</v>
      </c>
      <c r="BJ101" t="s">
        <v>698</v>
      </c>
      <c r="BK101" t="s">
        <v>710</v>
      </c>
      <c r="BM101" t="s">
        <v>696</v>
      </c>
      <c r="BO101" t="s">
        <v>577</v>
      </c>
      <c r="BP101" t="s">
        <v>705</v>
      </c>
      <c r="BU101" t="s">
        <v>419</v>
      </c>
      <c r="BV101" t="s">
        <v>17</v>
      </c>
      <c r="BW101" t="s">
        <v>420</v>
      </c>
      <c r="BX101" t="s">
        <v>421</v>
      </c>
      <c r="BY101" t="s">
        <v>16</v>
      </c>
      <c r="CA101">
        <v>217</v>
      </c>
      <c r="CB101" t="s">
        <v>17</v>
      </c>
      <c r="CC101" s="3">
        <v>8</v>
      </c>
      <c r="CD101" s="3">
        <v>1</v>
      </c>
      <c r="CE101" s="3">
        <v>38</v>
      </c>
      <c r="CF101" s="3">
        <v>0</v>
      </c>
      <c r="CG101" s="3">
        <v>0</v>
      </c>
      <c r="CH101" s="3">
        <v>0</v>
      </c>
      <c r="CI101" s="3">
        <v>49</v>
      </c>
      <c r="CJ101" s="3">
        <v>4</v>
      </c>
      <c r="CK101" s="3">
        <v>0</v>
      </c>
      <c r="CL101" s="3"/>
      <c r="CM101">
        <v>42</v>
      </c>
      <c r="CN101" t="s">
        <v>17</v>
      </c>
      <c r="CO101">
        <v>8</v>
      </c>
      <c r="CP101">
        <v>5</v>
      </c>
      <c r="CQ101">
        <v>13</v>
      </c>
      <c r="CR101">
        <v>0</v>
      </c>
      <c r="CS101">
        <v>0</v>
      </c>
      <c r="CT101">
        <v>0</v>
      </c>
      <c r="CU101">
        <v>68</v>
      </c>
      <c r="CV101">
        <v>5</v>
      </c>
      <c r="CW101">
        <v>0</v>
      </c>
      <c r="CX101">
        <v>1</v>
      </c>
      <c r="CY101">
        <v>15.42</v>
      </c>
      <c r="CZ101" t="s">
        <v>17</v>
      </c>
      <c r="DA101" t="s">
        <v>68</v>
      </c>
      <c r="DC101" t="s">
        <v>32</v>
      </c>
      <c r="DD101" t="s">
        <v>64</v>
      </c>
      <c r="DG101" t="s">
        <v>590</v>
      </c>
      <c r="DI101" t="s">
        <v>84</v>
      </c>
      <c r="DJ101" t="s">
        <v>404</v>
      </c>
      <c r="DM101" t="s">
        <v>718</v>
      </c>
      <c r="DX101" t="s">
        <v>257</v>
      </c>
      <c r="EA101" t="s">
        <v>647</v>
      </c>
      <c r="EB101" s="1" t="s">
        <v>729</v>
      </c>
      <c r="EE101" t="s">
        <v>730</v>
      </c>
      <c r="EL101" t="s">
        <v>139</v>
      </c>
    </row>
    <row r="102" spans="1:145" x14ac:dyDescent="0.2">
      <c r="A102" t="s">
        <v>357</v>
      </c>
      <c r="B102">
        <v>2023</v>
      </c>
      <c r="C102" t="s">
        <v>612</v>
      </c>
      <c r="D102" t="s">
        <v>613</v>
      </c>
      <c r="E102" t="s">
        <v>613</v>
      </c>
      <c r="F102" t="s">
        <v>612</v>
      </c>
      <c r="G102" t="s">
        <v>29</v>
      </c>
      <c r="K102" t="s">
        <v>22</v>
      </c>
      <c r="X102" t="s">
        <v>208</v>
      </c>
      <c r="BF102">
        <v>393000</v>
      </c>
      <c r="BG102">
        <v>8895</v>
      </c>
      <c r="BH102" t="s">
        <v>697</v>
      </c>
      <c r="BJ102" t="s">
        <v>703</v>
      </c>
      <c r="BO102" t="s">
        <v>712</v>
      </c>
      <c r="BU102" t="s">
        <v>583</v>
      </c>
      <c r="BV102" t="s">
        <v>16</v>
      </c>
      <c r="BW102" t="s">
        <v>358</v>
      </c>
      <c r="BX102" t="s">
        <v>359</v>
      </c>
      <c r="BY102" t="s">
        <v>16</v>
      </c>
      <c r="CA102">
        <v>36</v>
      </c>
      <c r="CB102" t="s">
        <v>16</v>
      </c>
      <c r="CC102" s="3"/>
      <c r="CD102" s="3"/>
      <c r="CE102" s="3"/>
      <c r="CF102" s="3"/>
      <c r="CG102" s="3"/>
      <c r="CH102" s="3"/>
      <c r="CI102" s="3"/>
      <c r="CJ102" s="3"/>
      <c r="CK102" s="3"/>
      <c r="CL102" s="3"/>
      <c r="CM102">
        <v>6</v>
      </c>
      <c r="CN102" t="s">
        <v>16</v>
      </c>
      <c r="CY102">
        <v>18</v>
      </c>
      <c r="CZ102" t="s">
        <v>17</v>
      </c>
      <c r="DA102" t="s">
        <v>68</v>
      </c>
      <c r="DE102" t="s">
        <v>148</v>
      </c>
      <c r="DG102" t="s">
        <v>590</v>
      </c>
      <c r="DH102" t="s">
        <v>78</v>
      </c>
      <c r="DL102" t="s">
        <v>717</v>
      </c>
      <c r="DM102" t="s">
        <v>718</v>
      </c>
      <c r="EI102" t="s">
        <v>51</v>
      </c>
      <c r="EJ102" t="s">
        <v>149</v>
      </c>
      <c r="EK102" t="s">
        <v>101</v>
      </c>
      <c r="EL102" t="s">
        <v>139</v>
      </c>
    </row>
    <row r="103" spans="1:145" x14ac:dyDescent="0.2">
      <c r="A103" t="s">
        <v>765</v>
      </c>
      <c r="B103">
        <v>2020</v>
      </c>
      <c r="C103" t="s">
        <v>613</v>
      </c>
      <c r="D103" t="s">
        <v>612</v>
      </c>
      <c r="E103" t="s">
        <v>612</v>
      </c>
      <c r="F103" t="s">
        <v>613</v>
      </c>
      <c r="G103" t="s">
        <v>29</v>
      </c>
      <c r="AG103" t="s">
        <v>57</v>
      </c>
      <c r="AH103" t="s">
        <v>81</v>
      </c>
      <c r="AJ103" t="s">
        <v>299</v>
      </c>
      <c r="AK103" t="s">
        <v>145</v>
      </c>
      <c r="AL103" t="s">
        <v>72</v>
      </c>
      <c r="AN103" t="s">
        <v>15</v>
      </c>
      <c r="AO103">
        <v>217</v>
      </c>
      <c r="AP103">
        <v>1</v>
      </c>
      <c r="AS103" t="s">
        <v>653</v>
      </c>
      <c r="AV103" t="s">
        <v>646</v>
      </c>
      <c r="AW103" t="s">
        <v>209</v>
      </c>
      <c r="AZ103" t="s">
        <v>84</v>
      </c>
      <c r="BA103" t="s">
        <v>649</v>
      </c>
      <c r="BV103" t="s">
        <v>16</v>
      </c>
      <c r="BW103" t="s">
        <v>422</v>
      </c>
      <c r="BX103" t="s">
        <v>423</v>
      </c>
      <c r="BY103" t="s">
        <v>16</v>
      </c>
      <c r="CA103">
        <v>11</v>
      </c>
      <c r="CB103" t="s">
        <v>17</v>
      </c>
      <c r="CC103" s="3">
        <v>9</v>
      </c>
      <c r="CD103" s="3">
        <v>0</v>
      </c>
      <c r="CE103" s="3">
        <v>8</v>
      </c>
      <c r="CF103" s="3">
        <v>0</v>
      </c>
      <c r="CG103" s="3">
        <v>0</v>
      </c>
      <c r="CH103" s="3">
        <v>0</v>
      </c>
      <c r="CI103" s="3">
        <v>80</v>
      </c>
      <c r="CJ103" s="3">
        <v>0</v>
      </c>
      <c r="CK103" s="3">
        <v>0</v>
      </c>
      <c r="CL103" s="3">
        <v>3</v>
      </c>
      <c r="CM103">
        <v>5</v>
      </c>
      <c r="CN103" t="s">
        <v>17</v>
      </c>
      <c r="CO103">
        <v>0</v>
      </c>
      <c r="CP103">
        <v>0</v>
      </c>
      <c r="CQ103">
        <v>20</v>
      </c>
      <c r="CR103">
        <v>0</v>
      </c>
      <c r="CS103">
        <v>0</v>
      </c>
      <c r="CT103">
        <v>0</v>
      </c>
      <c r="CU103">
        <v>80</v>
      </c>
      <c r="CV103">
        <v>0</v>
      </c>
      <c r="CW103">
        <v>0</v>
      </c>
      <c r="CY103">
        <v>27.67</v>
      </c>
      <c r="CZ103" t="s">
        <v>17</v>
      </c>
      <c r="DB103" t="s">
        <v>27</v>
      </c>
      <c r="DC103" t="s">
        <v>32</v>
      </c>
      <c r="DN103" t="s">
        <v>57</v>
      </c>
      <c r="DO103" t="s">
        <v>81</v>
      </c>
      <c r="DQ103" t="s">
        <v>723</v>
      </c>
      <c r="DR103" t="s">
        <v>44</v>
      </c>
      <c r="DS103" t="s">
        <v>725</v>
      </c>
      <c r="DT103" t="s">
        <v>55</v>
      </c>
      <c r="DV103" t="s">
        <v>733</v>
      </c>
      <c r="DX103" t="s">
        <v>257</v>
      </c>
      <c r="DY103" t="s">
        <v>727</v>
      </c>
      <c r="DZ103" t="s">
        <v>728</v>
      </c>
      <c r="EC103" t="s">
        <v>84</v>
      </c>
      <c r="ED103" t="s">
        <v>649</v>
      </c>
      <c r="EG103" t="s">
        <v>732</v>
      </c>
      <c r="EI103" t="s">
        <v>51</v>
      </c>
      <c r="EJ103" t="s">
        <v>149</v>
      </c>
      <c r="EK103" t="s">
        <v>101</v>
      </c>
      <c r="EL103" t="s">
        <v>139</v>
      </c>
    </row>
    <row r="104" spans="1:145" x14ac:dyDescent="0.2">
      <c r="A104" t="s">
        <v>21</v>
      </c>
      <c r="B104">
        <v>2023</v>
      </c>
      <c r="C104" t="s">
        <v>612</v>
      </c>
      <c r="D104" t="s">
        <v>612</v>
      </c>
      <c r="E104" t="s">
        <v>612</v>
      </c>
      <c r="F104" t="s">
        <v>613</v>
      </c>
      <c r="G104" t="s">
        <v>29</v>
      </c>
      <c r="K104" t="s">
        <v>22</v>
      </c>
      <c r="X104" t="s">
        <v>208</v>
      </c>
      <c r="Y104" t="s">
        <v>632</v>
      </c>
      <c r="AG104" t="s">
        <v>57</v>
      </c>
      <c r="AI104" t="s">
        <v>471</v>
      </c>
      <c r="AK104" t="s">
        <v>145</v>
      </c>
      <c r="AN104" t="s">
        <v>16</v>
      </c>
      <c r="BD104" t="s">
        <v>23</v>
      </c>
      <c r="BV104" t="s">
        <v>14</v>
      </c>
      <c r="BW104" t="s">
        <v>24</v>
      </c>
      <c r="BX104" t="s">
        <v>25</v>
      </c>
      <c r="BY104" t="s">
        <v>17</v>
      </c>
      <c r="BZ104" t="s">
        <v>26</v>
      </c>
      <c r="CA104">
        <v>10</v>
      </c>
      <c r="CB104" t="s">
        <v>16</v>
      </c>
      <c r="CC104" s="3"/>
      <c r="CD104" s="3"/>
      <c r="CE104" s="3"/>
      <c r="CF104" s="3"/>
      <c r="CG104" s="3"/>
      <c r="CH104" s="3"/>
      <c r="CI104" s="3"/>
      <c r="CJ104" s="3"/>
      <c r="CK104" s="3"/>
      <c r="CL104" s="3"/>
      <c r="CM104">
        <v>1</v>
      </c>
      <c r="CN104" t="s">
        <v>16</v>
      </c>
      <c r="CY104">
        <v>16</v>
      </c>
      <c r="CZ104" t="s">
        <v>17</v>
      </c>
      <c r="DB104" t="s">
        <v>27</v>
      </c>
      <c r="DN104" t="s">
        <v>57</v>
      </c>
      <c r="DP104" t="s">
        <v>724</v>
      </c>
      <c r="DR104" t="s">
        <v>44</v>
      </c>
      <c r="EK104" t="s">
        <v>101</v>
      </c>
      <c r="EL104" t="s">
        <v>139</v>
      </c>
    </row>
    <row r="105" spans="1:145" x14ac:dyDescent="0.2">
      <c r="A105" t="s">
        <v>102</v>
      </c>
      <c r="B105">
        <v>2023</v>
      </c>
      <c r="C105" t="s">
        <v>613</v>
      </c>
      <c r="D105" t="s">
        <v>613</v>
      </c>
      <c r="E105" t="s">
        <v>612</v>
      </c>
      <c r="F105" t="s">
        <v>613</v>
      </c>
      <c r="G105" t="s">
        <v>29</v>
      </c>
      <c r="AR105" t="s">
        <v>652</v>
      </c>
      <c r="AS105" t="s">
        <v>653</v>
      </c>
      <c r="AT105" t="s">
        <v>645</v>
      </c>
      <c r="AV105" t="s">
        <v>646</v>
      </c>
      <c r="AW105" t="s">
        <v>209</v>
      </c>
      <c r="AX105" t="s">
        <v>647</v>
      </c>
      <c r="BA105" t="s">
        <v>649</v>
      </c>
      <c r="BV105" t="s">
        <v>17</v>
      </c>
      <c r="BW105" t="s">
        <v>103</v>
      </c>
      <c r="BX105" t="s">
        <v>104</v>
      </c>
      <c r="BY105" t="s">
        <v>16</v>
      </c>
      <c r="CA105">
        <v>7</v>
      </c>
      <c r="CB105" t="s">
        <v>17</v>
      </c>
      <c r="CC105" s="3">
        <v>0</v>
      </c>
      <c r="CD105" s="3">
        <v>0</v>
      </c>
      <c r="CE105" s="3">
        <v>0</v>
      </c>
      <c r="CF105" s="3">
        <v>0</v>
      </c>
      <c r="CG105" s="3">
        <v>0</v>
      </c>
      <c r="CH105" s="3">
        <v>0</v>
      </c>
      <c r="CI105" s="3">
        <f>(6/6)*100</f>
        <v>100</v>
      </c>
      <c r="CJ105" s="3">
        <v>0</v>
      </c>
      <c r="CK105" s="3">
        <v>0</v>
      </c>
      <c r="CL105" s="3"/>
      <c r="CM105">
        <v>1</v>
      </c>
      <c r="CN105" t="s">
        <v>17</v>
      </c>
      <c r="CU105">
        <v>100</v>
      </c>
      <c r="CY105">
        <v>27.29</v>
      </c>
      <c r="CZ105" t="s">
        <v>17</v>
      </c>
      <c r="DC105" t="s">
        <v>32</v>
      </c>
      <c r="EC105" t="s">
        <v>84</v>
      </c>
      <c r="ED105" t="s">
        <v>649</v>
      </c>
      <c r="EE105" t="s">
        <v>730</v>
      </c>
      <c r="EG105" t="s">
        <v>732</v>
      </c>
      <c r="EI105" t="s">
        <v>51</v>
      </c>
      <c r="EJ105" t="s">
        <v>149</v>
      </c>
      <c r="EK105" t="s">
        <v>101</v>
      </c>
    </row>
    <row r="106" spans="1:145" x14ac:dyDescent="0.2">
      <c r="A106" t="s">
        <v>770</v>
      </c>
      <c r="B106">
        <v>2022</v>
      </c>
      <c r="C106" t="s">
        <v>613</v>
      </c>
      <c r="D106" t="s">
        <v>612</v>
      </c>
      <c r="E106" t="s">
        <v>612</v>
      </c>
      <c r="F106" t="s">
        <v>613</v>
      </c>
      <c r="G106" t="s">
        <v>29</v>
      </c>
      <c r="AG106" t="s">
        <v>57</v>
      </c>
      <c r="AH106" t="s">
        <v>81</v>
      </c>
      <c r="AN106" t="s">
        <v>16</v>
      </c>
      <c r="AQ106" t="s">
        <v>238</v>
      </c>
      <c r="AU106" t="s">
        <v>257</v>
      </c>
      <c r="AV106" t="s">
        <v>646</v>
      </c>
      <c r="AW106" t="s">
        <v>209</v>
      </c>
      <c r="BE106" t="s">
        <v>239</v>
      </c>
      <c r="BV106" t="s">
        <v>17</v>
      </c>
      <c r="BW106" t="s">
        <v>240</v>
      </c>
      <c r="BX106" t="s">
        <v>241</v>
      </c>
      <c r="BY106" t="s">
        <v>17</v>
      </c>
      <c r="BZ106" t="s">
        <v>242</v>
      </c>
      <c r="CA106">
        <v>9</v>
      </c>
      <c r="CB106" t="s">
        <v>17</v>
      </c>
      <c r="CC106" s="3">
        <v>0</v>
      </c>
      <c r="CD106" s="3">
        <v>0</v>
      </c>
      <c r="CE106" s="3">
        <v>0</v>
      </c>
      <c r="CF106" s="3">
        <v>0</v>
      </c>
      <c r="CG106" s="3">
        <v>0</v>
      </c>
      <c r="CH106" s="3">
        <v>0</v>
      </c>
      <c r="CI106" s="3">
        <v>100</v>
      </c>
      <c r="CJ106" s="3">
        <v>0</v>
      </c>
      <c r="CK106" s="3">
        <v>0</v>
      </c>
      <c r="CL106" s="3"/>
      <c r="CM106">
        <v>3</v>
      </c>
      <c r="CN106" t="s">
        <v>17</v>
      </c>
      <c r="CO106">
        <v>0</v>
      </c>
      <c r="CP106">
        <v>0</v>
      </c>
      <c r="CQ106">
        <v>0</v>
      </c>
      <c r="CR106">
        <v>0</v>
      </c>
      <c r="CS106">
        <v>0</v>
      </c>
      <c r="CT106">
        <v>0</v>
      </c>
      <c r="CU106">
        <v>100</v>
      </c>
      <c r="CV106">
        <v>0</v>
      </c>
      <c r="CW106">
        <v>0</v>
      </c>
      <c r="CY106">
        <v>35.31</v>
      </c>
      <c r="CZ106" t="s">
        <v>17</v>
      </c>
      <c r="DB106" t="s">
        <v>27</v>
      </c>
      <c r="DC106" t="s">
        <v>32</v>
      </c>
      <c r="DO106" t="s">
        <v>81</v>
      </c>
      <c r="DQ106" t="s">
        <v>723</v>
      </c>
      <c r="DV106" t="s">
        <v>733</v>
      </c>
      <c r="DX106" t="s">
        <v>257</v>
      </c>
      <c r="DY106" t="s">
        <v>727</v>
      </c>
      <c r="DZ106" t="s">
        <v>728</v>
      </c>
      <c r="ED106" t="s">
        <v>649</v>
      </c>
      <c r="EJ106" t="s">
        <v>149</v>
      </c>
      <c r="EK106" t="s">
        <v>101</v>
      </c>
    </row>
    <row r="107" spans="1:145" x14ac:dyDescent="0.2">
      <c r="A107" t="s">
        <v>372</v>
      </c>
      <c r="B107">
        <v>2021</v>
      </c>
      <c r="C107" t="s">
        <v>613</v>
      </c>
      <c r="D107" t="s">
        <v>612</v>
      </c>
      <c r="E107" t="s">
        <v>613</v>
      </c>
      <c r="F107" t="s">
        <v>613</v>
      </c>
      <c r="G107" t="s">
        <v>29</v>
      </c>
      <c r="AL107" t="s">
        <v>72</v>
      </c>
      <c r="AN107" t="s">
        <v>58</v>
      </c>
      <c r="AO107">
        <v>300</v>
      </c>
      <c r="BV107" t="s">
        <v>17</v>
      </c>
      <c r="BW107" t="s">
        <v>373</v>
      </c>
      <c r="BX107" t="s">
        <v>92</v>
      </c>
      <c r="BY107" t="s">
        <v>17</v>
      </c>
      <c r="BZ107" t="s">
        <v>374</v>
      </c>
      <c r="CA107">
        <v>1</v>
      </c>
      <c r="CB107" t="s">
        <v>16</v>
      </c>
      <c r="CC107" s="3"/>
      <c r="CD107" s="3"/>
      <c r="CE107" s="3"/>
      <c r="CF107" s="3"/>
      <c r="CG107" s="3"/>
      <c r="CH107" s="3"/>
      <c r="CI107" s="3"/>
      <c r="CJ107" s="3"/>
      <c r="CK107" s="3"/>
      <c r="CL107" s="3"/>
      <c r="CM107">
        <v>1</v>
      </c>
      <c r="CN107" t="s">
        <v>16</v>
      </c>
      <c r="CY107">
        <v>7.25</v>
      </c>
      <c r="CZ107" t="s">
        <v>17</v>
      </c>
      <c r="DB107" t="s">
        <v>27</v>
      </c>
      <c r="DN107" t="s">
        <v>57</v>
      </c>
      <c r="DO107" t="s">
        <v>81</v>
      </c>
      <c r="DP107" t="s">
        <v>724</v>
      </c>
      <c r="DR107" t="s">
        <v>44</v>
      </c>
      <c r="DT107" t="s">
        <v>55</v>
      </c>
      <c r="EJ107" t="s">
        <v>149</v>
      </c>
      <c r="EK107" t="s">
        <v>101</v>
      </c>
      <c r="EL107" t="s">
        <v>139</v>
      </c>
    </row>
    <row r="108" spans="1:145" x14ac:dyDescent="0.2">
      <c r="A108" t="s">
        <v>470</v>
      </c>
      <c r="B108">
        <v>2021</v>
      </c>
      <c r="C108" t="s">
        <v>613</v>
      </c>
      <c r="D108" t="s">
        <v>613</v>
      </c>
      <c r="E108" t="s">
        <v>612</v>
      </c>
      <c r="F108" t="s">
        <v>613</v>
      </c>
      <c r="G108" t="s">
        <v>611</v>
      </c>
      <c r="I108" t="s">
        <v>27</v>
      </c>
      <c r="AI108" t="s">
        <v>471</v>
      </c>
      <c r="AN108" t="s">
        <v>14</v>
      </c>
      <c r="AR108" t="s">
        <v>652</v>
      </c>
      <c r="AS108" t="s">
        <v>653</v>
      </c>
      <c r="AT108" t="s">
        <v>645</v>
      </c>
      <c r="AU108" t="s">
        <v>257</v>
      </c>
      <c r="AV108" t="s">
        <v>646</v>
      </c>
      <c r="AW108" t="s">
        <v>209</v>
      </c>
      <c r="AX108" t="s">
        <v>647</v>
      </c>
      <c r="AY108" t="s">
        <v>648</v>
      </c>
      <c r="AZ108" t="s">
        <v>84</v>
      </c>
      <c r="BA108" t="s">
        <v>649</v>
      </c>
      <c r="BB108" t="s">
        <v>654</v>
      </c>
      <c r="BC108" t="s">
        <v>651</v>
      </c>
      <c r="BV108" t="s">
        <v>17</v>
      </c>
      <c r="BW108" t="s">
        <v>472</v>
      </c>
      <c r="BX108" t="s">
        <v>473</v>
      </c>
      <c r="BY108" t="s">
        <v>14</v>
      </c>
      <c r="CA108">
        <v>95</v>
      </c>
      <c r="CB108" t="s">
        <v>14</v>
      </c>
      <c r="CC108" s="3"/>
      <c r="CD108" s="3"/>
      <c r="CE108" s="3"/>
      <c r="CF108" s="3"/>
      <c r="CG108" s="3"/>
      <c r="CH108" s="3"/>
      <c r="CI108" s="3"/>
      <c r="CJ108" s="3"/>
      <c r="CK108" s="3"/>
      <c r="CL108" s="3"/>
      <c r="CM108">
        <v>11</v>
      </c>
      <c r="CN108" t="s">
        <v>14</v>
      </c>
      <c r="CY108">
        <v>23.5</v>
      </c>
      <c r="CZ108" t="s">
        <v>17</v>
      </c>
      <c r="DC108" t="s">
        <v>32</v>
      </c>
      <c r="DU108" t="s">
        <v>652</v>
      </c>
      <c r="DV108" t="s">
        <v>733</v>
      </c>
      <c r="DW108" t="s">
        <v>645</v>
      </c>
      <c r="DX108" t="s">
        <v>257</v>
      </c>
      <c r="DY108" t="s">
        <v>727</v>
      </c>
      <c r="DZ108" t="s">
        <v>728</v>
      </c>
      <c r="EA108" t="s">
        <v>647</v>
      </c>
      <c r="EB108" s="1" t="s">
        <v>729</v>
      </c>
      <c r="EC108" t="s">
        <v>84</v>
      </c>
      <c r="ED108" t="s">
        <v>649</v>
      </c>
      <c r="EE108" t="s">
        <v>730</v>
      </c>
      <c r="EF108" t="s">
        <v>731</v>
      </c>
      <c r="EI108" t="s">
        <v>51</v>
      </c>
      <c r="EJ108" t="s">
        <v>149</v>
      </c>
      <c r="EK108" t="s">
        <v>101</v>
      </c>
    </row>
    <row r="109" spans="1:145" x14ac:dyDescent="0.2">
      <c r="A109" t="s">
        <v>505</v>
      </c>
      <c r="B109">
        <v>2021</v>
      </c>
      <c r="C109" t="s">
        <v>613</v>
      </c>
      <c r="D109" t="s">
        <v>613</v>
      </c>
      <c r="E109" t="s">
        <v>612</v>
      </c>
      <c r="F109" t="s">
        <v>613</v>
      </c>
      <c r="G109" t="s">
        <v>611</v>
      </c>
      <c r="I109" t="s">
        <v>27</v>
      </c>
      <c r="AG109" t="s">
        <v>57</v>
      </c>
      <c r="AH109" t="s">
        <v>81</v>
      </c>
      <c r="AJ109" t="s">
        <v>299</v>
      </c>
      <c r="AL109" t="s">
        <v>72</v>
      </c>
      <c r="AN109" t="s">
        <v>16</v>
      </c>
      <c r="BD109" t="s">
        <v>23</v>
      </c>
      <c r="BV109" t="s">
        <v>17</v>
      </c>
      <c r="BW109" t="s">
        <v>506</v>
      </c>
      <c r="BX109" t="s">
        <v>507</v>
      </c>
      <c r="BY109" t="s">
        <v>17</v>
      </c>
      <c r="CA109">
        <v>6</v>
      </c>
      <c r="CB109" t="s">
        <v>14</v>
      </c>
      <c r="CC109" s="3"/>
      <c r="CD109" s="3"/>
      <c r="CE109" s="3"/>
      <c r="CF109" s="3"/>
      <c r="CG109" s="3"/>
      <c r="CH109" s="3"/>
      <c r="CI109" s="3"/>
      <c r="CJ109" s="3"/>
      <c r="CK109" s="3"/>
      <c r="CL109" s="3"/>
      <c r="CM109">
        <v>6</v>
      </c>
      <c r="CN109" t="s">
        <v>14</v>
      </c>
      <c r="CY109">
        <v>0</v>
      </c>
      <c r="CZ109" t="s">
        <v>17</v>
      </c>
      <c r="DB109" t="s">
        <v>27</v>
      </c>
      <c r="DN109" t="s">
        <v>57</v>
      </c>
      <c r="DO109" t="s">
        <v>81</v>
      </c>
      <c r="DP109" t="s">
        <v>724</v>
      </c>
      <c r="DQ109" t="s">
        <v>723</v>
      </c>
      <c r="DR109" t="s">
        <v>44</v>
      </c>
      <c r="DS109" t="s">
        <v>725</v>
      </c>
      <c r="DT109" t="s">
        <v>55</v>
      </c>
      <c r="EJ109" t="s">
        <v>149</v>
      </c>
      <c r="EL109" t="s">
        <v>139</v>
      </c>
    </row>
    <row r="110" spans="1:145" x14ac:dyDescent="0.2">
      <c r="A110" t="s">
        <v>479</v>
      </c>
      <c r="B110">
        <v>2019</v>
      </c>
      <c r="C110" t="s">
        <v>612</v>
      </c>
      <c r="D110" t="s">
        <v>613</v>
      </c>
      <c r="E110" t="s">
        <v>612</v>
      </c>
      <c r="F110" t="s">
        <v>613</v>
      </c>
      <c r="G110" t="s">
        <v>29</v>
      </c>
      <c r="K110" t="s">
        <v>22</v>
      </c>
      <c r="X110" t="s">
        <v>208</v>
      </c>
      <c r="AA110" t="s">
        <v>629</v>
      </c>
      <c r="AD110" t="s">
        <v>256</v>
      </c>
      <c r="AR110" t="s">
        <v>652</v>
      </c>
      <c r="AS110" t="s">
        <v>653</v>
      </c>
      <c r="AT110" t="s">
        <v>645</v>
      </c>
      <c r="AU110" t="s">
        <v>257</v>
      </c>
      <c r="AV110" t="s">
        <v>646</v>
      </c>
      <c r="AW110" t="s">
        <v>209</v>
      </c>
      <c r="AX110" t="s">
        <v>647</v>
      </c>
      <c r="BB110" t="s">
        <v>654</v>
      </c>
      <c r="BV110" t="s">
        <v>17</v>
      </c>
      <c r="BW110" t="s">
        <v>480</v>
      </c>
      <c r="BX110" t="s">
        <v>481</v>
      </c>
      <c r="BY110" t="s">
        <v>16</v>
      </c>
      <c r="CA110">
        <v>18</v>
      </c>
      <c r="CB110" t="s">
        <v>17</v>
      </c>
      <c r="CC110" s="3">
        <f>(50/65)*100</f>
        <v>76.923076923076934</v>
      </c>
      <c r="CD110" s="3">
        <v>0</v>
      </c>
      <c r="CE110" s="3">
        <f>(1/65)*100</f>
        <v>1.5384615384615385</v>
      </c>
      <c r="CF110" s="3">
        <v>0</v>
      </c>
      <c r="CG110" s="3">
        <v>0</v>
      </c>
      <c r="CH110" s="3">
        <v>0</v>
      </c>
      <c r="CI110" s="3">
        <f>(14/65)*100</f>
        <v>21.53846153846154</v>
      </c>
      <c r="CJ110" s="3">
        <v>0</v>
      </c>
      <c r="CK110" s="3">
        <v>0</v>
      </c>
      <c r="CL110" s="3"/>
      <c r="CM110">
        <v>3</v>
      </c>
      <c r="CN110" t="s">
        <v>17</v>
      </c>
      <c r="CO110">
        <v>0</v>
      </c>
      <c r="CP110">
        <v>0</v>
      </c>
      <c r="CQ110">
        <v>0</v>
      </c>
      <c r="CR110">
        <v>0</v>
      </c>
      <c r="CS110">
        <v>0</v>
      </c>
      <c r="CT110">
        <v>0</v>
      </c>
      <c r="CU110">
        <v>100</v>
      </c>
      <c r="CV110">
        <v>0</v>
      </c>
      <c r="CW110">
        <v>0</v>
      </c>
      <c r="CY110">
        <v>60</v>
      </c>
      <c r="CZ110" t="s">
        <v>17</v>
      </c>
      <c r="DC110" t="s">
        <v>32</v>
      </c>
      <c r="DU110" t="s">
        <v>652</v>
      </c>
      <c r="DV110" t="s">
        <v>733</v>
      </c>
      <c r="DW110" t="s">
        <v>645</v>
      </c>
      <c r="DX110" t="s">
        <v>257</v>
      </c>
      <c r="DY110" t="s">
        <v>727</v>
      </c>
      <c r="DZ110" t="s">
        <v>728</v>
      </c>
      <c r="EA110" t="s">
        <v>647</v>
      </c>
      <c r="EB110" s="1"/>
      <c r="EE110" t="s">
        <v>730</v>
      </c>
      <c r="EI110" t="s">
        <v>51</v>
      </c>
      <c r="EO110" t="s">
        <v>745</v>
      </c>
    </row>
    <row r="111" spans="1:145" x14ac:dyDescent="0.2">
      <c r="A111" t="s">
        <v>502</v>
      </c>
      <c r="B111">
        <v>2019</v>
      </c>
      <c r="C111" t="s">
        <v>612</v>
      </c>
      <c r="D111" t="s">
        <v>613</v>
      </c>
      <c r="E111" t="s">
        <v>613</v>
      </c>
      <c r="F111" t="s">
        <v>613</v>
      </c>
      <c r="G111" t="s">
        <v>611</v>
      </c>
      <c r="I111" t="s">
        <v>27</v>
      </c>
      <c r="J111" t="s">
        <v>32</v>
      </c>
      <c r="M111" t="s">
        <v>64</v>
      </c>
      <c r="Q111">
        <v>5</v>
      </c>
      <c r="T111" t="s">
        <v>14</v>
      </c>
      <c r="X111" t="s">
        <v>208</v>
      </c>
      <c r="Y111" t="s">
        <v>632</v>
      </c>
      <c r="Z111" t="s">
        <v>560</v>
      </c>
      <c r="AA111" t="s">
        <v>629</v>
      </c>
      <c r="AD111" t="s">
        <v>256</v>
      </c>
      <c r="AK111" t="s">
        <v>145</v>
      </c>
      <c r="AL111" t="s">
        <v>72</v>
      </c>
      <c r="AN111" t="s">
        <v>16</v>
      </c>
      <c r="AU111" t="s">
        <v>257</v>
      </c>
      <c r="AV111" t="s">
        <v>646</v>
      </c>
      <c r="AW111" t="s">
        <v>209</v>
      </c>
      <c r="AX111" t="s">
        <v>647</v>
      </c>
      <c r="AZ111" t="s">
        <v>84</v>
      </c>
      <c r="BC111" t="s">
        <v>651</v>
      </c>
      <c r="BV111" t="s">
        <v>14</v>
      </c>
      <c r="BW111" t="s">
        <v>503</v>
      </c>
      <c r="BX111" t="s">
        <v>504</v>
      </c>
      <c r="BY111" t="s">
        <v>16</v>
      </c>
      <c r="CA111">
        <v>56</v>
      </c>
      <c r="CB111" t="s">
        <v>17</v>
      </c>
      <c r="CC111" s="3">
        <v>10</v>
      </c>
      <c r="CD111" s="3">
        <v>24</v>
      </c>
      <c r="CE111" s="3">
        <v>19</v>
      </c>
      <c r="CF111" s="3">
        <v>0</v>
      </c>
      <c r="CG111" s="3">
        <v>0</v>
      </c>
      <c r="CH111" s="3">
        <v>3</v>
      </c>
      <c r="CI111" s="3">
        <v>33</v>
      </c>
      <c r="CJ111" s="3">
        <v>8</v>
      </c>
      <c r="CK111" s="3">
        <v>3</v>
      </c>
      <c r="CL111" s="3"/>
      <c r="CM111">
        <v>16</v>
      </c>
      <c r="CN111" t="s">
        <v>14</v>
      </c>
      <c r="CY111">
        <v>19</v>
      </c>
      <c r="CZ111" t="s">
        <v>17</v>
      </c>
      <c r="DA111" t="s">
        <v>68</v>
      </c>
      <c r="DD111" t="s">
        <v>64</v>
      </c>
      <c r="DG111" t="s">
        <v>590</v>
      </c>
      <c r="DH111" t="s">
        <v>78</v>
      </c>
      <c r="DI111" t="s">
        <v>84</v>
      </c>
      <c r="DJ111" t="s">
        <v>404</v>
      </c>
      <c r="DL111" t="s">
        <v>717</v>
      </c>
      <c r="DM111" t="s">
        <v>718</v>
      </c>
      <c r="EI111" t="s">
        <v>51</v>
      </c>
      <c r="EK111" t="s">
        <v>101</v>
      </c>
      <c r="EL111" t="s">
        <v>139</v>
      </c>
    </row>
    <row r="112" spans="1:145" x14ac:dyDescent="0.2">
      <c r="A112" t="s">
        <v>766</v>
      </c>
      <c r="B112">
        <v>2021</v>
      </c>
      <c r="C112" t="s">
        <v>612</v>
      </c>
      <c r="D112" t="s">
        <v>612</v>
      </c>
      <c r="E112" t="s">
        <v>612</v>
      </c>
      <c r="F112" t="s">
        <v>613</v>
      </c>
      <c r="G112" t="s">
        <v>29</v>
      </c>
      <c r="M112" t="s">
        <v>64</v>
      </c>
      <c r="Q112">
        <v>3</v>
      </c>
      <c r="T112" t="s">
        <v>17</v>
      </c>
      <c r="U112">
        <v>2</v>
      </c>
      <c r="X112" t="s">
        <v>208</v>
      </c>
      <c r="Y112" t="s">
        <v>632</v>
      </c>
      <c r="Z112" t="s">
        <v>560</v>
      </c>
      <c r="AB112" t="s">
        <v>633</v>
      </c>
      <c r="AD112" t="s">
        <v>256</v>
      </c>
      <c r="AG112" t="s">
        <v>57</v>
      </c>
      <c r="AN112" t="s">
        <v>16</v>
      </c>
      <c r="AU112" t="s">
        <v>257</v>
      </c>
      <c r="AV112" t="s">
        <v>646</v>
      </c>
      <c r="AW112" t="s">
        <v>209</v>
      </c>
      <c r="BA112" t="s">
        <v>649</v>
      </c>
      <c r="BV112" t="s">
        <v>17</v>
      </c>
      <c r="BW112" t="s">
        <v>170</v>
      </c>
      <c r="BX112" t="s">
        <v>171</v>
      </c>
      <c r="BY112" t="s">
        <v>17</v>
      </c>
      <c r="CA112">
        <v>6</v>
      </c>
      <c r="CB112" t="s">
        <v>16</v>
      </c>
      <c r="CC112" s="3"/>
      <c r="CD112" s="3"/>
      <c r="CE112" s="3"/>
      <c r="CF112" s="3"/>
      <c r="CG112" s="3"/>
      <c r="CH112" s="3"/>
      <c r="CI112" s="3"/>
      <c r="CJ112" s="3"/>
      <c r="CK112" s="3"/>
      <c r="CL112" s="3"/>
      <c r="CM112">
        <v>2</v>
      </c>
      <c r="CN112" t="s">
        <v>16</v>
      </c>
      <c r="CY112">
        <v>18</v>
      </c>
      <c r="CZ112" t="s">
        <v>17</v>
      </c>
      <c r="DA112" t="s">
        <v>68</v>
      </c>
      <c r="DB112" t="s">
        <v>27</v>
      </c>
      <c r="DC112" t="s">
        <v>32</v>
      </c>
      <c r="DD112" t="s">
        <v>64</v>
      </c>
      <c r="DG112" t="s">
        <v>590</v>
      </c>
      <c r="DH112" t="s">
        <v>78</v>
      </c>
      <c r="DJ112" t="s">
        <v>404</v>
      </c>
      <c r="DM112" t="s">
        <v>718</v>
      </c>
      <c r="DN112" t="s">
        <v>57</v>
      </c>
      <c r="DV112" t="s">
        <v>733</v>
      </c>
      <c r="DY112" t="s">
        <v>727</v>
      </c>
      <c r="DZ112" t="s">
        <v>728</v>
      </c>
      <c r="ED112" t="s">
        <v>649</v>
      </c>
      <c r="EI112" t="s">
        <v>51</v>
      </c>
      <c r="EL112" t="s">
        <v>139</v>
      </c>
    </row>
    <row r="113" spans="1:146" x14ac:dyDescent="0.2">
      <c r="A113" t="s">
        <v>306</v>
      </c>
      <c r="B113">
        <v>2022</v>
      </c>
      <c r="C113" t="s">
        <v>613</v>
      </c>
      <c r="D113" t="s">
        <v>613</v>
      </c>
      <c r="E113" t="s">
        <v>612</v>
      </c>
      <c r="F113" t="s">
        <v>613</v>
      </c>
      <c r="G113" t="s">
        <v>611</v>
      </c>
      <c r="I113" t="s">
        <v>27</v>
      </c>
      <c r="AK113" t="s">
        <v>145</v>
      </c>
      <c r="AL113" t="s">
        <v>72</v>
      </c>
      <c r="AN113" t="s">
        <v>58</v>
      </c>
      <c r="AO113">
        <v>7000</v>
      </c>
      <c r="AR113" t="s">
        <v>652</v>
      </c>
      <c r="AS113" t="s">
        <v>653</v>
      </c>
      <c r="AT113" t="s">
        <v>645</v>
      </c>
      <c r="AU113" t="s">
        <v>257</v>
      </c>
      <c r="AV113" t="s">
        <v>646</v>
      </c>
      <c r="AW113" t="s">
        <v>209</v>
      </c>
      <c r="BV113" t="s">
        <v>16</v>
      </c>
      <c r="BW113" t="s">
        <v>307</v>
      </c>
      <c r="BX113" t="s">
        <v>221</v>
      </c>
      <c r="BY113" t="s">
        <v>14</v>
      </c>
      <c r="CA113">
        <v>15</v>
      </c>
      <c r="CB113" t="s">
        <v>17</v>
      </c>
      <c r="CC113" s="3">
        <v>7</v>
      </c>
      <c r="CD113" s="3">
        <v>0</v>
      </c>
      <c r="CE113" s="3">
        <v>7</v>
      </c>
      <c r="CF113" s="3">
        <v>0</v>
      </c>
      <c r="CG113" s="3">
        <v>0</v>
      </c>
      <c r="CH113" s="3">
        <v>0</v>
      </c>
      <c r="CI113" s="3">
        <v>73</v>
      </c>
      <c r="CJ113" s="3">
        <v>13</v>
      </c>
      <c r="CK113" s="3">
        <v>0</v>
      </c>
      <c r="CL113" s="3"/>
      <c r="CM113">
        <v>2</v>
      </c>
      <c r="CN113" t="s">
        <v>17</v>
      </c>
      <c r="CO113">
        <v>0</v>
      </c>
      <c r="CP113">
        <v>0</v>
      </c>
      <c r="CQ113">
        <v>0</v>
      </c>
      <c r="CR113">
        <v>0</v>
      </c>
      <c r="CS113">
        <v>0</v>
      </c>
      <c r="CT113">
        <v>0</v>
      </c>
      <c r="CU113">
        <v>100</v>
      </c>
      <c r="CV113">
        <v>0</v>
      </c>
      <c r="CW113">
        <v>0</v>
      </c>
      <c r="CY113">
        <v>20</v>
      </c>
      <c r="CZ113" t="s">
        <v>17</v>
      </c>
      <c r="DA113" t="s">
        <v>68</v>
      </c>
      <c r="DD113" t="s">
        <v>64</v>
      </c>
      <c r="DG113" t="s">
        <v>590</v>
      </c>
      <c r="DI113" t="s">
        <v>84</v>
      </c>
      <c r="DK113" t="s">
        <v>716</v>
      </c>
      <c r="DL113" t="s">
        <v>717</v>
      </c>
      <c r="DM113" t="s">
        <v>718</v>
      </c>
      <c r="EI113" t="s">
        <v>51</v>
      </c>
      <c r="EK113" t="s">
        <v>101</v>
      </c>
    </row>
    <row r="114" spans="1:146" x14ac:dyDescent="0.2">
      <c r="A114" t="s">
        <v>435</v>
      </c>
      <c r="B114">
        <v>2022</v>
      </c>
      <c r="C114" t="s">
        <v>613</v>
      </c>
      <c r="D114" t="s">
        <v>613</v>
      </c>
      <c r="E114" t="s">
        <v>612</v>
      </c>
      <c r="F114" t="s">
        <v>613</v>
      </c>
      <c r="G114" t="s">
        <v>611</v>
      </c>
      <c r="I114" t="s">
        <v>27</v>
      </c>
      <c r="AM114" t="s">
        <v>23</v>
      </c>
      <c r="AN114" t="s">
        <v>16</v>
      </c>
      <c r="AU114" t="s">
        <v>257</v>
      </c>
      <c r="AV114" t="s">
        <v>646</v>
      </c>
      <c r="AW114" t="s">
        <v>209</v>
      </c>
      <c r="BV114" t="s">
        <v>17</v>
      </c>
      <c r="BW114" t="s">
        <v>436</v>
      </c>
      <c r="BX114" t="s">
        <v>437</v>
      </c>
      <c r="BY114" t="s">
        <v>16</v>
      </c>
      <c r="CA114">
        <v>2</v>
      </c>
      <c r="CB114" t="s">
        <v>17</v>
      </c>
      <c r="CC114" s="3">
        <v>0</v>
      </c>
      <c r="CD114" s="3">
        <v>0</v>
      </c>
      <c r="CE114" s="3">
        <v>0</v>
      </c>
      <c r="CF114" s="3">
        <v>0</v>
      </c>
      <c r="CG114" s="3">
        <v>0</v>
      </c>
      <c r="CH114" s="3">
        <v>0</v>
      </c>
      <c r="CI114" s="3">
        <v>100</v>
      </c>
      <c r="CJ114" s="3">
        <v>0</v>
      </c>
      <c r="CK114" s="3">
        <v>0</v>
      </c>
      <c r="CL114" s="3"/>
      <c r="CM114">
        <v>2</v>
      </c>
      <c r="CN114" t="s">
        <v>17</v>
      </c>
      <c r="CO114">
        <v>0</v>
      </c>
      <c r="CP114">
        <v>0</v>
      </c>
      <c r="CQ114">
        <v>0</v>
      </c>
      <c r="CR114">
        <v>0</v>
      </c>
      <c r="CS114">
        <v>0</v>
      </c>
      <c r="CT114">
        <v>0</v>
      </c>
      <c r="CU114">
        <v>100</v>
      </c>
      <c r="CV114">
        <v>0</v>
      </c>
      <c r="CW114">
        <v>0</v>
      </c>
      <c r="CY114">
        <v>24</v>
      </c>
      <c r="CZ114" t="s">
        <v>17</v>
      </c>
      <c r="DC114" t="s">
        <v>32</v>
      </c>
      <c r="DX114" t="s">
        <v>257</v>
      </c>
      <c r="DY114" t="s">
        <v>727</v>
      </c>
      <c r="DZ114" t="s">
        <v>728</v>
      </c>
      <c r="EI114" t="s">
        <v>51</v>
      </c>
      <c r="EJ114" t="s">
        <v>149</v>
      </c>
    </row>
    <row r="115" spans="1:146" x14ac:dyDescent="0.2">
      <c r="A115" t="s">
        <v>243</v>
      </c>
      <c r="B115">
        <v>2019</v>
      </c>
      <c r="C115" t="s">
        <v>612</v>
      </c>
      <c r="D115" t="s">
        <v>613</v>
      </c>
      <c r="E115" t="s">
        <v>612</v>
      </c>
      <c r="F115" t="s">
        <v>613</v>
      </c>
      <c r="G115" t="s">
        <v>29</v>
      </c>
      <c r="P115" t="s">
        <v>244</v>
      </c>
      <c r="X115" t="s">
        <v>208</v>
      </c>
      <c r="AD115" t="s">
        <v>256</v>
      </c>
      <c r="AR115" t="s">
        <v>652</v>
      </c>
      <c r="AS115" t="s">
        <v>653</v>
      </c>
      <c r="AU115" t="s">
        <v>257</v>
      </c>
      <c r="AV115" t="s">
        <v>646</v>
      </c>
      <c r="AW115" t="s">
        <v>209</v>
      </c>
      <c r="BC115" t="s">
        <v>651</v>
      </c>
      <c r="BV115" t="s">
        <v>16</v>
      </c>
      <c r="BW115" t="s">
        <v>245</v>
      </c>
      <c r="BX115" t="s">
        <v>246</v>
      </c>
      <c r="BY115" t="s">
        <v>16</v>
      </c>
      <c r="CA115">
        <v>550</v>
      </c>
      <c r="CB115" t="s">
        <v>17</v>
      </c>
      <c r="CC115" s="3">
        <v>12</v>
      </c>
      <c r="CD115" s="3">
        <v>2</v>
      </c>
      <c r="CE115" s="3">
        <v>7</v>
      </c>
      <c r="CF115" s="3">
        <v>1</v>
      </c>
      <c r="CG115" s="3">
        <v>0</v>
      </c>
      <c r="CH115" s="3">
        <v>0</v>
      </c>
      <c r="CI115" s="3">
        <v>69</v>
      </c>
      <c r="CJ115" s="3">
        <v>6</v>
      </c>
      <c r="CK115" s="3">
        <v>3</v>
      </c>
      <c r="CL115" s="3"/>
      <c r="CM115">
        <v>36</v>
      </c>
      <c r="CN115" t="s">
        <v>17</v>
      </c>
      <c r="CO115">
        <v>8</v>
      </c>
      <c r="CP115">
        <v>2</v>
      </c>
      <c r="CQ115">
        <v>11</v>
      </c>
      <c r="CR115">
        <v>2</v>
      </c>
      <c r="CS115">
        <v>0</v>
      </c>
      <c r="CT115">
        <v>0</v>
      </c>
      <c r="CU115">
        <v>66</v>
      </c>
      <c r="CV115">
        <v>11</v>
      </c>
      <c r="CW115">
        <v>0</v>
      </c>
      <c r="CY115">
        <v>16.52</v>
      </c>
      <c r="CZ115" t="s">
        <v>17</v>
      </c>
      <c r="DA115" t="s">
        <v>68</v>
      </c>
      <c r="DC115" t="s">
        <v>32</v>
      </c>
      <c r="DD115" t="s">
        <v>64</v>
      </c>
      <c r="DF115" t="s">
        <v>43</v>
      </c>
      <c r="DG115" t="s">
        <v>590</v>
      </c>
      <c r="DI115" t="s">
        <v>84</v>
      </c>
      <c r="DJ115" t="s">
        <v>404</v>
      </c>
      <c r="DK115" t="s">
        <v>716</v>
      </c>
      <c r="DM115" t="s">
        <v>718</v>
      </c>
      <c r="DU115" t="s">
        <v>652</v>
      </c>
      <c r="DV115" t="s">
        <v>733</v>
      </c>
      <c r="DW115" t="s">
        <v>645</v>
      </c>
      <c r="DX115" t="s">
        <v>257</v>
      </c>
      <c r="DY115" t="s">
        <v>727</v>
      </c>
      <c r="DZ115" t="s">
        <v>728</v>
      </c>
      <c r="EA115" t="s">
        <v>647</v>
      </c>
      <c r="EB115" s="1"/>
      <c r="EI115" t="s">
        <v>51</v>
      </c>
      <c r="EK115" t="s">
        <v>101</v>
      </c>
      <c r="EM115" t="s">
        <v>737</v>
      </c>
    </row>
    <row r="116" spans="1:146" x14ac:dyDescent="0.2">
      <c r="A116" t="s">
        <v>493</v>
      </c>
      <c r="B116">
        <v>2019</v>
      </c>
      <c r="C116" t="s">
        <v>612</v>
      </c>
      <c r="D116" t="s">
        <v>612</v>
      </c>
      <c r="E116" t="s">
        <v>612</v>
      </c>
      <c r="F116" t="s">
        <v>613</v>
      </c>
      <c r="G116" t="s">
        <v>29</v>
      </c>
      <c r="M116" t="s">
        <v>64</v>
      </c>
      <c r="Q116">
        <v>3</v>
      </c>
      <c r="T116" t="s">
        <v>17</v>
      </c>
      <c r="U116">
        <v>3</v>
      </c>
      <c r="X116" t="s">
        <v>208</v>
      </c>
      <c r="Y116" t="s">
        <v>632</v>
      </c>
      <c r="Z116" t="s">
        <v>560</v>
      </c>
      <c r="AA116" t="s">
        <v>629</v>
      </c>
      <c r="AB116" t="s">
        <v>633</v>
      </c>
      <c r="AC116" t="s">
        <v>70</v>
      </c>
      <c r="AD116" t="s">
        <v>256</v>
      </c>
      <c r="AF116" t="s">
        <v>494</v>
      </c>
      <c r="AI116" t="s">
        <v>471</v>
      </c>
      <c r="AK116" t="s">
        <v>145</v>
      </c>
      <c r="AN116" t="s">
        <v>14</v>
      </c>
      <c r="AQ116" t="s">
        <v>495</v>
      </c>
      <c r="AR116" t="s">
        <v>652</v>
      </c>
      <c r="AS116" t="s">
        <v>653</v>
      </c>
      <c r="AT116" t="s">
        <v>645</v>
      </c>
      <c r="AU116" t="s">
        <v>257</v>
      </c>
      <c r="AV116" t="s">
        <v>646</v>
      </c>
      <c r="AW116" t="s">
        <v>209</v>
      </c>
      <c r="AX116" t="s">
        <v>647</v>
      </c>
      <c r="AZ116" t="s">
        <v>84</v>
      </c>
      <c r="BB116" t="s">
        <v>654</v>
      </c>
      <c r="BE116" t="s">
        <v>496</v>
      </c>
      <c r="BV116" t="s">
        <v>17</v>
      </c>
      <c r="BW116" t="s">
        <v>497</v>
      </c>
      <c r="BX116" t="s">
        <v>498</v>
      </c>
      <c r="BY116" t="s">
        <v>16</v>
      </c>
      <c r="CA116">
        <v>307</v>
      </c>
      <c r="CB116" t="s">
        <v>17</v>
      </c>
      <c r="CC116" s="3">
        <v>11</v>
      </c>
      <c r="CD116" s="3">
        <v>10</v>
      </c>
      <c r="CE116" s="3">
        <v>8</v>
      </c>
      <c r="CF116" s="3">
        <v>1</v>
      </c>
      <c r="CG116" s="3">
        <v>0</v>
      </c>
      <c r="CH116" s="3">
        <v>0</v>
      </c>
      <c r="CI116" s="3">
        <v>59</v>
      </c>
      <c r="CJ116" s="3">
        <v>7</v>
      </c>
      <c r="CK116" s="3">
        <v>4</v>
      </c>
      <c r="CL116" s="3"/>
      <c r="CM116">
        <v>40</v>
      </c>
      <c r="CN116" t="s">
        <v>17</v>
      </c>
      <c r="CO116">
        <v>1</v>
      </c>
      <c r="CP116">
        <v>1</v>
      </c>
      <c r="CQ116">
        <v>0</v>
      </c>
      <c r="CR116">
        <v>0</v>
      </c>
      <c r="CS116">
        <v>0</v>
      </c>
      <c r="CT116">
        <v>0</v>
      </c>
      <c r="CU116">
        <v>0</v>
      </c>
      <c r="CV116">
        <v>97</v>
      </c>
      <c r="CW116">
        <v>1</v>
      </c>
      <c r="CY116">
        <v>18</v>
      </c>
      <c r="CZ116" t="s">
        <v>17</v>
      </c>
      <c r="DB116" t="s">
        <v>27</v>
      </c>
      <c r="DP116" t="s">
        <v>724</v>
      </c>
      <c r="DQ116" t="s">
        <v>723</v>
      </c>
      <c r="DR116" t="s">
        <v>44</v>
      </c>
      <c r="DS116" t="s">
        <v>725</v>
      </c>
      <c r="EJ116" t="s">
        <v>149</v>
      </c>
    </row>
    <row r="117" spans="1:146" x14ac:dyDescent="0.2">
      <c r="A117" t="s">
        <v>409</v>
      </c>
      <c r="B117">
        <v>2021</v>
      </c>
      <c r="C117" t="s">
        <v>612</v>
      </c>
      <c r="D117" t="s">
        <v>613</v>
      </c>
      <c r="E117" t="s">
        <v>612</v>
      </c>
      <c r="F117" t="s">
        <v>613</v>
      </c>
      <c r="G117" t="s">
        <v>611</v>
      </c>
      <c r="I117" t="s">
        <v>27</v>
      </c>
      <c r="M117" t="s">
        <v>64</v>
      </c>
      <c r="Q117">
        <v>1</v>
      </c>
      <c r="T117" t="s">
        <v>17</v>
      </c>
      <c r="U117">
        <v>1</v>
      </c>
      <c r="X117" t="s">
        <v>208</v>
      </c>
      <c r="AD117" t="s">
        <v>256</v>
      </c>
      <c r="AG117" t="s">
        <v>57</v>
      </c>
      <c r="AH117" t="s">
        <v>81</v>
      </c>
      <c r="AK117" t="s">
        <v>145</v>
      </c>
      <c r="AL117" t="s">
        <v>72</v>
      </c>
      <c r="AN117" t="s">
        <v>58</v>
      </c>
      <c r="AO117">
        <v>56515</v>
      </c>
      <c r="AS117" t="s">
        <v>653</v>
      </c>
      <c r="AT117" t="s">
        <v>645</v>
      </c>
      <c r="AU117" t="s">
        <v>257</v>
      </c>
      <c r="AV117" t="s">
        <v>646</v>
      </c>
      <c r="AW117" t="s">
        <v>209</v>
      </c>
      <c r="BB117" t="s">
        <v>654</v>
      </c>
      <c r="BV117" t="s">
        <v>16</v>
      </c>
      <c r="BW117" t="s">
        <v>410</v>
      </c>
      <c r="BX117" t="s">
        <v>411</v>
      </c>
      <c r="BY117" t="s">
        <v>16</v>
      </c>
      <c r="CA117">
        <v>31</v>
      </c>
      <c r="CB117" t="s">
        <v>17</v>
      </c>
      <c r="CC117" s="3">
        <v>13</v>
      </c>
      <c r="CD117" s="3">
        <v>3</v>
      </c>
      <c r="CE117" s="3">
        <v>2</v>
      </c>
      <c r="CF117" s="3">
        <v>0</v>
      </c>
      <c r="CG117" s="3">
        <v>0</v>
      </c>
      <c r="CH117" s="3">
        <v>0</v>
      </c>
      <c r="CI117" s="3">
        <v>74</v>
      </c>
      <c r="CJ117" s="3">
        <v>7</v>
      </c>
      <c r="CK117" s="3">
        <v>1</v>
      </c>
      <c r="CL117" s="3"/>
      <c r="CM117">
        <v>3</v>
      </c>
      <c r="CN117" t="s">
        <v>17</v>
      </c>
      <c r="CO117">
        <v>0</v>
      </c>
      <c r="CP117">
        <v>0</v>
      </c>
      <c r="CQ117">
        <v>0</v>
      </c>
      <c r="CR117">
        <v>0</v>
      </c>
      <c r="CS117">
        <v>0</v>
      </c>
      <c r="CT117">
        <v>0</v>
      </c>
      <c r="CU117">
        <v>100</v>
      </c>
      <c r="CV117">
        <v>0</v>
      </c>
      <c r="CW117">
        <v>0</v>
      </c>
      <c r="CY117">
        <v>26.44</v>
      </c>
      <c r="CZ117" t="s">
        <v>17</v>
      </c>
      <c r="DA117" t="s">
        <v>68</v>
      </c>
      <c r="DB117" t="s">
        <v>27</v>
      </c>
      <c r="DC117" t="s">
        <v>32</v>
      </c>
      <c r="DD117" t="s">
        <v>64</v>
      </c>
      <c r="DG117" t="s">
        <v>590</v>
      </c>
      <c r="DI117" t="s">
        <v>84</v>
      </c>
      <c r="DJ117" t="s">
        <v>404</v>
      </c>
      <c r="DL117" t="s">
        <v>717</v>
      </c>
      <c r="DM117" t="s">
        <v>718</v>
      </c>
      <c r="DN117" t="s">
        <v>57</v>
      </c>
      <c r="DO117" t="s">
        <v>81</v>
      </c>
      <c r="DQ117" t="s">
        <v>723</v>
      </c>
      <c r="DS117" t="s">
        <v>725</v>
      </c>
      <c r="DT117" t="s">
        <v>55</v>
      </c>
      <c r="DU117" t="s">
        <v>652</v>
      </c>
      <c r="DV117" t="s">
        <v>733</v>
      </c>
      <c r="DW117" t="s">
        <v>645</v>
      </c>
      <c r="DX117" t="s">
        <v>257</v>
      </c>
      <c r="DY117" t="s">
        <v>727</v>
      </c>
      <c r="DZ117" t="s">
        <v>728</v>
      </c>
      <c r="EA117" t="s">
        <v>647</v>
      </c>
      <c r="EB117" s="1" t="s">
        <v>729</v>
      </c>
      <c r="EC117" t="s">
        <v>84</v>
      </c>
      <c r="EE117" t="s">
        <v>730</v>
      </c>
      <c r="EL117" t="s">
        <v>139</v>
      </c>
    </row>
    <row r="118" spans="1:146" x14ac:dyDescent="0.2">
      <c r="A118" t="s">
        <v>767</v>
      </c>
      <c r="B118">
        <v>2022</v>
      </c>
      <c r="C118" t="s">
        <v>612</v>
      </c>
      <c r="D118" t="s">
        <v>612</v>
      </c>
      <c r="E118" t="s">
        <v>612</v>
      </c>
      <c r="F118" t="s">
        <v>612</v>
      </c>
      <c r="G118" t="s">
        <v>29</v>
      </c>
      <c r="P118" t="s">
        <v>255</v>
      </c>
      <c r="AD118" t="s">
        <v>256</v>
      </c>
      <c r="AG118" t="s">
        <v>57</v>
      </c>
      <c r="AN118" t="s">
        <v>16</v>
      </c>
      <c r="AU118" t="s">
        <v>257</v>
      </c>
      <c r="BF118">
        <v>18693</v>
      </c>
      <c r="BG118">
        <v>16511</v>
      </c>
      <c r="BH118" t="s">
        <v>697</v>
      </c>
      <c r="BI118" t="s">
        <v>711</v>
      </c>
      <c r="BM118" t="s">
        <v>696</v>
      </c>
      <c r="BO118" t="s">
        <v>577</v>
      </c>
      <c r="BR118" t="s">
        <v>699</v>
      </c>
      <c r="BU118" t="s">
        <v>579</v>
      </c>
      <c r="BV118" t="s">
        <v>17</v>
      </c>
      <c r="BW118" t="s">
        <v>258</v>
      </c>
      <c r="BX118" t="s">
        <v>259</v>
      </c>
      <c r="BY118" t="s">
        <v>17</v>
      </c>
      <c r="BZ118" t="s">
        <v>260</v>
      </c>
      <c r="CA118">
        <v>5</v>
      </c>
      <c r="CB118" t="s">
        <v>16</v>
      </c>
      <c r="CC118" s="3"/>
      <c r="CD118" s="3"/>
      <c r="CE118" s="3"/>
      <c r="CF118" s="3"/>
      <c r="CG118" s="3"/>
      <c r="CH118" s="3"/>
      <c r="CI118" s="3"/>
      <c r="CJ118" s="3"/>
      <c r="CK118" s="3"/>
      <c r="CL118" s="3"/>
      <c r="CM118">
        <v>1</v>
      </c>
      <c r="CN118" t="s">
        <v>16</v>
      </c>
      <c r="CY118">
        <v>17</v>
      </c>
      <c r="CZ118" t="s">
        <v>17</v>
      </c>
      <c r="DA118" t="s">
        <v>68</v>
      </c>
      <c r="DB118" t="s">
        <v>27</v>
      </c>
      <c r="DF118" t="s">
        <v>43</v>
      </c>
      <c r="DG118" t="s">
        <v>590</v>
      </c>
      <c r="DI118" t="s">
        <v>84</v>
      </c>
      <c r="DN118" t="s">
        <v>57</v>
      </c>
      <c r="DT118" t="s">
        <v>55</v>
      </c>
      <c r="EI118" t="s">
        <v>51</v>
      </c>
      <c r="EJ118" t="s">
        <v>149</v>
      </c>
      <c r="EL118" t="s">
        <v>139</v>
      </c>
    </row>
    <row r="119" spans="1:146" x14ac:dyDescent="0.2">
      <c r="A119" t="s">
        <v>536</v>
      </c>
      <c r="B119">
        <v>2022</v>
      </c>
      <c r="C119" t="s">
        <v>613</v>
      </c>
      <c r="D119" t="s">
        <v>612</v>
      </c>
      <c r="E119" t="s">
        <v>613</v>
      </c>
      <c r="F119" t="s">
        <v>613</v>
      </c>
      <c r="G119" t="s">
        <v>611</v>
      </c>
      <c r="H119" t="s">
        <v>68</v>
      </c>
      <c r="K119" t="s">
        <v>22</v>
      </c>
      <c r="AE119" t="s">
        <v>23</v>
      </c>
      <c r="AF119" t="s">
        <v>537</v>
      </c>
      <c r="AL119" t="s">
        <v>72</v>
      </c>
      <c r="AN119" t="s">
        <v>16</v>
      </c>
      <c r="BV119" t="s">
        <v>16</v>
      </c>
      <c r="BW119" t="s">
        <v>538</v>
      </c>
      <c r="BX119" t="s">
        <v>539</v>
      </c>
      <c r="BY119" t="s">
        <v>16</v>
      </c>
      <c r="CA119">
        <v>0</v>
      </c>
      <c r="CB119" t="s">
        <v>16</v>
      </c>
      <c r="CC119" s="3"/>
      <c r="CD119" s="3"/>
      <c r="CE119" s="3"/>
      <c r="CF119" s="3"/>
      <c r="CG119" s="3"/>
      <c r="CH119" s="3"/>
      <c r="CI119" s="3"/>
      <c r="CJ119" s="3"/>
      <c r="CK119" s="3"/>
      <c r="CL119" s="3"/>
      <c r="CM119">
        <v>0</v>
      </c>
      <c r="CN119" t="s">
        <v>16</v>
      </c>
      <c r="CY119">
        <v>0</v>
      </c>
      <c r="CZ119" t="s">
        <v>17</v>
      </c>
      <c r="DA119" t="s">
        <v>68</v>
      </c>
      <c r="DF119" t="s">
        <v>43</v>
      </c>
      <c r="DI119" t="s">
        <v>84</v>
      </c>
      <c r="EN119" t="s">
        <v>23</v>
      </c>
    </row>
    <row r="120" spans="1:146" x14ac:dyDescent="0.2">
      <c r="A120" t="s">
        <v>375</v>
      </c>
      <c r="B120">
        <v>2019</v>
      </c>
      <c r="C120" t="s">
        <v>613</v>
      </c>
      <c r="D120" t="s">
        <v>612</v>
      </c>
      <c r="E120" t="s">
        <v>613</v>
      </c>
      <c r="F120" t="s">
        <v>613</v>
      </c>
      <c r="G120" t="s">
        <v>29</v>
      </c>
      <c r="AK120" t="s">
        <v>145</v>
      </c>
      <c r="AN120" t="s">
        <v>96</v>
      </c>
      <c r="AP120">
        <v>1.63</v>
      </c>
      <c r="AQ120" t="s">
        <v>376</v>
      </c>
      <c r="BV120" t="s">
        <v>16</v>
      </c>
      <c r="BW120" t="s">
        <v>377</v>
      </c>
      <c r="BX120" t="s">
        <v>378</v>
      </c>
      <c r="BY120" t="s">
        <v>16</v>
      </c>
      <c r="CA120">
        <v>8</v>
      </c>
      <c r="CB120" t="s">
        <v>17</v>
      </c>
      <c r="CC120" s="3">
        <v>0</v>
      </c>
      <c r="CD120" s="3">
        <f>(2/8)*100</f>
        <v>25</v>
      </c>
      <c r="CE120" s="3">
        <f>(2/8)*100</f>
        <v>25</v>
      </c>
      <c r="CF120" s="3">
        <v>0</v>
      </c>
      <c r="CG120" s="3">
        <v>0</v>
      </c>
      <c r="CH120" s="3">
        <v>0</v>
      </c>
      <c r="CI120" s="3">
        <f>(4/8)*100</f>
        <v>50</v>
      </c>
      <c r="CJ120" s="3">
        <v>0</v>
      </c>
      <c r="CK120" s="3">
        <v>0</v>
      </c>
      <c r="CL120" s="3"/>
      <c r="CM120">
        <v>2</v>
      </c>
      <c r="CN120" t="s">
        <v>16</v>
      </c>
      <c r="CY120">
        <v>20</v>
      </c>
      <c r="CZ120" t="s">
        <v>16</v>
      </c>
      <c r="EP120" t="s">
        <v>379</v>
      </c>
    </row>
    <row r="121" spans="1:146" x14ac:dyDescent="0.2">
      <c r="A121" t="s">
        <v>566</v>
      </c>
      <c r="B121">
        <v>2019</v>
      </c>
      <c r="C121" t="s">
        <v>613</v>
      </c>
      <c r="D121" t="s">
        <v>612</v>
      </c>
      <c r="E121" t="s">
        <v>612</v>
      </c>
      <c r="F121" t="s">
        <v>613</v>
      </c>
      <c r="G121" t="s">
        <v>29</v>
      </c>
      <c r="AJ121" t="s">
        <v>299</v>
      </c>
      <c r="AM121" t="s">
        <v>23</v>
      </c>
      <c r="AN121" t="s">
        <v>16</v>
      </c>
      <c r="AQ121" t="s">
        <v>567</v>
      </c>
      <c r="AY121" t="s">
        <v>648</v>
      </c>
      <c r="BC121" t="s">
        <v>651</v>
      </c>
      <c r="BE121" t="s">
        <v>568</v>
      </c>
      <c r="BV121" t="s">
        <v>17</v>
      </c>
      <c r="BW121" t="s">
        <v>569</v>
      </c>
      <c r="BX121" t="s">
        <v>570</v>
      </c>
      <c r="BY121" t="s">
        <v>14</v>
      </c>
      <c r="CA121">
        <v>12</v>
      </c>
      <c r="CB121" t="s">
        <v>17</v>
      </c>
      <c r="CC121" s="3">
        <v>8</v>
      </c>
      <c r="CD121" s="3">
        <v>0</v>
      </c>
      <c r="CE121" s="3">
        <v>8</v>
      </c>
      <c r="CF121" s="3">
        <v>0</v>
      </c>
      <c r="CG121" s="3">
        <v>8</v>
      </c>
      <c r="CH121" s="3">
        <v>0</v>
      </c>
      <c r="CI121" s="3">
        <v>51</v>
      </c>
      <c r="CJ121" s="3">
        <v>25</v>
      </c>
      <c r="CK121" s="3">
        <v>0</v>
      </c>
      <c r="CL121" s="3"/>
      <c r="CM121">
        <v>6</v>
      </c>
      <c r="CN121" t="s">
        <v>17</v>
      </c>
      <c r="CO121">
        <v>0</v>
      </c>
      <c r="CP121">
        <v>0</v>
      </c>
      <c r="CQ121">
        <v>0</v>
      </c>
      <c r="CR121">
        <v>0</v>
      </c>
      <c r="CS121">
        <v>17</v>
      </c>
      <c r="CT121">
        <v>0</v>
      </c>
      <c r="CU121">
        <v>50</v>
      </c>
      <c r="CV121">
        <v>33</v>
      </c>
      <c r="CW121">
        <v>0</v>
      </c>
      <c r="CY121">
        <v>21.85</v>
      </c>
      <c r="CZ121" t="s">
        <v>17</v>
      </c>
      <c r="DB121" t="s">
        <v>27</v>
      </c>
      <c r="DC121" t="s">
        <v>32</v>
      </c>
      <c r="DN121" t="s">
        <v>57</v>
      </c>
      <c r="DO121" t="s">
        <v>81</v>
      </c>
      <c r="DR121" t="s">
        <v>44</v>
      </c>
      <c r="DS121" t="s">
        <v>725</v>
      </c>
      <c r="DT121" t="s">
        <v>55</v>
      </c>
      <c r="DU121" t="s">
        <v>652</v>
      </c>
      <c r="DV121" t="s">
        <v>733</v>
      </c>
      <c r="DW121" t="s">
        <v>645</v>
      </c>
      <c r="DX121" t="s">
        <v>257</v>
      </c>
      <c r="DY121" t="s">
        <v>727</v>
      </c>
      <c r="DZ121" t="s">
        <v>728</v>
      </c>
      <c r="EB121" t="s">
        <v>729</v>
      </c>
      <c r="EC121" t="s">
        <v>84</v>
      </c>
      <c r="ED121" t="s">
        <v>649</v>
      </c>
      <c r="EF121" t="s">
        <v>731</v>
      </c>
      <c r="EG121" t="s">
        <v>732</v>
      </c>
      <c r="EH121" t="s">
        <v>62</v>
      </c>
      <c r="EI121" t="s">
        <v>51</v>
      </c>
      <c r="EJ121" t="s">
        <v>149</v>
      </c>
      <c r="EK121" t="s">
        <v>101</v>
      </c>
      <c r="EL121" t="s">
        <v>139</v>
      </c>
    </row>
    <row r="122" spans="1:146" x14ac:dyDescent="0.2">
      <c r="A122" t="s">
        <v>548</v>
      </c>
      <c r="B122">
        <v>2021</v>
      </c>
      <c r="C122" t="s">
        <v>612</v>
      </c>
      <c r="D122" t="s">
        <v>613</v>
      </c>
      <c r="E122" t="s">
        <v>613</v>
      </c>
      <c r="F122" t="s">
        <v>612</v>
      </c>
      <c r="G122" t="s">
        <v>29</v>
      </c>
      <c r="K122" t="s">
        <v>22</v>
      </c>
      <c r="X122" t="s">
        <v>208</v>
      </c>
      <c r="AF122" t="s">
        <v>549</v>
      </c>
      <c r="BF122">
        <v>48198</v>
      </c>
      <c r="BG122">
        <v>98000</v>
      </c>
      <c r="BH122" t="s">
        <v>697</v>
      </c>
      <c r="BI122" t="s">
        <v>711</v>
      </c>
      <c r="BU122" t="s">
        <v>550</v>
      </c>
      <c r="BV122" t="s">
        <v>16</v>
      </c>
      <c r="BW122" t="s">
        <v>550</v>
      </c>
      <c r="BX122" t="s">
        <v>551</v>
      </c>
      <c r="BY122" t="s">
        <v>16</v>
      </c>
      <c r="CA122">
        <v>8</v>
      </c>
      <c r="CB122" t="s">
        <v>16</v>
      </c>
      <c r="CC122" s="3"/>
      <c r="CD122" s="3"/>
      <c r="CE122" s="3"/>
      <c r="CF122" s="3"/>
      <c r="CG122" s="3"/>
      <c r="CH122" s="3"/>
      <c r="CI122" s="3"/>
      <c r="CJ122" s="3"/>
      <c r="CK122" s="3"/>
      <c r="CL122" s="3"/>
      <c r="CM122">
        <v>2</v>
      </c>
      <c r="CN122" t="s">
        <v>16</v>
      </c>
      <c r="CY122">
        <v>25</v>
      </c>
      <c r="CZ122" t="s">
        <v>17</v>
      </c>
      <c r="DA122" t="s">
        <v>68</v>
      </c>
      <c r="DF122" t="s">
        <v>43</v>
      </c>
      <c r="DG122" t="s">
        <v>590</v>
      </c>
      <c r="DH122" t="s">
        <v>78</v>
      </c>
      <c r="DI122" t="s">
        <v>84</v>
      </c>
      <c r="EI122" t="s">
        <v>51</v>
      </c>
      <c r="EK122" t="s">
        <v>101</v>
      </c>
    </row>
    <row r="123" spans="1:146" x14ac:dyDescent="0.2">
      <c r="A123" t="s">
        <v>405</v>
      </c>
      <c r="B123">
        <v>2022</v>
      </c>
      <c r="C123" t="s">
        <v>613</v>
      </c>
      <c r="D123" t="s">
        <v>613</v>
      </c>
      <c r="E123" t="s">
        <v>612</v>
      </c>
      <c r="F123" t="s">
        <v>613</v>
      </c>
      <c r="G123" t="s">
        <v>29</v>
      </c>
      <c r="BD123" t="s">
        <v>23</v>
      </c>
      <c r="BE123" t="s">
        <v>406</v>
      </c>
      <c r="BV123" t="s">
        <v>16</v>
      </c>
      <c r="BW123" t="s">
        <v>407</v>
      </c>
      <c r="BX123" t="s">
        <v>408</v>
      </c>
      <c r="BY123" t="s">
        <v>16</v>
      </c>
      <c r="CA123">
        <v>2</v>
      </c>
      <c r="CB123" t="s">
        <v>17</v>
      </c>
      <c r="CC123" s="3">
        <v>0</v>
      </c>
      <c r="CD123" s="3">
        <v>0</v>
      </c>
      <c r="CE123" s="3">
        <v>0</v>
      </c>
      <c r="CF123" s="3">
        <v>0</v>
      </c>
      <c r="CG123" s="3">
        <v>0</v>
      </c>
      <c r="CH123" s="3">
        <v>0</v>
      </c>
      <c r="CI123" s="3">
        <v>100</v>
      </c>
      <c r="CJ123" s="3">
        <v>0</v>
      </c>
      <c r="CK123" s="3">
        <v>0</v>
      </c>
      <c r="CL123" s="3"/>
      <c r="CM123">
        <v>1</v>
      </c>
      <c r="CN123" t="s">
        <v>17</v>
      </c>
      <c r="CO123">
        <v>0</v>
      </c>
      <c r="CP123">
        <v>0</v>
      </c>
      <c r="CQ123">
        <v>0</v>
      </c>
      <c r="CR123">
        <v>0</v>
      </c>
      <c r="CS123">
        <v>0</v>
      </c>
      <c r="CT123">
        <v>0</v>
      </c>
      <c r="CU123">
        <v>100</v>
      </c>
      <c r="CV123">
        <v>0</v>
      </c>
      <c r="CW123">
        <v>0</v>
      </c>
      <c r="CY123">
        <v>15</v>
      </c>
      <c r="CZ123" t="s">
        <v>17</v>
      </c>
      <c r="DC123" t="s">
        <v>32</v>
      </c>
      <c r="DU123" t="s">
        <v>652</v>
      </c>
      <c r="DV123" t="s">
        <v>733</v>
      </c>
      <c r="DW123" t="s">
        <v>645</v>
      </c>
      <c r="DY123" t="s">
        <v>727</v>
      </c>
      <c r="DZ123" t="s">
        <v>728</v>
      </c>
      <c r="EI123" t="s">
        <v>51</v>
      </c>
    </row>
    <row r="124" spans="1:146" x14ac:dyDescent="0.2">
      <c r="A124" t="s">
        <v>284</v>
      </c>
      <c r="B124">
        <v>2019</v>
      </c>
      <c r="C124" t="s">
        <v>613</v>
      </c>
      <c r="D124" t="s">
        <v>612</v>
      </c>
      <c r="E124" t="s">
        <v>613</v>
      </c>
      <c r="F124" t="s">
        <v>613</v>
      </c>
      <c r="G124" t="s">
        <v>29</v>
      </c>
      <c r="AG124" t="s">
        <v>57</v>
      </c>
      <c r="AH124" t="s">
        <v>81</v>
      </c>
      <c r="AI124" t="s">
        <v>471</v>
      </c>
      <c r="AN124" t="s">
        <v>16</v>
      </c>
      <c r="BV124" t="s">
        <v>14</v>
      </c>
      <c r="BW124" t="s">
        <v>221</v>
      </c>
      <c r="BX124" t="s">
        <v>221</v>
      </c>
      <c r="BY124" t="s">
        <v>17</v>
      </c>
      <c r="CA124">
        <v>10</v>
      </c>
      <c r="CB124" t="s">
        <v>17</v>
      </c>
      <c r="CC124" s="3">
        <v>0</v>
      </c>
      <c r="CD124" s="3">
        <v>10</v>
      </c>
      <c r="CE124" s="3">
        <v>10</v>
      </c>
      <c r="CF124" s="3">
        <v>10</v>
      </c>
      <c r="CG124" s="3">
        <v>0</v>
      </c>
      <c r="CH124" s="3">
        <v>0</v>
      </c>
      <c r="CI124" s="3">
        <v>60</v>
      </c>
      <c r="CJ124" s="3">
        <v>10</v>
      </c>
      <c r="CK124" s="3">
        <v>0</v>
      </c>
      <c r="CL124" s="3"/>
      <c r="CM124">
        <v>4</v>
      </c>
      <c r="CN124" t="s">
        <v>16</v>
      </c>
      <c r="CY124">
        <v>25</v>
      </c>
      <c r="CZ124" t="s">
        <v>17</v>
      </c>
      <c r="DB124" t="s">
        <v>27</v>
      </c>
      <c r="DN124" t="s">
        <v>57</v>
      </c>
      <c r="DO124" t="s">
        <v>81</v>
      </c>
      <c r="EK124" t="s">
        <v>101</v>
      </c>
    </row>
    <row r="125" spans="1:146" x14ac:dyDescent="0.2">
      <c r="A125" t="s">
        <v>340</v>
      </c>
      <c r="B125">
        <v>2019</v>
      </c>
      <c r="C125" t="s">
        <v>613</v>
      </c>
      <c r="D125" t="s">
        <v>613</v>
      </c>
      <c r="E125" t="s">
        <v>612</v>
      </c>
      <c r="F125" t="s">
        <v>613</v>
      </c>
      <c r="G125" t="s">
        <v>611</v>
      </c>
      <c r="H125" t="s">
        <v>68</v>
      </c>
      <c r="I125" t="s">
        <v>27</v>
      </c>
      <c r="K125" t="s">
        <v>22</v>
      </c>
      <c r="X125" t="s">
        <v>208</v>
      </c>
      <c r="AD125" t="s">
        <v>256</v>
      </c>
      <c r="AF125" t="s">
        <v>341</v>
      </c>
      <c r="AI125" t="s">
        <v>471</v>
      </c>
      <c r="AL125" t="s">
        <v>72</v>
      </c>
      <c r="AN125" t="s">
        <v>16</v>
      </c>
      <c r="AU125" t="s">
        <v>257</v>
      </c>
      <c r="AV125" t="s">
        <v>646</v>
      </c>
      <c r="AW125" t="s">
        <v>209</v>
      </c>
      <c r="AX125" t="s">
        <v>647</v>
      </c>
      <c r="BV125" t="s">
        <v>16</v>
      </c>
      <c r="BW125" t="s">
        <v>342</v>
      </c>
      <c r="BX125" t="s">
        <v>343</v>
      </c>
      <c r="BY125" t="s">
        <v>16</v>
      </c>
      <c r="CA125">
        <v>999</v>
      </c>
      <c r="CB125" t="s">
        <v>17</v>
      </c>
      <c r="CC125" s="3">
        <v>4</v>
      </c>
      <c r="CD125" s="3">
        <v>3</v>
      </c>
      <c r="CE125" s="3">
        <v>13</v>
      </c>
      <c r="CF125" s="3">
        <v>3</v>
      </c>
      <c r="CG125" s="3">
        <v>0</v>
      </c>
      <c r="CH125" s="3">
        <v>0</v>
      </c>
      <c r="CI125" s="3">
        <v>71</v>
      </c>
      <c r="CJ125" s="3">
        <v>3</v>
      </c>
      <c r="CK125" s="3">
        <v>0</v>
      </c>
      <c r="CL125" s="3">
        <v>3</v>
      </c>
      <c r="CM125">
        <v>243</v>
      </c>
      <c r="CN125" t="s">
        <v>17</v>
      </c>
      <c r="CO125">
        <v>2</v>
      </c>
      <c r="CP125">
        <v>2</v>
      </c>
      <c r="CQ125">
        <v>10</v>
      </c>
      <c r="CR125">
        <v>3</v>
      </c>
      <c r="CS125">
        <v>0</v>
      </c>
      <c r="CT125">
        <v>0</v>
      </c>
      <c r="CU125">
        <v>80</v>
      </c>
      <c r="CV125">
        <v>2</v>
      </c>
      <c r="CW125">
        <v>3</v>
      </c>
      <c r="CY125">
        <v>20.54</v>
      </c>
      <c r="CZ125" t="s">
        <v>17</v>
      </c>
      <c r="DC125" t="s">
        <v>32</v>
      </c>
      <c r="DX125" t="s">
        <v>257</v>
      </c>
      <c r="EK125" t="s">
        <v>101</v>
      </c>
      <c r="EO125" t="s">
        <v>742</v>
      </c>
    </row>
    <row r="126" spans="1:146" x14ac:dyDescent="0.2">
      <c r="A126" t="s">
        <v>45</v>
      </c>
      <c r="B126">
        <v>2020</v>
      </c>
      <c r="C126" t="s">
        <v>612</v>
      </c>
      <c r="D126" t="s">
        <v>613</v>
      </c>
      <c r="E126" t="s">
        <v>612</v>
      </c>
      <c r="F126" t="s">
        <v>613</v>
      </c>
      <c r="G126" t="s">
        <v>29</v>
      </c>
      <c r="K126" t="s">
        <v>22</v>
      </c>
      <c r="X126" t="s">
        <v>208</v>
      </c>
      <c r="AD126" t="s">
        <v>256</v>
      </c>
      <c r="AR126" t="s">
        <v>652</v>
      </c>
      <c r="AS126" t="s">
        <v>653</v>
      </c>
      <c r="AU126" t="s">
        <v>257</v>
      </c>
      <c r="AV126" t="s">
        <v>646</v>
      </c>
      <c r="AW126" t="s">
        <v>209</v>
      </c>
      <c r="AX126" t="s">
        <v>647</v>
      </c>
      <c r="BB126" t="s">
        <v>654</v>
      </c>
      <c r="BV126" t="s">
        <v>14</v>
      </c>
      <c r="BW126" t="s">
        <v>46</v>
      </c>
      <c r="BX126" t="s">
        <v>47</v>
      </c>
      <c r="BY126" t="s">
        <v>14</v>
      </c>
      <c r="CA126">
        <v>69</v>
      </c>
      <c r="CB126" t="s">
        <v>14</v>
      </c>
      <c r="CC126" s="3"/>
      <c r="CD126" s="3"/>
      <c r="CE126" s="3"/>
      <c r="CF126" s="3"/>
      <c r="CG126" s="3"/>
      <c r="CH126" s="3"/>
      <c r="CI126" s="3"/>
      <c r="CJ126" s="3"/>
      <c r="CK126" s="3"/>
      <c r="CL126" s="3"/>
      <c r="CM126">
        <v>18</v>
      </c>
      <c r="CN126" t="s">
        <v>16</v>
      </c>
      <c r="CY126">
        <v>20</v>
      </c>
      <c r="CZ126" t="s">
        <v>17</v>
      </c>
      <c r="DC126" t="s">
        <v>32</v>
      </c>
      <c r="DX126" t="s">
        <v>257</v>
      </c>
      <c r="EG126" t="s">
        <v>732</v>
      </c>
      <c r="EI126" t="s">
        <v>51</v>
      </c>
      <c r="EJ126" t="s">
        <v>149</v>
      </c>
      <c r="EO126" t="s">
        <v>738</v>
      </c>
    </row>
    <row r="127" spans="1:146" x14ac:dyDescent="0.2">
      <c r="A127" t="s">
        <v>360</v>
      </c>
      <c r="B127">
        <v>2022</v>
      </c>
      <c r="C127" t="s">
        <v>613</v>
      </c>
      <c r="D127" t="s">
        <v>613</v>
      </c>
      <c r="E127" t="s">
        <v>612</v>
      </c>
      <c r="F127" t="s">
        <v>613</v>
      </c>
      <c r="G127" t="s">
        <v>29</v>
      </c>
      <c r="AV127" t="s">
        <v>646</v>
      </c>
      <c r="AW127" t="s">
        <v>209</v>
      </c>
      <c r="BV127" t="s">
        <v>16</v>
      </c>
      <c r="BW127" t="s">
        <v>361</v>
      </c>
      <c r="BX127" t="s">
        <v>362</v>
      </c>
      <c r="BY127" t="s">
        <v>16</v>
      </c>
      <c r="CA127">
        <v>8</v>
      </c>
      <c r="CB127" t="s">
        <v>16</v>
      </c>
      <c r="CC127" s="3"/>
      <c r="CD127" s="3"/>
      <c r="CE127" s="3"/>
      <c r="CF127" s="3"/>
      <c r="CG127" s="3"/>
      <c r="CH127" s="3"/>
      <c r="CI127" s="3"/>
      <c r="CJ127" s="3"/>
      <c r="CK127" s="3"/>
      <c r="CL127" s="3"/>
      <c r="CM127">
        <v>2</v>
      </c>
      <c r="CN127" t="s">
        <v>16</v>
      </c>
      <c r="CY127">
        <v>22.11</v>
      </c>
      <c r="CZ127" t="s">
        <v>17</v>
      </c>
      <c r="DC127" t="s">
        <v>32</v>
      </c>
      <c r="DV127" t="s">
        <v>733</v>
      </c>
      <c r="DW127" t="s">
        <v>645</v>
      </c>
      <c r="DZ127" t="s">
        <v>728</v>
      </c>
      <c r="EI127" t="s">
        <v>51</v>
      </c>
      <c r="EJ127" t="s">
        <v>149</v>
      </c>
    </row>
    <row r="128" spans="1:146" x14ac:dyDescent="0.2">
      <c r="A128" t="s">
        <v>308</v>
      </c>
      <c r="B128">
        <v>2023</v>
      </c>
      <c r="C128" t="s">
        <v>612</v>
      </c>
      <c r="D128" t="s">
        <v>612</v>
      </c>
      <c r="E128" t="s">
        <v>613</v>
      </c>
      <c r="F128" t="s">
        <v>613</v>
      </c>
      <c r="G128" t="s">
        <v>29</v>
      </c>
      <c r="M128" t="s">
        <v>64</v>
      </c>
      <c r="O128" t="s">
        <v>220</v>
      </c>
      <c r="Q128">
        <v>2</v>
      </c>
      <c r="S128">
        <v>1</v>
      </c>
      <c r="T128" t="s">
        <v>16</v>
      </c>
      <c r="AE128" t="s">
        <v>23</v>
      </c>
      <c r="AF128" t="s">
        <v>309</v>
      </c>
      <c r="AH128" t="s">
        <v>81</v>
      </c>
      <c r="AJ128" t="s">
        <v>299</v>
      </c>
      <c r="AL128" t="s">
        <v>72</v>
      </c>
      <c r="AN128" t="s">
        <v>16</v>
      </c>
      <c r="AQ128" t="s">
        <v>310</v>
      </c>
      <c r="BV128" t="s">
        <v>17</v>
      </c>
      <c r="BW128" t="s">
        <v>311</v>
      </c>
      <c r="BX128" t="s">
        <v>312</v>
      </c>
      <c r="BY128" t="s">
        <v>16</v>
      </c>
      <c r="CA128">
        <v>2400</v>
      </c>
      <c r="CB128" t="s">
        <v>14</v>
      </c>
      <c r="CC128" s="3"/>
      <c r="CD128" s="3"/>
      <c r="CE128" s="3"/>
      <c r="CF128" s="3"/>
      <c r="CG128" s="3"/>
      <c r="CH128" s="3"/>
      <c r="CI128" s="3"/>
      <c r="CJ128" s="3"/>
      <c r="CK128" s="3"/>
      <c r="CL128" s="3"/>
      <c r="CM128">
        <v>270</v>
      </c>
      <c r="CN128" t="s">
        <v>14</v>
      </c>
      <c r="CY128">
        <v>15</v>
      </c>
      <c r="CZ128" t="s">
        <v>17</v>
      </c>
      <c r="DA128" t="s">
        <v>68</v>
      </c>
      <c r="DB128" t="s">
        <v>27</v>
      </c>
      <c r="DD128" t="s">
        <v>64</v>
      </c>
      <c r="DE128" t="s">
        <v>148</v>
      </c>
      <c r="DI128" t="s">
        <v>84</v>
      </c>
      <c r="DN128" t="s">
        <v>57</v>
      </c>
      <c r="DO128" t="s">
        <v>81</v>
      </c>
      <c r="DR128" t="s">
        <v>44</v>
      </c>
      <c r="DT128" t="s">
        <v>55</v>
      </c>
      <c r="EI128" t="s">
        <v>51</v>
      </c>
      <c r="EJ128" t="s">
        <v>149</v>
      </c>
      <c r="EK128" t="s">
        <v>101</v>
      </c>
      <c r="EL128" t="s">
        <v>139</v>
      </c>
      <c r="EM128" t="s">
        <v>737</v>
      </c>
    </row>
    <row r="129" spans="1:146" x14ac:dyDescent="0.2">
      <c r="A129" t="s">
        <v>474</v>
      </c>
      <c r="B129">
        <v>2022</v>
      </c>
      <c r="C129" t="s">
        <v>613</v>
      </c>
      <c r="D129" t="s">
        <v>612</v>
      </c>
      <c r="E129" t="s">
        <v>612</v>
      </c>
      <c r="F129" t="s">
        <v>613</v>
      </c>
      <c r="G129" t="s">
        <v>29</v>
      </c>
      <c r="AM129" t="s">
        <v>23</v>
      </c>
      <c r="AN129" t="s">
        <v>16</v>
      </c>
      <c r="AQ129" t="s">
        <v>475</v>
      </c>
      <c r="AR129" t="s">
        <v>652</v>
      </c>
      <c r="AS129" t="s">
        <v>653</v>
      </c>
      <c r="AT129" t="s">
        <v>645</v>
      </c>
      <c r="AU129" t="s">
        <v>257</v>
      </c>
      <c r="AV129" t="s">
        <v>646</v>
      </c>
      <c r="AW129" t="s">
        <v>209</v>
      </c>
      <c r="AX129" t="s">
        <v>647</v>
      </c>
      <c r="AY129" t="s">
        <v>648</v>
      </c>
      <c r="AZ129" t="s">
        <v>84</v>
      </c>
      <c r="BB129" t="s">
        <v>654</v>
      </c>
      <c r="BC129" t="s">
        <v>651</v>
      </c>
      <c r="BE129" t="s">
        <v>476</v>
      </c>
      <c r="BV129" t="s">
        <v>17</v>
      </c>
      <c r="BW129" t="s">
        <v>477</v>
      </c>
      <c r="BX129" t="s">
        <v>478</v>
      </c>
      <c r="BY129" t="s">
        <v>16</v>
      </c>
      <c r="CA129">
        <v>103</v>
      </c>
      <c r="CB129" t="s">
        <v>14</v>
      </c>
      <c r="CC129" s="3"/>
      <c r="CD129" s="3"/>
      <c r="CE129" s="3"/>
      <c r="CF129" s="3"/>
      <c r="CG129" s="3"/>
      <c r="CH129" s="3"/>
      <c r="CI129" s="3"/>
      <c r="CJ129" s="3"/>
      <c r="CK129" s="3"/>
      <c r="CL129" s="3"/>
      <c r="CM129">
        <v>0</v>
      </c>
      <c r="CN129" t="s">
        <v>14</v>
      </c>
      <c r="CY129">
        <v>0</v>
      </c>
      <c r="CZ129" t="s">
        <v>17</v>
      </c>
      <c r="DB129" t="s">
        <v>27</v>
      </c>
      <c r="DC129" t="s">
        <v>32</v>
      </c>
      <c r="DP129" t="s">
        <v>724</v>
      </c>
      <c r="DQ129" t="s">
        <v>723</v>
      </c>
      <c r="DS129" t="s">
        <v>725</v>
      </c>
      <c r="DU129" t="s">
        <v>652</v>
      </c>
      <c r="DV129" t="s">
        <v>733</v>
      </c>
      <c r="DW129" t="s">
        <v>645</v>
      </c>
      <c r="DX129" t="s">
        <v>257</v>
      </c>
      <c r="DY129" t="s">
        <v>727</v>
      </c>
      <c r="DZ129" t="s">
        <v>728</v>
      </c>
      <c r="EA129" t="s">
        <v>647</v>
      </c>
      <c r="EB129" s="1" t="s">
        <v>729</v>
      </c>
      <c r="EC129" t="s">
        <v>84</v>
      </c>
      <c r="ED129" t="s">
        <v>649</v>
      </c>
      <c r="EE129" t="s">
        <v>730</v>
      </c>
      <c r="EF129" t="s">
        <v>731</v>
      </c>
      <c r="EI129" t="s">
        <v>51</v>
      </c>
      <c r="EJ129" t="s">
        <v>149</v>
      </c>
      <c r="EK129" t="s">
        <v>101</v>
      </c>
      <c r="EO129" t="s">
        <v>744</v>
      </c>
    </row>
    <row r="130" spans="1:146" x14ac:dyDescent="0.2">
      <c r="A130" t="s">
        <v>485</v>
      </c>
      <c r="B130">
        <v>2022</v>
      </c>
      <c r="C130" t="s">
        <v>612</v>
      </c>
      <c r="D130" t="s">
        <v>612</v>
      </c>
      <c r="E130" t="s">
        <v>612</v>
      </c>
      <c r="F130" t="s">
        <v>613</v>
      </c>
      <c r="G130" t="s">
        <v>29</v>
      </c>
      <c r="K130" t="s">
        <v>22</v>
      </c>
      <c r="X130" t="s">
        <v>208</v>
      </c>
      <c r="AF130" t="s">
        <v>486</v>
      </c>
      <c r="AG130" t="s">
        <v>57</v>
      </c>
      <c r="AH130" t="s">
        <v>81</v>
      </c>
      <c r="AI130" t="s">
        <v>471</v>
      </c>
      <c r="AN130" t="s">
        <v>16</v>
      </c>
      <c r="AU130" t="s">
        <v>257</v>
      </c>
      <c r="AW130" t="s">
        <v>209</v>
      </c>
      <c r="BV130" t="s">
        <v>16</v>
      </c>
      <c r="BW130" t="s">
        <v>487</v>
      </c>
      <c r="BX130" t="s">
        <v>488</v>
      </c>
      <c r="BY130" t="s">
        <v>16</v>
      </c>
      <c r="CA130">
        <v>2</v>
      </c>
      <c r="CB130" t="s">
        <v>16</v>
      </c>
      <c r="CC130" s="3"/>
      <c r="CD130" s="3"/>
      <c r="CE130" s="3"/>
      <c r="CF130" s="3"/>
      <c r="CG130" s="3"/>
      <c r="CH130" s="3"/>
      <c r="CI130" s="3"/>
      <c r="CJ130" s="3"/>
      <c r="CK130" s="3"/>
      <c r="CL130" s="3"/>
      <c r="CM130">
        <v>2</v>
      </c>
      <c r="CN130" t="s">
        <v>17</v>
      </c>
      <c r="CO130">
        <v>0</v>
      </c>
      <c r="CP130">
        <v>0</v>
      </c>
      <c r="CQ130">
        <v>0</v>
      </c>
      <c r="CR130">
        <v>0</v>
      </c>
      <c r="CS130">
        <v>0</v>
      </c>
      <c r="CT130">
        <v>0</v>
      </c>
      <c r="CU130">
        <v>100</v>
      </c>
      <c r="CV130">
        <v>0</v>
      </c>
      <c r="CW130">
        <v>0</v>
      </c>
      <c r="CY130">
        <v>300</v>
      </c>
      <c r="CZ130" t="s">
        <v>16</v>
      </c>
      <c r="EP130" t="s">
        <v>489</v>
      </c>
    </row>
    <row r="131" spans="1:146" x14ac:dyDescent="0.2">
      <c r="A131" t="s">
        <v>771</v>
      </c>
      <c r="B131">
        <v>2019</v>
      </c>
      <c r="C131" t="s">
        <v>612</v>
      </c>
      <c r="D131" t="s">
        <v>612</v>
      </c>
      <c r="E131" t="s">
        <v>612</v>
      </c>
      <c r="F131" t="s">
        <v>613</v>
      </c>
      <c r="G131" t="s">
        <v>29</v>
      </c>
      <c r="L131" t="s">
        <v>14</v>
      </c>
      <c r="X131" t="s">
        <v>208</v>
      </c>
      <c r="Z131" t="s">
        <v>560</v>
      </c>
      <c r="AA131" t="s">
        <v>629</v>
      </c>
      <c r="AB131" t="s">
        <v>633</v>
      </c>
      <c r="AF131" t="s">
        <v>452</v>
      </c>
      <c r="AL131" t="s">
        <v>72</v>
      </c>
      <c r="AN131" t="s">
        <v>14</v>
      </c>
      <c r="AR131" t="s">
        <v>652</v>
      </c>
      <c r="AS131" t="s">
        <v>653</v>
      </c>
      <c r="AT131" t="s">
        <v>645</v>
      </c>
      <c r="AU131" t="s">
        <v>257</v>
      </c>
      <c r="AV131" t="s">
        <v>646</v>
      </c>
      <c r="AW131" t="s">
        <v>209</v>
      </c>
      <c r="AY131" t="s">
        <v>648</v>
      </c>
      <c r="AZ131" t="s">
        <v>84</v>
      </c>
      <c r="BA131" t="s">
        <v>649</v>
      </c>
      <c r="BB131" t="s">
        <v>654</v>
      </c>
      <c r="BC131" t="s">
        <v>651</v>
      </c>
      <c r="BV131" t="s">
        <v>16</v>
      </c>
      <c r="BW131" t="s">
        <v>453</v>
      </c>
      <c r="BX131" t="s">
        <v>454</v>
      </c>
      <c r="BY131" t="s">
        <v>14</v>
      </c>
      <c r="CA131">
        <v>491</v>
      </c>
      <c r="CB131" t="s">
        <v>17</v>
      </c>
      <c r="CC131" s="3">
        <v>10</v>
      </c>
      <c r="CD131" s="3">
        <v>10</v>
      </c>
      <c r="CE131" s="3">
        <v>4</v>
      </c>
      <c r="CF131" s="3">
        <v>0</v>
      </c>
      <c r="CG131" s="3">
        <v>0</v>
      </c>
      <c r="CH131" s="3">
        <v>0</v>
      </c>
      <c r="CI131" s="3">
        <v>51</v>
      </c>
      <c r="CJ131" s="3">
        <v>9</v>
      </c>
      <c r="CK131" s="3">
        <v>16</v>
      </c>
      <c r="CL131" s="3"/>
      <c r="CM131">
        <v>117</v>
      </c>
      <c r="CN131" t="s">
        <v>17</v>
      </c>
      <c r="CO131">
        <v>1</v>
      </c>
      <c r="CP131">
        <v>10</v>
      </c>
      <c r="CQ131">
        <v>0</v>
      </c>
      <c r="CR131">
        <v>1</v>
      </c>
      <c r="CS131">
        <v>0</v>
      </c>
      <c r="CT131">
        <v>0</v>
      </c>
      <c r="CU131">
        <v>57</v>
      </c>
      <c r="CV131">
        <v>1</v>
      </c>
      <c r="CW131">
        <v>11</v>
      </c>
      <c r="CX131">
        <v>19</v>
      </c>
      <c r="CY131">
        <v>15</v>
      </c>
      <c r="CZ131" t="s">
        <v>17</v>
      </c>
      <c r="DA131" t="s">
        <v>68</v>
      </c>
      <c r="DC131" t="s">
        <v>32</v>
      </c>
      <c r="DD131" t="s">
        <v>64</v>
      </c>
      <c r="DF131" t="s">
        <v>43</v>
      </c>
      <c r="DG131" t="s">
        <v>590</v>
      </c>
      <c r="DJ131" t="s">
        <v>404</v>
      </c>
      <c r="DM131" t="s">
        <v>718</v>
      </c>
      <c r="DU131" t="s">
        <v>652</v>
      </c>
      <c r="DV131" t="s">
        <v>733</v>
      </c>
      <c r="DW131" t="s">
        <v>645</v>
      </c>
      <c r="DY131" t="s">
        <v>727</v>
      </c>
      <c r="DZ131" t="s">
        <v>728</v>
      </c>
      <c r="ED131" t="s">
        <v>649</v>
      </c>
      <c r="EE131" t="s">
        <v>730</v>
      </c>
      <c r="EN131" t="s">
        <v>23</v>
      </c>
    </row>
    <row r="132" spans="1:146" x14ac:dyDescent="0.2">
      <c r="A132" t="s">
        <v>508</v>
      </c>
      <c r="B132">
        <v>2022</v>
      </c>
      <c r="C132" t="s">
        <v>612</v>
      </c>
      <c r="D132" t="s">
        <v>612</v>
      </c>
      <c r="E132" t="s">
        <v>612</v>
      </c>
      <c r="F132" t="s">
        <v>613</v>
      </c>
      <c r="G132" t="s">
        <v>29</v>
      </c>
      <c r="K132" t="s">
        <v>22</v>
      </c>
      <c r="X132" t="s">
        <v>208</v>
      </c>
      <c r="Y132" t="s">
        <v>632</v>
      </c>
      <c r="Z132" t="s">
        <v>560</v>
      </c>
      <c r="AA132" t="s">
        <v>629</v>
      </c>
      <c r="AB132" t="s">
        <v>633</v>
      </c>
      <c r="AC132" t="s">
        <v>70</v>
      </c>
      <c r="AD132" t="s">
        <v>256</v>
      </c>
      <c r="AG132" t="s">
        <v>57</v>
      </c>
      <c r="AH132" t="s">
        <v>81</v>
      </c>
      <c r="AI132" t="s">
        <v>471</v>
      </c>
      <c r="AJ132" t="s">
        <v>299</v>
      </c>
      <c r="AK132" t="s">
        <v>145</v>
      </c>
      <c r="AL132" t="s">
        <v>72</v>
      </c>
      <c r="AN132" t="s">
        <v>14</v>
      </c>
      <c r="AQ132" t="s">
        <v>509</v>
      </c>
      <c r="AR132" t="s">
        <v>652</v>
      </c>
      <c r="AS132" t="s">
        <v>653</v>
      </c>
      <c r="AW132" t="s">
        <v>209</v>
      </c>
      <c r="AX132" t="s">
        <v>647</v>
      </c>
      <c r="AY132" t="s">
        <v>648</v>
      </c>
      <c r="AZ132" t="s">
        <v>84</v>
      </c>
      <c r="BA132" t="s">
        <v>649</v>
      </c>
      <c r="BB132" t="s">
        <v>654</v>
      </c>
      <c r="BC132" t="s">
        <v>651</v>
      </c>
      <c r="BV132" t="s">
        <v>17</v>
      </c>
      <c r="BW132" t="s">
        <v>510</v>
      </c>
      <c r="BX132" t="s">
        <v>511</v>
      </c>
      <c r="BY132" t="s">
        <v>16</v>
      </c>
      <c r="CA132">
        <v>27</v>
      </c>
      <c r="CB132" t="s">
        <v>17</v>
      </c>
      <c r="CC132" s="3">
        <v>0</v>
      </c>
      <c r="CD132" s="3">
        <v>30</v>
      </c>
      <c r="CE132" s="3">
        <v>30</v>
      </c>
      <c r="CF132" s="3">
        <v>0</v>
      </c>
      <c r="CG132" s="3">
        <v>0</v>
      </c>
      <c r="CH132" s="3">
        <v>15</v>
      </c>
      <c r="CI132" s="3">
        <v>21</v>
      </c>
      <c r="CJ132" s="3">
        <v>0</v>
      </c>
      <c r="CK132" s="3">
        <v>0</v>
      </c>
      <c r="CL132" s="3">
        <v>4</v>
      </c>
      <c r="CM132">
        <v>4</v>
      </c>
      <c r="CN132" t="s">
        <v>17</v>
      </c>
      <c r="CO132">
        <v>0</v>
      </c>
      <c r="CP132">
        <v>25</v>
      </c>
      <c r="CQ132">
        <v>25</v>
      </c>
      <c r="CR132">
        <v>0</v>
      </c>
      <c r="CS132">
        <v>0</v>
      </c>
      <c r="CT132">
        <v>0</v>
      </c>
      <c r="CU132">
        <v>75</v>
      </c>
      <c r="CV132">
        <v>25</v>
      </c>
      <c r="CW132">
        <v>0</v>
      </c>
      <c r="CY132">
        <v>26.06</v>
      </c>
      <c r="CZ132" t="s">
        <v>17</v>
      </c>
      <c r="DA132" t="s">
        <v>68</v>
      </c>
      <c r="DB132" t="s">
        <v>27</v>
      </c>
      <c r="DC132" t="s">
        <v>32</v>
      </c>
      <c r="DF132" t="s">
        <v>43</v>
      </c>
      <c r="DG132" t="s">
        <v>590</v>
      </c>
      <c r="DH132" t="s">
        <v>78</v>
      </c>
      <c r="DI132" t="s">
        <v>84</v>
      </c>
      <c r="DJ132" t="s">
        <v>404</v>
      </c>
      <c r="DK132" t="s">
        <v>716</v>
      </c>
      <c r="DL132" t="s">
        <v>717</v>
      </c>
      <c r="DM132" t="s">
        <v>718</v>
      </c>
      <c r="DN132" t="s">
        <v>57</v>
      </c>
      <c r="DO132" t="s">
        <v>81</v>
      </c>
      <c r="DP132" t="s">
        <v>724</v>
      </c>
      <c r="DQ132" t="s">
        <v>723</v>
      </c>
      <c r="DR132" t="s">
        <v>44</v>
      </c>
      <c r="DS132" t="s">
        <v>725</v>
      </c>
      <c r="DT132" t="s">
        <v>55</v>
      </c>
      <c r="DU132" t="s">
        <v>652</v>
      </c>
      <c r="DV132" t="s">
        <v>733</v>
      </c>
      <c r="DZ132" t="s">
        <v>728</v>
      </c>
      <c r="EA132" t="s">
        <v>647</v>
      </c>
      <c r="EB132" s="1" t="s">
        <v>729</v>
      </c>
      <c r="EC132" t="s">
        <v>84</v>
      </c>
      <c r="ED132" t="s">
        <v>649</v>
      </c>
      <c r="EE132" t="s">
        <v>730</v>
      </c>
      <c r="EF132" t="s">
        <v>731</v>
      </c>
      <c r="EG132" t="s">
        <v>732</v>
      </c>
      <c r="EH132" t="s">
        <v>62</v>
      </c>
      <c r="EI132" t="s">
        <v>51</v>
      </c>
      <c r="EJ132" t="s">
        <v>149</v>
      </c>
      <c r="EK132" t="s">
        <v>101</v>
      </c>
      <c r="EL132" t="s">
        <v>139</v>
      </c>
      <c r="EM132" t="s">
        <v>737</v>
      </c>
    </row>
    <row r="133" spans="1:146" x14ac:dyDescent="0.2">
      <c r="A133" t="s">
        <v>552</v>
      </c>
      <c r="B133">
        <v>2020</v>
      </c>
      <c r="C133" t="s">
        <v>612</v>
      </c>
      <c r="D133" t="s">
        <v>613</v>
      </c>
      <c r="E133" t="s">
        <v>613</v>
      </c>
      <c r="F133" t="s">
        <v>613</v>
      </c>
      <c r="G133" t="s">
        <v>29</v>
      </c>
      <c r="O133" t="s">
        <v>220</v>
      </c>
      <c r="S133">
        <v>2</v>
      </c>
      <c r="T133" t="s">
        <v>17</v>
      </c>
      <c r="W133">
        <v>2</v>
      </c>
      <c r="X133" t="s">
        <v>208</v>
      </c>
      <c r="AF133" t="s">
        <v>221</v>
      </c>
      <c r="BV133" t="s">
        <v>16</v>
      </c>
      <c r="BW133" t="s">
        <v>553</v>
      </c>
      <c r="BX133" t="s">
        <v>554</v>
      </c>
      <c r="BY133" t="s">
        <v>16</v>
      </c>
      <c r="CA133">
        <v>5</v>
      </c>
      <c r="CB133" t="s">
        <v>17</v>
      </c>
      <c r="CC133" s="3">
        <v>0</v>
      </c>
      <c r="CD133" s="3">
        <f>(1/5)*100</f>
        <v>20</v>
      </c>
      <c r="CE133" s="3">
        <v>0</v>
      </c>
      <c r="CF133" s="3">
        <v>0</v>
      </c>
      <c r="CG133" s="3">
        <v>0</v>
      </c>
      <c r="CH133" s="3">
        <v>0</v>
      </c>
      <c r="CI133" s="3">
        <f>(2/5)*100</f>
        <v>40</v>
      </c>
      <c r="CJ133" s="3">
        <v>0</v>
      </c>
      <c r="CK133" s="3">
        <f>(2/5)*100</f>
        <v>40</v>
      </c>
      <c r="CL133" s="3"/>
      <c r="CM133">
        <v>0</v>
      </c>
      <c r="CN133" t="s">
        <v>17</v>
      </c>
      <c r="CO133">
        <v>0</v>
      </c>
      <c r="CP133">
        <v>50</v>
      </c>
      <c r="CQ133">
        <v>0</v>
      </c>
      <c r="CR133">
        <v>0</v>
      </c>
      <c r="CS133">
        <v>0</v>
      </c>
      <c r="CT133">
        <v>0</v>
      </c>
      <c r="CU133">
        <v>0</v>
      </c>
      <c r="CV133">
        <v>0</v>
      </c>
      <c r="CW133">
        <v>50</v>
      </c>
      <c r="CY133">
        <v>15</v>
      </c>
      <c r="CZ133" t="s">
        <v>17</v>
      </c>
      <c r="DA133" t="s">
        <v>68</v>
      </c>
      <c r="DF133" t="s">
        <v>43</v>
      </c>
      <c r="DG133" t="s">
        <v>590</v>
      </c>
      <c r="DI133" t="s">
        <v>84</v>
      </c>
      <c r="DM133" t="s">
        <v>718</v>
      </c>
      <c r="EI133" t="s">
        <v>51</v>
      </c>
      <c r="EJ133" t="s">
        <v>149</v>
      </c>
      <c r="EK133" t="s">
        <v>101</v>
      </c>
    </row>
    <row r="134" spans="1:146" x14ac:dyDescent="0.2">
      <c r="A134" t="s">
        <v>455</v>
      </c>
      <c r="B134">
        <v>2022</v>
      </c>
      <c r="C134" t="s">
        <v>613</v>
      </c>
      <c r="D134" t="s">
        <v>612</v>
      </c>
      <c r="E134" t="s">
        <v>612</v>
      </c>
      <c r="F134" t="s">
        <v>613</v>
      </c>
      <c r="G134" t="s">
        <v>611</v>
      </c>
      <c r="H134" t="s">
        <v>68</v>
      </c>
      <c r="O134" t="s">
        <v>220</v>
      </c>
      <c r="P134" t="s">
        <v>623</v>
      </c>
      <c r="S134">
        <v>1</v>
      </c>
      <c r="T134" t="s">
        <v>17</v>
      </c>
      <c r="W134">
        <v>1</v>
      </c>
      <c r="X134" t="s">
        <v>208</v>
      </c>
      <c r="Y134" t="s">
        <v>632</v>
      </c>
      <c r="AC134" t="s">
        <v>70</v>
      </c>
      <c r="AD134" t="s">
        <v>256</v>
      </c>
      <c r="AM134" t="s">
        <v>23</v>
      </c>
      <c r="AN134" t="s">
        <v>16</v>
      </c>
      <c r="AQ134" t="s">
        <v>456</v>
      </c>
      <c r="AS134" t="s">
        <v>653</v>
      </c>
      <c r="AW134" t="s">
        <v>209</v>
      </c>
      <c r="AX134" t="s">
        <v>647</v>
      </c>
      <c r="BA134" t="s">
        <v>649</v>
      </c>
      <c r="BC134" t="s">
        <v>651</v>
      </c>
      <c r="BE134" t="s">
        <v>457</v>
      </c>
      <c r="BV134" t="s">
        <v>17</v>
      </c>
      <c r="BW134" t="s">
        <v>458</v>
      </c>
      <c r="BX134" t="s">
        <v>459</v>
      </c>
      <c r="BY134" t="s">
        <v>16</v>
      </c>
      <c r="CA134">
        <v>5</v>
      </c>
      <c r="CB134" t="s">
        <v>17</v>
      </c>
      <c r="CC134" s="3">
        <v>0</v>
      </c>
      <c r="CD134" s="3">
        <v>0</v>
      </c>
      <c r="CE134" s="3">
        <v>0</v>
      </c>
      <c r="CF134" s="3">
        <v>0</v>
      </c>
      <c r="CG134" s="3">
        <v>0</v>
      </c>
      <c r="CH134" s="3">
        <v>0</v>
      </c>
      <c r="CI134" s="3">
        <v>100</v>
      </c>
      <c r="CJ134" s="3">
        <v>0</v>
      </c>
      <c r="CK134" s="3">
        <v>0</v>
      </c>
      <c r="CL134" s="3"/>
      <c r="CM134">
        <v>2</v>
      </c>
      <c r="CN134" t="s">
        <v>17</v>
      </c>
      <c r="CO134">
        <v>0</v>
      </c>
      <c r="CP134">
        <v>0</v>
      </c>
      <c r="CQ134">
        <v>0</v>
      </c>
      <c r="CR134">
        <v>0</v>
      </c>
      <c r="CS134">
        <v>0</v>
      </c>
      <c r="CT134">
        <v>0</v>
      </c>
      <c r="CU134">
        <v>0</v>
      </c>
      <c r="CV134">
        <v>0</v>
      </c>
      <c r="CW134">
        <v>0</v>
      </c>
      <c r="CX134" t="e">
        <f>#REF!</f>
        <v>#REF!</v>
      </c>
      <c r="CY134">
        <v>16</v>
      </c>
      <c r="CZ134" t="s">
        <v>17</v>
      </c>
      <c r="DB134" t="s">
        <v>27</v>
      </c>
      <c r="DC134" t="s">
        <v>32</v>
      </c>
      <c r="DT134" t="s">
        <v>55</v>
      </c>
      <c r="DV134" t="s">
        <v>733</v>
      </c>
      <c r="DZ134" t="s">
        <v>728</v>
      </c>
      <c r="EA134" t="s">
        <v>647</v>
      </c>
      <c r="EB134" s="1"/>
      <c r="ED134" t="s">
        <v>649</v>
      </c>
      <c r="EF134" t="s">
        <v>731</v>
      </c>
      <c r="EG134" t="s">
        <v>732</v>
      </c>
      <c r="EI134" t="s">
        <v>51</v>
      </c>
      <c r="EJ134" t="s">
        <v>149</v>
      </c>
      <c r="EK134" t="s">
        <v>101</v>
      </c>
      <c r="EL134" t="s">
        <v>139</v>
      </c>
      <c r="EM134" t="s">
        <v>737</v>
      </c>
    </row>
    <row r="135" spans="1:146" x14ac:dyDescent="0.2">
      <c r="A135" t="s">
        <v>281</v>
      </c>
      <c r="B135">
        <v>2022</v>
      </c>
      <c r="C135" t="s">
        <v>612</v>
      </c>
      <c r="D135" t="s">
        <v>613</v>
      </c>
      <c r="E135" t="s">
        <v>612</v>
      </c>
      <c r="F135" t="s">
        <v>613</v>
      </c>
      <c r="G135" t="s">
        <v>29</v>
      </c>
      <c r="M135" t="s">
        <v>64</v>
      </c>
      <c r="N135" t="s">
        <v>148</v>
      </c>
      <c r="O135" t="s">
        <v>220</v>
      </c>
      <c r="P135" t="s">
        <v>626</v>
      </c>
      <c r="Q135">
        <v>0</v>
      </c>
      <c r="R135">
        <v>0</v>
      </c>
      <c r="S135">
        <v>12</v>
      </c>
      <c r="T135" t="s">
        <v>14</v>
      </c>
      <c r="X135" t="s">
        <v>208</v>
      </c>
      <c r="Y135" t="s">
        <v>632</v>
      </c>
      <c r="Z135" t="s">
        <v>560</v>
      </c>
      <c r="AA135" t="s">
        <v>629</v>
      </c>
      <c r="AC135" t="s">
        <v>70</v>
      </c>
      <c r="AD135" t="s">
        <v>256</v>
      </c>
      <c r="AR135" t="s">
        <v>652</v>
      </c>
      <c r="AS135" t="s">
        <v>653</v>
      </c>
      <c r="AT135" t="s">
        <v>645</v>
      </c>
      <c r="AU135" t="s">
        <v>257</v>
      </c>
      <c r="AV135" t="s">
        <v>646</v>
      </c>
      <c r="AW135" t="s">
        <v>209</v>
      </c>
      <c r="BC135" t="s">
        <v>651</v>
      </c>
      <c r="BV135" t="s">
        <v>14</v>
      </c>
      <c r="BW135" t="s">
        <v>282</v>
      </c>
      <c r="BX135" t="s">
        <v>283</v>
      </c>
      <c r="BY135" t="s">
        <v>16</v>
      </c>
      <c r="CA135">
        <v>18</v>
      </c>
      <c r="CB135" t="s">
        <v>14</v>
      </c>
      <c r="CC135" s="3"/>
      <c r="CD135" s="3"/>
      <c r="CE135" s="3"/>
      <c r="CF135" s="3"/>
      <c r="CG135" s="3"/>
      <c r="CH135" s="3"/>
      <c r="CI135" s="3"/>
      <c r="CJ135" s="3"/>
      <c r="CK135" s="3"/>
      <c r="CL135" s="3"/>
      <c r="CM135">
        <v>6</v>
      </c>
      <c r="CN135" t="s">
        <v>14</v>
      </c>
      <c r="CY135">
        <v>21.6</v>
      </c>
      <c r="CZ135" t="s">
        <v>17</v>
      </c>
      <c r="DA135" t="s">
        <v>68</v>
      </c>
      <c r="DC135" t="s">
        <v>32</v>
      </c>
      <c r="DF135" t="s">
        <v>43</v>
      </c>
      <c r="DG135" t="s">
        <v>590</v>
      </c>
      <c r="DH135" t="s">
        <v>78</v>
      </c>
      <c r="DI135" t="s">
        <v>84</v>
      </c>
      <c r="DJ135" t="s">
        <v>404</v>
      </c>
      <c r="DL135" t="s">
        <v>717</v>
      </c>
      <c r="DM135" t="s">
        <v>718</v>
      </c>
      <c r="DU135" t="s">
        <v>652</v>
      </c>
      <c r="DV135" t="s">
        <v>733</v>
      </c>
      <c r="DW135" t="s">
        <v>645</v>
      </c>
      <c r="DX135" t="s">
        <v>257</v>
      </c>
      <c r="DY135" t="s">
        <v>727</v>
      </c>
      <c r="DZ135" t="s">
        <v>728</v>
      </c>
      <c r="EE135" t="s">
        <v>730</v>
      </c>
      <c r="EF135" t="s">
        <v>731</v>
      </c>
      <c r="EH135" t="s">
        <v>62</v>
      </c>
      <c r="EI135" t="s">
        <v>51</v>
      </c>
      <c r="EJ135" t="s">
        <v>149</v>
      </c>
      <c r="EK135" t="s">
        <v>101</v>
      </c>
      <c r="EL135" t="s">
        <v>139</v>
      </c>
    </row>
    <row r="136" spans="1:146" x14ac:dyDescent="0.2">
      <c r="A136" t="s">
        <v>768</v>
      </c>
      <c r="B136">
        <v>2021</v>
      </c>
      <c r="C136" t="s">
        <v>612</v>
      </c>
      <c r="D136" t="s">
        <v>613</v>
      </c>
      <c r="E136" t="s">
        <v>612</v>
      </c>
      <c r="F136" t="s">
        <v>612</v>
      </c>
      <c r="G136" t="s">
        <v>29</v>
      </c>
      <c r="L136" t="s">
        <v>14</v>
      </c>
      <c r="X136" t="s">
        <v>208</v>
      </c>
      <c r="Y136" t="s">
        <v>632</v>
      </c>
      <c r="AA136" t="s">
        <v>629</v>
      </c>
      <c r="AR136" t="s">
        <v>652</v>
      </c>
      <c r="AS136" t="s">
        <v>653</v>
      </c>
      <c r="AT136" t="s">
        <v>645</v>
      </c>
      <c r="AU136" t="s">
        <v>257</v>
      </c>
      <c r="AV136" t="s">
        <v>646</v>
      </c>
      <c r="AW136" t="s">
        <v>209</v>
      </c>
      <c r="BB136" t="s">
        <v>654</v>
      </c>
      <c r="BF136">
        <v>650000</v>
      </c>
      <c r="BG136">
        <v>75000</v>
      </c>
      <c r="BH136" t="s">
        <v>697</v>
      </c>
      <c r="BI136" t="s">
        <v>711</v>
      </c>
      <c r="BJ136" t="s">
        <v>698</v>
      </c>
      <c r="BK136" t="s">
        <v>710</v>
      </c>
      <c r="BL136" t="s">
        <v>713</v>
      </c>
      <c r="BM136" t="s">
        <v>696</v>
      </c>
      <c r="BN136" t="s">
        <v>715</v>
      </c>
      <c r="BO136" t="s">
        <v>577</v>
      </c>
      <c r="BU136" t="s">
        <v>580</v>
      </c>
      <c r="BV136" t="s">
        <v>16</v>
      </c>
      <c r="BW136" t="s">
        <v>292</v>
      </c>
      <c r="BX136" t="s">
        <v>293</v>
      </c>
      <c r="BY136" t="s">
        <v>16</v>
      </c>
      <c r="CA136">
        <v>67</v>
      </c>
      <c r="CB136" t="s">
        <v>17</v>
      </c>
      <c r="CC136" s="3">
        <v>5</v>
      </c>
      <c r="CD136" s="3">
        <v>0</v>
      </c>
      <c r="CE136" s="3">
        <v>8</v>
      </c>
      <c r="CF136" s="3">
        <v>0</v>
      </c>
      <c r="CG136" s="3">
        <v>0</v>
      </c>
      <c r="CH136" s="3">
        <v>0</v>
      </c>
      <c r="CI136" s="3">
        <v>84</v>
      </c>
      <c r="CJ136" s="3">
        <v>3</v>
      </c>
      <c r="CK136" s="3"/>
      <c r="CL136" s="3"/>
      <c r="CM136">
        <v>16</v>
      </c>
      <c r="CN136" t="s">
        <v>17</v>
      </c>
      <c r="CO136">
        <v>0</v>
      </c>
      <c r="CP136">
        <v>0</v>
      </c>
      <c r="CQ136">
        <v>6</v>
      </c>
      <c r="CR136">
        <v>0</v>
      </c>
      <c r="CS136">
        <v>0</v>
      </c>
      <c r="CT136">
        <v>0</v>
      </c>
      <c r="CU136">
        <v>94</v>
      </c>
      <c r="CV136">
        <v>0</v>
      </c>
      <c r="CW136">
        <v>0</v>
      </c>
      <c r="CY136">
        <v>19</v>
      </c>
      <c r="CZ136" t="s">
        <v>17</v>
      </c>
      <c r="DA136" t="s">
        <v>68</v>
      </c>
      <c r="DC136" t="s">
        <v>32</v>
      </c>
      <c r="DF136" t="s">
        <v>43</v>
      </c>
      <c r="DG136" t="s">
        <v>590</v>
      </c>
      <c r="DH136" t="s">
        <v>78</v>
      </c>
      <c r="DI136" t="s">
        <v>84</v>
      </c>
      <c r="DL136" t="s">
        <v>717</v>
      </c>
      <c r="DU136" t="s">
        <v>652</v>
      </c>
      <c r="DV136" t="s">
        <v>733</v>
      </c>
      <c r="DW136" t="s">
        <v>645</v>
      </c>
      <c r="DX136" t="s">
        <v>257</v>
      </c>
      <c r="DY136" t="s">
        <v>727</v>
      </c>
      <c r="DZ136" t="s">
        <v>728</v>
      </c>
      <c r="EC136" t="s">
        <v>84</v>
      </c>
      <c r="EE136" t="s">
        <v>730</v>
      </c>
      <c r="EK136" t="s">
        <v>101</v>
      </c>
    </row>
    <row r="137" spans="1:146" x14ac:dyDescent="0.2">
      <c r="A137" t="s">
        <v>268</v>
      </c>
      <c r="B137">
        <v>2019</v>
      </c>
      <c r="C137" t="s">
        <v>612</v>
      </c>
      <c r="D137" t="s">
        <v>612</v>
      </c>
      <c r="E137" t="s">
        <v>612</v>
      </c>
      <c r="F137" t="s">
        <v>613</v>
      </c>
      <c r="G137" t="s">
        <v>29</v>
      </c>
      <c r="O137" t="s">
        <v>220</v>
      </c>
      <c r="P137" t="s">
        <v>618</v>
      </c>
      <c r="S137">
        <v>6</v>
      </c>
      <c r="T137" t="s">
        <v>17</v>
      </c>
      <c r="W137">
        <v>3</v>
      </c>
      <c r="X137" t="s">
        <v>208</v>
      </c>
      <c r="Y137" t="s">
        <v>632</v>
      </c>
      <c r="AA137" t="s">
        <v>629</v>
      </c>
      <c r="AC137" t="s">
        <v>70</v>
      </c>
      <c r="AD137" t="s">
        <v>256</v>
      </c>
      <c r="AF137" t="s">
        <v>269</v>
      </c>
      <c r="AM137" t="s">
        <v>23</v>
      </c>
      <c r="AN137" t="s">
        <v>16</v>
      </c>
      <c r="AQ137" t="s">
        <v>270</v>
      </c>
      <c r="AR137" t="s">
        <v>652</v>
      </c>
      <c r="AS137" t="s">
        <v>653</v>
      </c>
      <c r="AT137" t="s">
        <v>645</v>
      </c>
      <c r="AU137" t="s">
        <v>257</v>
      </c>
      <c r="AV137" t="s">
        <v>646</v>
      </c>
      <c r="AW137" t="s">
        <v>209</v>
      </c>
      <c r="AX137" t="s">
        <v>647</v>
      </c>
      <c r="AY137" t="s">
        <v>648</v>
      </c>
      <c r="AZ137" t="s">
        <v>84</v>
      </c>
      <c r="BA137" t="s">
        <v>649</v>
      </c>
      <c r="BB137" t="s">
        <v>654</v>
      </c>
      <c r="BC137" t="s">
        <v>651</v>
      </c>
      <c r="BE137" t="s">
        <v>271</v>
      </c>
      <c r="BV137" t="s">
        <v>17</v>
      </c>
      <c r="BW137" t="s">
        <v>272</v>
      </c>
      <c r="BX137" t="s">
        <v>273</v>
      </c>
      <c r="BY137" t="s">
        <v>16</v>
      </c>
      <c r="CA137">
        <v>277</v>
      </c>
      <c r="CB137" t="s">
        <v>17</v>
      </c>
      <c r="CC137" s="3">
        <v>15</v>
      </c>
      <c r="CD137" s="3">
        <v>2</v>
      </c>
      <c r="CE137" s="3">
        <v>4</v>
      </c>
      <c r="CF137" s="3">
        <v>0</v>
      </c>
      <c r="CG137" s="3">
        <v>0</v>
      </c>
      <c r="CH137" s="3">
        <v>0</v>
      </c>
      <c r="CI137" s="3">
        <v>73</v>
      </c>
      <c r="CJ137" s="3">
        <v>5</v>
      </c>
      <c r="CK137" s="3">
        <v>0</v>
      </c>
      <c r="CL137" s="3">
        <v>1</v>
      </c>
      <c r="CM137">
        <v>48</v>
      </c>
      <c r="CN137" t="s">
        <v>17</v>
      </c>
      <c r="CO137">
        <v>8</v>
      </c>
      <c r="CP137">
        <v>2</v>
      </c>
      <c r="CQ137">
        <v>0</v>
      </c>
      <c r="CR137">
        <v>0</v>
      </c>
      <c r="CS137">
        <v>0</v>
      </c>
      <c r="CT137">
        <v>0</v>
      </c>
      <c r="CU137">
        <v>90</v>
      </c>
      <c r="CV137">
        <v>0</v>
      </c>
      <c r="CW137">
        <v>0</v>
      </c>
      <c r="CY137">
        <v>25</v>
      </c>
      <c r="CZ137" t="s">
        <v>16</v>
      </c>
      <c r="EP137" t="s">
        <v>274</v>
      </c>
    </row>
    <row r="141" spans="1:146" x14ac:dyDescent="0.2">
      <c r="CO141" s="3"/>
      <c r="CP141" s="3"/>
      <c r="CQ141" s="3"/>
      <c r="CR141" s="3"/>
      <c r="CS141" s="3"/>
      <c r="CT141" s="3"/>
      <c r="CU141" s="3"/>
      <c r="CV141" s="3"/>
      <c r="CW141" s="3"/>
    </row>
  </sheetData>
  <autoFilter ref="A3:EP137" xr:uid="{00000000-0001-0000-0000-000000000000}">
    <sortState xmlns:xlrd2="http://schemas.microsoft.com/office/spreadsheetml/2017/richdata2" ref="A4:EP137">
      <sortCondition ref="A3:A137"/>
    </sortState>
  </autoFilter>
  <mergeCells count="20">
    <mergeCell ref="AG2:AM2"/>
    <mergeCell ref="AG1:AQ1"/>
    <mergeCell ref="BF1:BU1"/>
    <mergeCell ref="AR2:BD2"/>
    <mergeCell ref="AR1:BE1"/>
    <mergeCell ref="A1:J1"/>
    <mergeCell ref="K2:P2"/>
    <mergeCell ref="X2:AE2"/>
    <mergeCell ref="K1:AF1"/>
    <mergeCell ref="G2:J2"/>
    <mergeCell ref="CZ1:EP1"/>
    <mergeCell ref="BH2:BT2"/>
    <mergeCell ref="DA2:DC2"/>
    <mergeCell ref="DD2:DF2"/>
    <mergeCell ref="DG2:DM2"/>
    <mergeCell ref="DN2:DT2"/>
    <mergeCell ref="DU2:EH2"/>
    <mergeCell ref="EI2:EO2"/>
    <mergeCell ref="BV1:BZ1"/>
    <mergeCell ref="CA1:CY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2023PortlandMeansProgressAnnual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Burton</dc:creator>
  <cp:lastModifiedBy>Thomas Vroylandt</cp:lastModifiedBy>
  <dcterms:created xsi:type="dcterms:W3CDTF">2024-02-27T00:04:17Z</dcterms:created>
  <dcterms:modified xsi:type="dcterms:W3CDTF">2024-04-03T11:43:18Z</dcterms:modified>
</cp:coreProperties>
</file>