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adhy\Codingan\Kuliah\PyCharmProjects\Presentasi Kalkulus 2 Radhya\kmedoids\"/>
    </mc:Choice>
  </mc:AlternateContent>
  <xr:revisionPtr revIDLastSave="0" documentId="13_ncr:1_{405A6283-F286-49C7-8D76-274930E2F23A}" xr6:coauthVersionLast="47" xr6:coauthVersionMax="47" xr10:uidLastSave="{00000000-0000-0000-0000-000000000000}"/>
  <bookViews>
    <workbookView xWindow="-108" yWindow="-108" windowWidth="23256" windowHeight="12456" xr2:uid="{0E469C7F-5C27-4274-AAB6-3E13C06BDE5E}"/>
  </bookViews>
  <sheets>
    <sheet name="Lembar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1" i="1" l="1"/>
  <c r="J29" i="1"/>
  <c r="P29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3" i="1"/>
  <c r="M4" i="1"/>
  <c r="N4" i="1"/>
  <c r="O4" i="1"/>
  <c r="M5" i="1"/>
  <c r="N5" i="1"/>
  <c r="O5" i="1"/>
  <c r="M6" i="1"/>
  <c r="N6" i="1"/>
  <c r="O6" i="1"/>
  <c r="M7" i="1"/>
  <c r="N7" i="1"/>
  <c r="O7" i="1"/>
  <c r="M8" i="1"/>
  <c r="N8" i="1"/>
  <c r="O8" i="1"/>
  <c r="M9" i="1"/>
  <c r="N9" i="1"/>
  <c r="O9" i="1"/>
  <c r="M10" i="1"/>
  <c r="N10" i="1"/>
  <c r="O10" i="1"/>
  <c r="M11" i="1"/>
  <c r="N11" i="1"/>
  <c r="O11" i="1"/>
  <c r="M12" i="1"/>
  <c r="N12" i="1"/>
  <c r="O12" i="1"/>
  <c r="M13" i="1"/>
  <c r="N13" i="1"/>
  <c r="O13" i="1"/>
  <c r="M14" i="1"/>
  <c r="N14" i="1"/>
  <c r="O14" i="1"/>
  <c r="M15" i="1"/>
  <c r="N15" i="1"/>
  <c r="O15" i="1"/>
  <c r="M16" i="1"/>
  <c r="N16" i="1"/>
  <c r="O16" i="1"/>
  <c r="M17" i="1"/>
  <c r="N17" i="1"/>
  <c r="O17" i="1"/>
  <c r="M18" i="1"/>
  <c r="N18" i="1"/>
  <c r="O18" i="1"/>
  <c r="M19" i="1"/>
  <c r="N19" i="1"/>
  <c r="O19" i="1"/>
  <c r="M20" i="1"/>
  <c r="N20" i="1"/>
  <c r="O20" i="1"/>
  <c r="M21" i="1"/>
  <c r="N21" i="1"/>
  <c r="O21" i="1"/>
  <c r="M22" i="1"/>
  <c r="N22" i="1"/>
  <c r="O22" i="1"/>
  <c r="M23" i="1"/>
  <c r="N23" i="1"/>
  <c r="O23" i="1"/>
  <c r="M24" i="1"/>
  <c r="N24" i="1"/>
  <c r="O24" i="1"/>
  <c r="M25" i="1"/>
  <c r="N25" i="1"/>
  <c r="O25" i="1"/>
  <c r="M26" i="1"/>
  <c r="N26" i="1"/>
  <c r="O26" i="1"/>
  <c r="M27" i="1"/>
  <c r="N27" i="1"/>
  <c r="O27" i="1"/>
  <c r="M28" i="1"/>
  <c r="N28" i="1"/>
  <c r="O28" i="1"/>
  <c r="O3" i="1"/>
  <c r="N3" i="1"/>
  <c r="M3" i="1"/>
  <c r="I3" i="1"/>
  <c r="J16" i="1"/>
  <c r="J24" i="1"/>
  <c r="J28" i="1"/>
  <c r="G4" i="1"/>
  <c r="J4" i="1" s="1"/>
  <c r="H4" i="1"/>
  <c r="I4" i="1"/>
  <c r="G5" i="1"/>
  <c r="J5" i="1" s="1"/>
  <c r="H5" i="1"/>
  <c r="I5" i="1"/>
  <c r="G6" i="1"/>
  <c r="J6" i="1" s="1"/>
  <c r="H6" i="1"/>
  <c r="I6" i="1"/>
  <c r="G7" i="1"/>
  <c r="J7" i="1" s="1"/>
  <c r="H7" i="1"/>
  <c r="I7" i="1"/>
  <c r="G8" i="1"/>
  <c r="J8" i="1" s="1"/>
  <c r="H8" i="1"/>
  <c r="I8" i="1"/>
  <c r="G9" i="1"/>
  <c r="J9" i="1" s="1"/>
  <c r="H9" i="1"/>
  <c r="I9" i="1"/>
  <c r="G10" i="1"/>
  <c r="J10" i="1" s="1"/>
  <c r="H10" i="1"/>
  <c r="I10" i="1"/>
  <c r="G11" i="1"/>
  <c r="J11" i="1" s="1"/>
  <c r="H11" i="1"/>
  <c r="I11" i="1"/>
  <c r="G12" i="1"/>
  <c r="J12" i="1" s="1"/>
  <c r="H12" i="1"/>
  <c r="I12" i="1"/>
  <c r="G13" i="1"/>
  <c r="J13" i="1" s="1"/>
  <c r="H13" i="1"/>
  <c r="I13" i="1"/>
  <c r="G14" i="1"/>
  <c r="J14" i="1" s="1"/>
  <c r="H14" i="1"/>
  <c r="I14" i="1"/>
  <c r="G15" i="1"/>
  <c r="J15" i="1" s="1"/>
  <c r="H15" i="1"/>
  <c r="I15" i="1"/>
  <c r="G16" i="1"/>
  <c r="H16" i="1"/>
  <c r="I16" i="1"/>
  <c r="G17" i="1"/>
  <c r="J17" i="1" s="1"/>
  <c r="H17" i="1"/>
  <c r="I17" i="1"/>
  <c r="G18" i="1"/>
  <c r="J18" i="1" s="1"/>
  <c r="H18" i="1"/>
  <c r="I18" i="1"/>
  <c r="G19" i="1"/>
  <c r="J19" i="1" s="1"/>
  <c r="H19" i="1"/>
  <c r="I19" i="1"/>
  <c r="G20" i="1"/>
  <c r="J20" i="1" s="1"/>
  <c r="H20" i="1"/>
  <c r="I20" i="1"/>
  <c r="G21" i="1"/>
  <c r="J21" i="1" s="1"/>
  <c r="H21" i="1"/>
  <c r="I21" i="1"/>
  <c r="G22" i="1"/>
  <c r="J22" i="1" s="1"/>
  <c r="H22" i="1"/>
  <c r="I22" i="1"/>
  <c r="G23" i="1"/>
  <c r="J23" i="1" s="1"/>
  <c r="H23" i="1"/>
  <c r="I23" i="1"/>
  <c r="G24" i="1"/>
  <c r="H24" i="1"/>
  <c r="I24" i="1"/>
  <c r="G25" i="1"/>
  <c r="H25" i="1"/>
  <c r="I25" i="1"/>
  <c r="J25" i="1" s="1"/>
  <c r="G26" i="1"/>
  <c r="H26" i="1"/>
  <c r="I26" i="1"/>
  <c r="J26" i="1" s="1"/>
  <c r="G27" i="1"/>
  <c r="J27" i="1" s="1"/>
  <c r="H27" i="1"/>
  <c r="I27" i="1"/>
  <c r="G28" i="1"/>
  <c r="H28" i="1"/>
  <c r="I28" i="1"/>
  <c r="H3" i="1"/>
  <c r="G3" i="1"/>
  <c r="J3" i="1" s="1"/>
  <c r="D35" i="1"/>
  <c r="E35" i="1"/>
  <c r="C35" i="1"/>
  <c r="D34" i="1"/>
  <c r="E34" i="1"/>
  <c r="C34" i="1"/>
  <c r="D33" i="1"/>
  <c r="E33" i="1"/>
  <c r="C33" i="1"/>
</calcChain>
</file>

<file path=xl/sharedStrings.xml><?xml version="1.0" encoding="utf-8"?>
<sst xmlns="http://schemas.openxmlformats.org/spreadsheetml/2006/main" count="61" uniqueCount="46">
  <si>
    <t>MA-03138/2019</t>
  </si>
  <si>
    <t>MA-03291/2019</t>
  </si>
  <si>
    <t>BJ-01594/2019</t>
  </si>
  <si>
    <t>BJ-01625/2019</t>
  </si>
  <si>
    <t>MA-03290/2019</t>
  </si>
  <si>
    <t>MA-03248/2019</t>
  </si>
  <si>
    <t>MA-03249/2019</t>
  </si>
  <si>
    <t>MA-03220/2019</t>
  </si>
  <si>
    <t>BJ-01621/2019</t>
  </si>
  <si>
    <t>BJ-01604/2019</t>
  </si>
  <si>
    <t>MA-03195/2019</t>
  </si>
  <si>
    <t>MA-03247/2019</t>
  </si>
  <si>
    <t>BJ-01639/2019</t>
  </si>
  <si>
    <t>MA-03271/2019</t>
  </si>
  <si>
    <t>MA-03321/2019</t>
  </si>
  <si>
    <t>BJ-01650/2019</t>
  </si>
  <si>
    <t>BJ-01628/2019</t>
  </si>
  <si>
    <t>BJ-01660/2019</t>
  </si>
  <si>
    <t>BJ-01651/2019</t>
  </si>
  <si>
    <t>MA-03289/2019</t>
  </si>
  <si>
    <t>BJ-01538/2019</t>
  </si>
  <si>
    <t>MA-03183/2019</t>
  </si>
  <si>
    <t>MA-03196/2019</t>
  </si>
  <si>
    <t>MA-03037/2019</t>
  </si>
  <si>
    <t>MA-03092/2019</t>
  </si>
  <si>
    <t>No.</t>
  </si>
  <si>
    <t>No. Serbuk</t>
  </si>
  <si>
    <t>Baik</t>
  </si>
  <si>
    <t>Tafir</t>
  </si>
  <si>
    <t>Jumlah Butir</t>
  </si>
  <si>
    <t>Cluster medoids</t>
  </si>
  <si>
    <t xml:space="preserve">Cluster medoids </t>
  </si>
  <si>
    <t>c1</t>
  </si>
  <si>
    <t>c2</t>
  </si>
  <si>
    <t>c3</t>
  </si>
  <si>
    <t>C1</t>
  </si>
  <si>
    <t>C2</t>
  </si>
  <si>
    <t>C3</t>
  </si>
  <si>
    <t>Jarak terpendek</t>
  </si>
  <si>
    <t>medoid awal</t>
  </si>
  <si>
    <t>Non medoid</t>
  </si>
  <si>
    <t>Cluster yang diikuti</t>
  </si>
  <si>
    <t>Iterasi ke 1</t>
  </si>
  <si>
    <t>Iterasi ke 2</t>
  </si>
  <si>
    <t>karena cost sekarang - cost sebelumnya &gt; 0,</t>
  </si>
  <si>
    <t>maka medoid awal lah dan iterasi ke 1 yang dipakai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</si>
</sst>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top"/>
    </xf>
    <xf numFmtId="0" fontId="0" fillId="0" borderId="0" xfId="0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62FF4-B295-4BDC-BBC1-D1F8BF5653EE}">
  <dimension ref="A1:Q35"/>
  <sheetViews>
    <sheetView tabSelected="1" workbookViewId="0">
      <selection activeCell="K10" sqref="K10"/>
    </sheetView>
  </sheetViews>
  <sheetFormatPr defaultRowHeight="14.4" x14ac:dyDescent="0.3"/>
  <cols>
    <col min="1" max="1" width="11.44140625" customWidth="1"/>
    <col min="2" max="2" width="20.77734375" customWidth="1"/>
    <col min="5" max="5" width="14.77734375" customWidth="1"/>
    <col min="7" max="7" width="17.21875" customWidth="1"/>
    <col min="10" max="10" width="13.88671875" customWidth="1"/>
    <col min="11" max="11" width="16.33203125" customWidth="1"/>
    <col min="12" max="12" width="6.33203125" hidden="1" customWidth="1"/>
    <col min="16" max="16" width="16.5546875" customWidth="1"/>
    <col min="17" max="17" width="36.44140625" customWidth="1"/>
  </cols>
  <sheetData>
    <row r="1" spans="1:17" x14ac:dyDescent="0.3">
      <c r="G1" s="1" t="s">
        <v>42</v>
      </c>
      <c r="H1" s="1"/>
      <c r="I1" s="1"/>
      <c r="J1" s="1"/>
      <c r="K1" s="1"/>
      <c r="M1" s="1" t="s">
        <v>43</v>
      </c>
      <c r="N1" s="1"/>
      <c r="O1" s="1"/>
      <c r="P1" s="1"/>
      <c r="Q1" s="1"/>
    </row>
    <row r="2" spans="1:17" x14ac:dyDescent="0.3">
      <c r="A2" t="s">
        <v>25</v>
      </c>
      <c r="B2" t="s">
        <v>26</v>
      </c>
      <c r="C2" t="s">
        <v>27</v>
      </c>
      <c r="D2" t="s">
        <v>28</v>
      </c>
      <c r="E2" t="s">
        <v>29</v>
      </c>
      <c r="G2" t="s">
        <v>35</v>
      </c>
      <c r="H2" t="s">
        <v>36</v>
      </c>
      <c r="I2" t="s">
        <v>37</v>
      </c>
      <c r="J2" t="s">
        <v>38</v>
      </c>
      <c r="K2" t="s">
        <v>41</v>
      </c>
      <c r="M2" t="s">
        <v>35</v>
      </c>
      <c r="N2" t="s">
        <v>36</v>
      </c>
      <c r="O2" t="s">
        <v>37</v>
      </c>
      <c r="P2" t="s">
        <v>38</v>
      </c>
      <c r="Q2" t="s">
        <v>41</v>
      </c>
    </row>
    <row r="3" spans="1:17" x14ac:dyDescent="0.3">
      <c r="A3">
        <v>1</v>
      </c>
      <c r="B3" t="s">
        <v>0</v>
      </c>
      <c r="C3">
        <v>117</v>
      </c>
      <c r="D3">
        <v>90</v>
      </c>
      <c r="E3">
        <v>207</v>
      </c>
      <c r="G3">
        <f>SQRT(((C3-$C$33)^2)+((D3-$D$33)^2)+((E3-$E$33)^2))</f>
        <v>504.59686879726075</v>
      </c>
      <c r="H3">
        <f>SQRT(((C3-$C$34)^2)+((D3-$D$34)^2)+((E3-$E$34)^2))</f>
        <v>73.607064878311789</v>
      </c>
      <c r="I3">
        <f>SQRT(((C3-$C$35)^2)+((D3-$D$35)^2)+((E3-$E$35)^2))</f>
        <v>232.53386850091323</v>
      </c>
      <c r="J3">
        <f>IF(AND(G3&lt;H3,G3&lt;I3),G3,IF(AND(H3&lt;G3,H3&lt;I3),H3,I3))</f>
        <v>73.607064878311789</v>
      </c>
      <c r="K3" t="str">
        <f>IF(AND(G3&lt;H3,G3&lt;I3),"Cluster 1",IF(AND(H3&lt;G3,H3&lt;I3),"Cluster 2","Cluster 3"))</f>
        <v>Cluster 2</v>
      </c>
      <c r="M3">
        <f>SQRT(((C3-$H$33)^2)+((D3-$I$33)^2)+((E3-$J$33)^2))</f>
        <v>445.35154653374673</v>
      </c>
      <c r="N3">
        <f>SQRT(((C3-$H$34)^2)+((D3-$I$34)^2)+((E3-$J$34)^2))</f>
        <v>0</v>
      </c>
      <c r="O3">
        <f>SQRT(((C3-$H$35)^2)+((D3-$I$35)^2)+((E3-$J$35)^2))</f>
        <v>232.74019850468463</v>
      </c>
      <c r="P3">
        <f>IF(AND(M3&lt;N3,M3&lt;O3),M3,IF(AND(N3&lt;M3,N3&lt;O3),N3,O3))</f>
        <v>0</v>
      </c>
      <c r="Q3" t="str">
        <f>IF(AND(M3&lt;N3,M3&lt;O3),"Cluster 1",IF(AND(N3&lt;M3,N3&lt;O3),"Cluster 2","Cluster 3"))</f>
        <v>Cluster 2</v>
      </c>
    </row>
    <row r="4" spans="1:17" x14ac:dyDescent="0.3">
      <c r="A4">
        <v>2</v>
      </c>
      <c r="B4" t="s">
        <v>1</v>
      </c>
      <c r="C4">
        <v>650</v>
      </c>
      <c r="D4">
        <v>41</v>
      </c>
      <c r="E4">
        <v>691</v>
      </c>
      <c r="G4">
        <f>SQRT(((C4-$C$33)^2)+((D4-$D$33)^2)+((E4-$E$33)^2))</f>
        <v>220.32249090821389</v>
      </c>
      <c r="H4">
        <f>SQRT(((C4-$C$34)^2)+((D4-$D$34)^2)+((E4-$E$34)^2))</f>
        <v>715.01188801305955</v>
      </c>
      <c r="I4">
        <f>SQRT(((C4-$C$35)^2)+((D4-$D$35)^2)+((E4-$E$35)^2))</f>
        <v>498.69228989427938</v>
      </c>
      <c r="J4">
        <f t="shared" ref="J4:J28" si="0">IF(AND(G4&lt;H4,G4&lt;I4),G4,IF(AND(H4&lt;G4,H4&lt;I4),H4,I4))</f>
        <v>220.32249090821389</v>
      </c>
      <c r="K4" t="str">
        <f t="shared" ref="K4:K28" si="1">IF(AND(G4&lt;H4,G4&lt;I4),"Cluster 1",IF(AND(H4&lt;G4,H4&lt;I4),"Cluster 2","Cluster 3"))</f>
        <v>Cluster 1</v>
      </c>
      <c r="M4">
        <f>SQRT(((C4-$H$33)^2)+((D4-$I$33)^2)+((E4-$J$33)^2))</f>
        <v>276.69839175535515</v>
      </c>
      <c r="N4">
        <f>SQRT(((C4-$H$34)^2)+((D4-$I$34)^2)+((E4-$J$34)^2))</f>
        <v>721.62732764218401</v>
      </c>
      <c r="O4">
        <f>SQRT(((C4-$H$35)^2)+((D4-$I$35)^2)+((E4-$J$35)^2))</f>
        <v>503.41036938068726</v>
      </c>
      <c r="P4">
        <f t="shared" ref="P4:P28" si="2">IF(AND(M4&lt;N4,M4&lt;O4),M4,IF(AND(N4&lt;M4,N4&lt;O4),N4,O4))</f>
        <v>276.69839175535515</v>
      </c>
      <c r="Q4" t="str">
        <f t="shared" ref="Q4:Q28" si="3">IF(AND(M4&lt;N4,M4&lt;O4),"Cluster 1",IF(AND(N4&lt;M4,N4&lt;O4),"Cluster 2","Cluster 3"))</f>
        <v>Cluster 1</v>
      </c>
    </row>
    <row r="5" spans="1:17" x14ac:dyDescent="0.3">
      <c r="A5">
        <v>3</v>
      </c>
      <c r="B5" t="s">
        <v>2</v>
      </c>
      <c r="C5">
        <v>450</v>
      </c>
      <c r="D5">
        <v>50</v>
      </c>
      <c r="E5">
        <v>500</v>
      </c>
      <c r="G5">
        <f>SQRT(((C5-$C$33)^2)+((D5-$D$33)^2)+((E5-$E$33)^2))</f>
        <v>61.644140029689765</v>
      </c>
      <c r="H5">
        <f>SQRT(((C5-$C$34)^2)+((D5-$D$34)^2)+((E5-$E$34)^2))</f>
        <v>439.08996800200299</v>
      </c>
      <c r="I5">
        <f>SQRT(((C5-$C$35)^2)+((D5-$D$35)^2)+((E5-$E$35)^2))</f>
        <v>223.37860237721964</v>
      </c>
      <c r="J5">
        <f t="shared" si="0"/>
        <v>61.644140029689765</v>
      </c>
      <c r="K5" t="str">
        <f t="shared" si="1"/>
        <v>Cluster 1</v>
      </c>
      <c r="M5">
        <f>SQRT(((C5-$H$33)^2)+((D5-$I$33)^2)+((E5-$J$33)^2))</f>
        <v>0</v>
      </c>
      <c r="N5">
        <f>SQRT(((C5-$H$34)^2)+((D5-$I$34)^2)+((E5-$J$34)^2))</f>
        <v>445.35154653374673</v>
      </c>
      <c r="O5">
        <f>SQRT(((C5-$H$35)^2)+((D5-$I$35)^2)+((E5-$J$35)^2))</f>
        <v>229.237867726953</v>
      </c>
      <c r="P5">
        <f t="shared" si="2"/>
        <v>0</v>
      </c>
      <c r="Q5" t="str">
        <f t="shared" si="3"/>
        <v>Cluster 1</v>
      </c>
    </row>
    <row r="6" spans="1:17" x14ac:dyDescent="0.3">
      <c r="A6">
        <v>4</v>
      </c>
      <c r="B6" t="s">
        <v>3</v>
      </c>
      <c r="C6">
        <v>50</v>
      </c>
      <c r="D6">
        <v>80</v>
      </c>
      <c r="E6">
        <v>130</v>
      </c>
      <c r="G6">
        <f>SQRT(((C6-$C$33)^2)+((D6-$D$33)^2)+((E6-$E$33)^2))</f>
        <v>604.15229867972857</v>
      </c>
      <c r="H6">
        <f>SQRT(((C6-$C$34)^2)+((D6-$D$34)^2)+((E6-$E$34)^2))</f>
        <v>122.47448713915891</v>
      </c>
      <c r="I6">
        <f>SQRT(((C6-$C$35)^2)+((D6-$D$35)^2)+((E6-$E$35)^2))</f>
        <v>328.20420472626489</v>
      </c>
      <c r="J6">
        <f t="shared" si="0"/>
        <v>122.47448713915891</v>
      </c>
      <c r="K6" t="str">
        <f t="shared" si="1"/>
        <v>Cluster 2</v>
      </c>
      <c r="M6">
        <f>SQRT(((C6-$H$33)^2)+((D6-$I$33)^2)+((E6-$J$33)^2))</f>
        <v>545.71054598569015</v>
      </c>
      <c r="N6">
        <f>SQRT(((C6-$H$34)^2)+((D6-$I$34)^2)+((E6-$J$34)^2))</f>
        <v>102.55730105653132</v>
      </c>
      <c r="O6">
        <f>SQRT(((C6-$H$35)^2)+((D6-$I$35)^2)+((E6-$J$35)^2))</f>
        <v>326.57311585615861</v>
      </c>
      <c r="P6">
        <f t="shared" si="2"/>
        <v>102.55730105653132</v>
      </c>
      <c r="Q6" t="str">
        <f t="shared" si="3"/>
        <v>Cluster 2</v>
      </c>
    </row>
    <row r="7" spans="1:17" x14ac:dyDescent="0.3">
      <c r="A7">
        <v>5</v>
      </c>
      <c r="B7" t="s">
        <v>4</v>
      </c>
      <c r="C7">
        <v>305</v>
      </c>
      <c r="D7">
        <v>20</v>
      </c>
      <c r="E7">
        <v>325</v>
      </c>
      <c r="G7">
        <f>SQRT(((C7-$C$33)^2)+((D7-$D$33)^2)+((E7-$E$33)^2))</f>
        <v>283.1077533378413</v>
      </c>
      <c r="H7">
        <f>SQRT(((C7-$C$34)^2)+((D7-$D$34)^2)+((E7-$E$34)^2))</f>
        <v>212.48529360875779</v>
      </c>
      <c r="I7">
        <f>SQRT(((C7-$C$35)^2)+((D7-$D$35)^2)+((E7-$E$35)^2))</f>
        <v>12.961481396815721</v>
      </c>
      <c r="J7">
        <f t="shared" si="0"/>
        <v>12.961481396815721</v>
      </c>
      <c r="K7" t="str">
        <f t="shared" si="1"/>
        <v>Cluster 3</v>
      </c>
      <c r="M7">
        <f>SQRT(((C7-$H$33)^2)+((D7-$I$33)^2)+((E7-$J$33)^2))</f>
        <v>229.237867726953</v>
      </c>
      <c r="N7">
        <f>SQRT(((C7-$H$34)^2)+((D7-$I$34)^2)+((E7-$J$34)^2))</f>
        <v>232.74019850468463</v>
      </c>
      <c r="O7">
        <f>SQRT(((C7-$H$35)^2)+((D7-$I$35)^2)+((E7-$J$35)^2))</f>
        <v>0</v>
      </c>
      <c r="P7">
        <f t="shared" si="2"/>
        <v>0</v>
      </c>
      <c r="Q7" t="str">
        <f t="shared" si="3"/>
        <v>Cluster 3</v>
      </c>
    </row>
    <row r="8" spans="1:17" x14ac:dyDescent="0.3">
      <c r="A8">
        <v>6</v>
      </c>
      <c r="B8" t="s">
        <v>5</v>
      </c>
      <c r="C8">
        <v>170</v>
      </c>
      <c r="D8">
        <v>25</v>
      </c>
      <c r="E8">
        <v>195</v>
      </c>
      <c r="G8">
        <f>SQRT(((C8-$C$33)^2)+((D8-$D$33)^2)+((E8-$E$33)^2))</f>
        <v>470.26588224109986</v>
      </c>
      <c r="H8">
        <f>SQRT(((C8-$C$34)^2)+((D8-$D$34)^2)+((E8-$E$34)^2))</f>
        <v>25.495097567963924</v>
      </c>
      <c r="I8">
        <f>SQRT(((C8-$C$35)^2)+((D8-$D$35)^2)+((E8-$E$35)^2))</f>
        <v>191.723759612626</v>
      </c>
      <c r="J8">
        <f t="shared" si="0"/>
        <v>25.495097567963924</v>
      </c>
      <c r="K8" t="str">
        <f t="shared" si="1"/>
        <v>Cluster 2</v>
      </c>
      <c r="M8">
        <f>SQRT(((C8-$H$33)^2)+((D8-$I$33)^2)+((E8-$J$33)^2))</f>
        <v>414.78910303912278</v>
      </c>
      <c r="N8">
        <f>SQRT(((C8-$H$34)^2)+((D8-$I$34)^2)+((E8-$J$34)^2))</f>
        <v>84.723078319900537</v>
      </c>
      <c r="O8">
        <f>SQRT(((C8-$H$35)^2)+((D8-$I$35)^2)+((E8-$J$35)^2))</f>
        <v>187.48333259252675</v>
      </c>
      <c r="P8">
        <f t="shared" si="2"/>
        <v>84.723078319900537</v>
      </c>
      <c r="Q8" t="str">
        <f t="shared" si="3"/>
        <v>Cluster 2</v>
      </c>
    </row>
    <row r="9" spans="1:17" x14ac:dyDescent="0.3">
      <c r="A9">
        <v>7</v>
      </c>
      <c r="B9" t="s">
        <v>6</v>
      </c>
      <c r="C9">
        <v>367</v>
      </c>
      <c r="D9">
        <v>30</v>
      </c>
      <c r="E9">
        <v>397</v>
      </c>
      <c r="G9">
        <f>SQRT(((C9-$C$33)^2)+((D9-$D$33)^2)+((E9-$E$33)^2))</f>
        <v>188.09040379562165</v>
      </c>
      <c r="H9">
        <f>SQRT(((C9-$C$34)^2)+((D9-$D$34)^2)+((E9-$E$34)^2))</f>
        <v>306.8843430349616</v>
      </c>
      <c r="I9">
        <f>SQRT(((C9-$C$35)^2)+((D9-$D$35)^2)+((E9-$E$35)^2))</f>
        <v>90.509667991878089</v>
      </c>
      <c r="J9">
        <f t="shared" si="0"/>
        <v>90.509667991878089</v>
      </c>
      <c r="K9" t="str">
        <f t="shared" si="1"/>
        <v>Cluster 3</v>
      </c>
      <c r="M9">
        <f>SQRT(((C9-$H$33)^2)+((D9-$I$33)^2)+((E9-$J$33)^2))</f>
        <v>133.78340704287658</v>
      </c>
      <c r="N9">
        <f>SQRT(((C9-$H$34)^2)+((D9-$I$34)^2)+((E9-$J$34)^2))</f>
        <v>319.68734726291564</v>
      </c>
      <c r="O9">
        <f>SQRT(((C9-$H$35)^2)+((D9-$I$35)^2)+((E9-$J$35)^2))</f>
        <v>95.540567299969496</v>
      </c>
      <c r="P9">
        <f t="shared" si="2"/>
        <v>95.540567299969496</v>
      </c>
      <c r="Q9" t="str">
        <f t="shared" si="3"/>
        <v>Cluster 3</v>
      </c>
    </row>
    <row r="10" spans="1:17" x14ac:dyDescent="0.3">
      <c r="A10">
        <v>8</v>
      </c>
      <c r="B10" t="s">
        <v>7</v>
      </c>
      <c r="C10">
        <v>178</v>
      </c>
      <c r="D10">
        <v>30</v>
      </c>
      <c r="E10">
        <v>208</v>
      </c>
      <c r="G10">
        <f>SQRT(((C10-$C$33)^2)+((D10-$D$33)^2)+((E10-$E$33)^2))</f>
        <v>455.37676708413659</v>
      </c>
      <c r="H10">
        <f>SQRT(((C10-$C$34)^2)+((D10-$D$34)^2)+((E10-$E$34)^2))</f>
        <v>39.597979746446661</v>
      </c>
      <c r="I10">
        <f>SQRT(((C10-$C$35)^2)+((D10-$D$35)^2)+((E10-$E$35)^2))</f>
        <v>176.77669529663689</v>
      </c>
      <c r="J10">
        <f t="shared" si="0"/>
        <v>39.597979746446661</v>
      </c>
      <c r="K10" t="str">
        <f t="shared" si="1"/>
        <v>Cluster 2</v>
      </c>
      <c r="M10">
        <f>SQRT(((C10-$H$33)^2)+((D10-$I$33)^2)+((E10-$J$33)^2))</f>
        <v>399.5597577334334</v>
      </c>
      <c r="N10">
        <f>SQRT(((C10-$H$34)^2)+((D10-$I$34)^2)+((E10-$J$34)^2))</f>
        <v>85.568685861125616</v>
      </c>
      <c r="O10">
        <f>SQRT(((C10-$H$35)^2)+((D10-$I$35)^2)+((E10-$J$35)^2))</f>
        <v>172.96820517077697</v>
      </c>
      <c r="P10">
        <f t="shared" si="2"/>
        <v>85.568685861125616</v>
      </c>
      <c r="Q10" t="str">
        <f t="shared" si="3"/>
        <v>Cluster 2</v>
      </c>
    </row>
    <row r="11" spans="1:17" x14ac:dyDescent="0.3">
      <c r="A11">
        <v>9</v>
      </c>
      <c r="B11" t="s">
        <v>8</v>
      </c>
      <c r="C11">
        <v>160</v>
      </c>
      <c r="D11">
        <v>20</v>
      </c>
      <c r="E11">
        <v>180</v>
      </c>
      <c r="G11">
        <f>SQRT(((C11-$C$33)^2)+((D11-$D$33)^2)+((E11-$E$33)^2))</f>
        <v>488.05737367649715</v>
      </c>
      <c r="H11">
        <f>SQRT(((C11-$C$34)^2)+((D11-$D$34)^2)+((E11-$E$34)^2))</f>
        <v>14.142135623730951</v>
      </c>
      <c r="I11">
        <f>SQRT(((C11-$C$35)^2)+((D11-$D$35)^2)+((E11-$E$35)^2))</f>
        <v>209.66163216001158</v>
      </c>
      <c r="J11">
        <f t="shared" si="0"/>
        <v>14.142135623730951</v>
      </c>
      <c r="K11" t="str">
        <f t="shared" si="1"/>
        <v>Cluster 2</v>
      </c>
      <c r="M11">
        <f>SQRT(((C11-$H$33)^2)+((D11-$I$33)^2)+((E11-$J$33)^2))</f>
        <v>432.89721643826726</v>
      </c>
      <c r="N11">
        <f>SQRT(((C11-$H$34)^2)+((D11-$I$34)^2)+((E11-$J$34)^2))</f>
        <v>86.475430036513842</v>
      </c>
      <c r="O11">
        <f>SQRT(((C11-$H$35)^2)+((D11-$I$35)^2)+((E11-$J$35)^2))</f>
        <v>205.06096654409879</v>
      </c>
      <c r="P11">
        <f t="shared" si="2"/>
        <v>86.475430036513842</v>
      </c>
      <c r="Q11" t="str">
        <f t="shared" si="3"/>
        <v>Cluster 2</v>
      </c>
    </row>
    <row r="12" spans="1:17" x14ac:dyDescent="0.3">
      <c r="A12">
        <v>10</v>
      </c>
      <c r="B12" t="s">
        <v>9</v>
      </c>
      <c r="C12">
        <v>322</v>
      </c>
      <c r="D12">
        <v>60</v>
      </c>
      <c r="E12">
        <v>382</v>
      </c>
      <c r="G12">
        <f>SQRT(((C12-$C$33)^2)+((D12-$D$33)^2)+((E12-$E$33)^2))</f>
        <v>233.42664800746294</v>
      </c>
      <c r="H12">
        <f>SQRT(((C12-$C$34)^2)+((D12-$D$34)^2)+((E12-$E$34)^2))</f>
        <v>266.99812733425676</v>
      </c>
      <c r="I12">
        <f>SQRT(((C12-$C$35)^2)+((D12-$D$35)^2)+((E12-$E$35)^2))</f>
        <v>60.514461081629072</v>
      </c>
      <c r="J12">
        <f t="shared" si="0"/>
        <v>60.514461081629072</v>
      </c>
      <c r="K12" t="str">
        <f t="shared" si="1"/>
        <v>Cluster 3</v>
      </c>
      <c r="M12">
        <f>SQRT(((C12-$H$33)^2)+((D12-$I$33)^2)+((E12-$J$33)^2))</f>
        <v>174.37889780589853</v>
      </c>
      <c r="N12">
        <f>SQRT(((C12-$H$34)^2)+((D12-$I$34)^2)+((E12-$J$34)^2))</f>
        <v>271.20103244641234</v>
      </c>
      <c r="O12">
        <f>SQRT(((C12-$H$35)^2)+((D12-$I$35)^2)+((E12-$J$35)^2))</f>
        <v>71.679843749829701</v>
      </c>
      <c r="P12">
        <f t="shared" si="2"/>
        <v>71.679843749829701</v>
      </c>
      <c r="Q12" t="str">
        <f t="shared" si="3"/>
        <v>Cluster 3</v>
      </c>
    </row>
    <row r="13" spans="1:17" x14ac:dyDescent="0.3">
      <c r="A13">
        <v>11</v>
      </c>
      <c r="B13" t="s">
        <v>10</v>
      </c>
      <c r="C13">
        <v>356</v>
      </c>
      <c r="D13">
        <v>40</v>
      </c>
      <c r="E13">
        <v>396</v>
      </c>
      <c r="G13">
        <f>SQRT(((C13-$C$33)^2)+((D13-$D$33)^2)+((E13-$E$33)^2))</f>
        <v>196.95684806576287</v>
      </c>
      <c r="H13">
        <f>SQRT(((C13-$C$34)^2)+((D13-$D$34)^2)+((E13-$E$34)^2))</f>
        <v>298.6502971704532</v>
      </c>
      <c r="I13">
        <f>SQRT(((C13-$C$35)^2)+((D13-$D$35)^2)+((E13-$E$35)^2))</f>
        <v>82.933708466461326</v>
      </c>
      <c r="J13">
        <f t="shared" si="0"/>
        <v>82.933708466461326</v>
      </c>
      <c r="K13" t="str">
        <f t="shared" si="1"/>
        <v>Cluster 3</v>
      </c>
      <c r="M13">
        <f>SQRT(((C13-$H$33)^2)+((D13-$I$33)^2)+((E13-$J$33)^2))</f>
        <v>140.54180872608691</v>
      </c>
      <c r="N13">
        <f>SQRT(((C13-$H$34)^2)+((D13-$I$34)^2)+((E13-$J$34)^2))</f>
        <v>308.77499898793621</v>
      </c>
      <c r="O13">
        <f>SQRT(((C13-$H$35)^2)+((D13-$I$35)^2)+((E13-$J$35)^2))</f>
        <v>89.677198885781436</v>
      </c>
      <c r="P13">
        <f t="shared" si="2"/>
        <v>89.677198885781436</v>
      </c>
      <c r="Q13" t="str">
        <f t="shared" si="3"/>
        <v>Cluster 3</v>
      </c>
    </row>
    <row r="14" spans="1:17" x14ac:dyDescent="0.3">
      <c r="A14">
        <v>12</v>
      </c>
      <c r="B14" t="s">
        <v>11</v>
      </c>
      <c r="C14">
        <v>500</v>
      </c>
      <c r="D14">
        <v>30</v>
      </c>
      <c r="E14">
        <v>530</v>
      </c>
      <c r="G14">
        <f>SQRT(((C14-$C$33)^2)+((D14-$D$33)^2)+((E14-$E$33)^2))</f>
        <v>0</v>
      </c>
      <c r="H14">
        <f>SQRT(((C14-$C$34)^2)+((D14-$D$34)^2)+((E14-$E$34)^2))</f>
        <v>494.97474683058329</v>
      </c>
      <c r="I14">
        <f>SQRT(((C14-$C$35)^2)+((D14-$D$35)^2)+((E14-$E$35)^2))</f>
        <v>278.6000717874997</v>
      </c>
      <c r="J14">
        <f t="shared" si="0"/>
        <v>0</v>
      </c>
      <c r="K14" t="str">
        <f t="shared" si="1"/>
        <v>Cluster 1</v>
      </c>
      <c r="M14">
        <f>SQRT(((C14-$H$33)^2)+((D14-$I$33)^2)+((E14-$J$33)^2))</f>
        <v>61.644140029689765</v>
      </c>
      <c r="N14">
        <f>SQRT(((C14-$H$34)^2)+((D14-$I$34)^2)+((E14-$J$34)^2))</f>
        <v>504.59686879726075</v>
      </c>
      <c r="O14">
        <f>SQRT(((C14-$H$35)^2)+((D14-$I$35)^2)+((E14-$J$35)^2))</f>
        <v>283.1077533378413</v>
      </c>
      <c r="P14">
        <f t="shared" si="2"/>
        <v>61.644140029689765</v>
      </c>
      <c r="Q14" t="str">
        <f t="shared" si="3"/>
        <v>Cluster 1</v>
      </c>
    </row>
    <row r="15" spans="1:17" x14ac:dyDescent="0.3">
      <c r="A15">
        <v>13</v>
      </c>
      <c r="B15" t="s">
        <v>12</v>
      </c>
      <c r="C15">
        <v>303</v>
      </c>
      <c r="D15">
        <v>30</v>
      </c>
      <c r="E15">
        <v>333</v>
      </c>
      <c r="G15">
        <f>SQRT(((C15-$C$33)^2)+((D15-$D$33)^2)+((E15-$E$33)^2))</f>
        <v>278.6000717874997</v>
      </c>
      <c r="H15">
        <f>SQRT(((C15-$C$34)^2)+((D15-$D$34)^2)+((E15-$E$34)^2))</f>
        <v>216.37467504308356</v>
      </c>
      <c r="I15">
        <f>SQRT(((C15-$C$35)^2)+((D15-$D$35)^2)+((E15-$E$35)^2))</f>
        <v>0</v>
      </c>
      <c r="J15">
        <f t="shared" si="0"/>
        <v>0</v>
      </c>
      <c r="K15" t="str">
        <f t="shared" si="1"/>
        <v>Cluster 3</v>
      </c>
      <c r="M15">
        <f>SQRT(((C15-$H$33)^2)+((D15-$I$33)^2)+((E15-$J$33)^2))</f>
        <v>223.37860237721964</v>
      </c>
      <c r="N15">
        <f>SQRT(((C15-$H$34)^2)+((D15-$I$34)^2)+((E15-$J$34)^2))</f>
        <v>232.53386850091323</v>
      </c>
      <c r="O15">
        <f>SQRT(((C15-$H$35)^2)+((D15-$I$35)^2)+((E15-$J$35)^2))</f>
        <v>12.961481396815721</v>
      </c>
      <c r="P15">
        <f t="shared" si="2"/>
        <v>12.961481396815721</v>
      </c>
      <c r="Q15" t="str">
        <f t="shared" si="3"/>
        <v>Cluster 3</v>
      </c>
    </row>
    <row r="16" spans="1:17" x14ac:dyDescent="0.3">
      <c r="A16">
        <v>14</v>
      </c>
      <c r="B16" t="s">
        <v>13</v>
      </c>
      <c r="C16">
        <v>167</v>
      </c>
      <c r="D16">
        <v>38</v>
      </c>
      <c r="E16">
        <v>205</v>
      </c>
      <c r="G16">
        <f>SQRT(((C16-$C$33)^2)+((D16-$D$33)^2)+((E16-$E$33)^2))</f>
        <v>465.37941510126984</v>
      </c>
      <c r="H16">
        <f>SQRT(((C16-$C$34)^2)+((D16-$D$34)^2)+((E16-$E$34)^2))</f>
        <v>31.272991542223778</v>
      </c>
      <c r="I16">
        <f>SQRT(((C16-$C$35)^2)+((D16-$D$35)^2)+((E16-$E$35)^2))</f>
        <v>186.93314312876677</v>
      </c>
      <c r="J16">
        <f t="shared" si="0"/>
        <v>31.272991542223778</v>
      </c>
      <c r="K16" t="str">
        <f t="shared" si="1"/>
        <v>Cluster 2</v>
      </c>
      <c r="M16">
        <f>SQRT(((C16-$H$33)^2)+((D16-$I$33)^2)+((E16-$J$33)^2))</f>
        <v>408.97188167403391</v>
      </c>
      <c r="N16">
        <f>SQRT(((C16-$H$34)^2)+((D16-$I$34)^2)+((E16-$J$34)^2))</f>
        <v>72.166474210674863</v>
      </c>
      <c r="O16">
        <f>SQRT(((C16-$H$35)^2)+((D16-$I$35)^2)+((E16-$J$35)^2))</f>
        <v>183.76071397336264</v>
      </c>
      <c r="P16">
        <f t="shared" si="2"/>
        <v>72.166474210674863</v>
      </c>
      <c r="Q16" t="str">
        <f t="shared" si="3"/>
        <v>Cluster 2</v>
      </c>
    </row>
    <row r="17" spans="1:17" x14ac:dyDescent="0.3">
      <c r="A17">
        <v>15</v>
      </c>
      <c r="B17" t="s">
        <v>14</v>
      </c>
      <c r="C17">
        <v>180</v>
      </c>
      <c r="D17">
        <v>0</v>
      </c>
      <c r="E17">
        <v>180</v>
      </c>
      <c r="G17">
        <f>SQRT(((C17-$C$33)^2)+((D17-$D$33)^2)+((E17-$E$33)^2))</f>
        <v>475.18417482066889</v>
      </c>
      <c r="H17">
        <f>SQRT(((C17-$C$34)^2)+((D17-$D$34)^2)+((E17-$E$34)^2))</f>
        <v>42.426406871192853</v>
      </c>
      <c r="I17">
        <f>SQRT(((C17-$C$35)^2)+((D17-$D$35)^2)+((E17-$E$35)^2))</f>
        <v>198.59002996122439</v>
      </c>
      <c r="J17">
        <f t="shared" si="0"/>
        <v>42.426406871192853</v>
      </c>
      <c r="K17" t="str">
        <f t="shared" si="1"/>
        <v>Cluster 2</v>
      </c>
      <c r="M17">
        <f>SQRT(((C17-$H$33)^2)+((D17-$I$33)^2)+((E17-$J$33)^2))</f>
        <v>421.66337284616031</v>
      </c>
      <c r="N17">
        <f>SQRT(((C17-$H$34)^2)+((D17-$I$34)^2)+((E17-$J$34)^2))</f>
        <v>113.12824580978881</v>
      </c>
      <c r="O17">
        <f>SQRT(((C17-$H$35)^2)+((D17-$I$35)^2)+((E17-$J$35)^2))</f>
        <v>192.48376554920156</v>
      </c>
      <c r="P17">
        <f t="shared" si="2"/>
        <v>113.12824580978881</v>
      </c>
      <c r="Q17" t="str">
        <f t="shared" si="3"/>
        <v>Cluster 2</v>
      </c>
    </row>
    <row r="18" spans="1:17" x14ac:dyDescent="0.3">
      <c r="A18">
        <v>16</v>
      </c>
      <c r="B18" t="s">
        <v>15</v>
      </c>
      <c r="C18">
        <v>452</v>
      </c>
      <c r="D18">
        <v>47</v>
      </c>
      <c r="E18">
        <v>499</v>
      </c>
      <c r="G18">
        <f>SQRT(((C18-$C$33)^2)+((D18-$D$33)^2)+((E18-$E$33)^2))</f>
        <v>59.615434243155519</v>
      </c>
      <c r="H18">
        <f>SQRT(((C18-$C$34)^2)+((D18-$D$34)^2)+((E18-$E$34)^2))</f>
        <v>439.60664235200085</v>
      </c>
      <c r="I18">
        <f>SQRT(((C18-$C$35)^2)+((D18-$D$35)^2)+((E18-$E$35)^2))</f>
        <v>223.70963323022099</v>
      </c>
      <c r="J18">
        <f t="shared" si="0"/>
        <v>59.615434243155519</v>
      </c>
      <c r="K18" t="str">
        <f t="shared" si="1"/>
        <v>Cluster 1</v>
      </c>
      <c r="M18">
        <f>SQRT(((C18-$H$33)^2)+((D18-$I$33)^2)+((E18-$J$33)^2))</f>
        <v>3.7416573867739413</v>
      </c>
      <c r="N18">
        <f>SQRT(((C18-$H$34)^2)+((D18-$I$34)^2)+((E18-$J$34)^2))</f>
        <v>446.47284351906558</v>
      </c>
      <c r="O18">
        <f>SQRT(((C18-$H$35)^2)+((D18-$I$35)^2)+((E18-$J$35)^2))</f>
        <v>229.37741824338332</v>
      </c>
      <c r="P18">
        <f t="shared" si="2"/>
        <v>3.7416573867739413</v>
      </c>
      <c r="Q18" t="str">
        <f t="shared" si="3"/>
        <v>Cluster 1</v>
      </c>
    </row>
    <row r="19" spans="1:17" x14ac:dyDescent="0.3">
      <c r="A19">
        <v>17</v>
      </c>
      <c r="B19" t="s">
        <v>16</v>
      </c>
      <c r="C19">
        <v>83</v>
      </c>
      <c r="D19">
        <v>11</v>
      </c>
      <c r="E19">
        <v>94</v>
      </c>
      <c r="G19">
        <f>SQRT(((C19-$C$33)^2)+((D19-$D$33)^2)+((E19-$E$33)^2))</f>
        <v>603.61080175888173</v>
      </c>
      <c r="H19">
        <f>SQRT(((C19-$C$34)^2)+((D19-$D$34)^2)+((E19-$E$34)^2))</f>
        <v>110.66164647247935</v>
      </c>
      <c r="I19">
        <f>SQRT(((C19-$C$35)^2)+((D19-$D$35)^2)+((E19-$E$35)^2))</f>
        <v>325.39514440138777</v>
      </c>
      <c r="J19">
        <f t="shared" si="0"/>
        <v>110.66164647247935</v>
      </c>
      <c r="K19" t="str">
        <f t="shared" si="1"/>
        <v>Cluster 2</v>
      </c>
      <c r="M19">
        <f>SQRT(((C19-$H$33)^2)+((D19-$I$33)^2)+((E19-$J$33)^2))</f>
        <v>548.67658962270298</v>
      </c>
      <c r="N19">
        <f>SQRT(((C19-$H$34)^2)+((D19-$I$34)^2)+((E19-$J$34)^2))</f>
        <v>142.00704207890536</v>
      </c>
      <c r="O19">
        <f>SQRT(((C19-$H$35)^2)+((D19-$I$35)^2)+((E19-$J$35)^2))</f>
        <v>320.50897023328378</v>
      </c>
      <c r="P19">
        <f t="shared" si="2"/>
        <v>142.00704207890536</v>
      </c>
      <c r="Q19" t="str">
        <f t="shared" si="3"/>
        <v>Cluster 2</v>
      </c>
    </row>
    <row r="20" spans="1:17" x14ac:dyDescent="0.3">
      <c r="A20">
        <v>18</v>
      </c>
      <c r="B20" t="s">
        <v>17</v>
      </c>
      <c r="C20">
        <v>70</v>
      </c>
      <c r="D20">
        <v>0</v>
      </c>
      <c r="E20">
        <v>70</v>
      </c>
      <c r="G20">
        <f>SQRT(((C20-$C$33)^2)+((D20-$D$33)^2)+((E20-$E$33)^2))</f>
        <v>630.3967004989795</v>
      </c>
      <c r="H20">
        <f>SQRT(((C20-$C$34)^2)+((D20-$D$34)^2)+((E20-$E$34)^2))</f>
        <v>139.28388277184121</v>
      </c>
      <c r="I20">
        <f>SQRT(((C20-$C$35)^2)+((D20-$D$35)^2)+((E20-$E$35)^2))</f>
        <v>352.64429670703595</v>
      </c>
      <c r="J20">
        <f t="shared" si="0"/>
        <v>139.28388277184121</v>
      </c>
      <c r="K20" t="str">
        <f t="shared" si="1"/>
        <v>Cluster 2</v>
      </c>
      <c r="M20">
        <f>SQRT(((C20-$H$33)^2)+((D20-$I$33)^2)+((E20-$J$33)^2))</f>
        <v>576.02083295658679</v>
      </c>
      <c r="N20">
        <f>SQRT(((C20-$H$34)^2)+((D20-$I$34)^2)+((E20-$J$34)^2))</f>
        <v>170.52272575818156</v>
      </c>
      <c r="O20">
        <f>SQRT(((C20-$H$35)^2)+((D20-$I$35)^2)+((E20-$J$35)^2))</f>
        <v>347.34708865916815</v>
      </c>
      <c r="P20">
        <f t="shared" si="2"/>
        <v>170.52272575818156</v>
      </c>
      <c r="Q20" t="str">
        <f t="shared" si="3"/>
        <v>Cluster 2</v>
      </c>
    </row>
    <row r="21" spans="1:17" x14ac:dyDescent="0.3">
      <c r="A21">
        <v>19</v>
      </c>
      <c r="B21" t="s">
        <v>18</v>
      </c>
      <c r="C21">
        <v>150</v>
      </c>
      <c r="D21">
        <v>30</v>
      </c>
      <c r="E21">
        <v>180</v>
      </c>
      <c r="G21">
        <f>SQRT(((C21-$C$33)^2)+((D21-$D$33)^2)+((E21-$E$33)^2))</f>
        <v>494.97474683058329</v>
      </c>
      <c r="H21">
        <f>SQRT(((C21-$C$34)^2)+((D21-$D$34)^2)+((E21-$E$34)^2))</f>
        <v>0</v>
      </c>
      <c r="I21">
        <f>SQRT(((C21-$C$35)^2)+((D21-$D$35)^2)+((E21-$E$35)^2))</f>
        <v>216.37467504308356</v>
      </c>
      <c r="J21">
        <f t="shared" si="0"/>
        <v>0</v>
      </c>
      <c r="K21" t="str">
        <f t="shared" si="1"/>
        <v>Cluster 2</v>
      </c>
      <c r="M21">
        <f>SQRT(((C21-$H$33)^2)+((D21-$I$33)^2)+((E21-$J$33)^2))</f>
        <v>439.08996800200299</v>
      </c>
      <c r="N21">
        <f>SQRT(((C21-$H$34)^2)+((D21-$I$34)^2)+((E21-$J$34)^2))</f>
        <v>73.607064878311789</v>
      </c>
      <c r="O21">
        <f>SQRT(((C21-$H$35)^2)+((D21-$I$35)^2)+((E21-$J$35)^2))</f>
        <v>212.48529360875779</v>
      </c>
      <c r="P21">
        <f t="shared" si="2"/>
        <v>73.607064878311789</v>
      </c>
      <c r="Q21" t="str">
        <f t="shared" si="3"/>
        <v>Cluster 2</v>
      </c>
    </row>
    <row r="22" spans="1:17" x14ac:dyDescent="0.3">
      <c r="A22">
        <v>20</v>
      </c>
      <c r="B22" t="s">
        <v>19</v>
      </c>
      <c r="C22">
        <v>150</v>
      </c>
      <c r="D22">
        <v>75</v>
      </c>
      <c r="E22">
        <v>225</v>
      </c>
      <c r="G22">
        <f>SQRT(((C22-$C$33)^2)+((D22-$D$33)^2)+((E22-$E$33)^2))</f>
        <v>466.42255520075355</v>
      </c>
      <c r="H22">
        <f>SQRT(((C22-$C$34)^2)+((D22-$D$34)^2)+((E22-$E$34)^2))</f>
        <v>63.63961030678928</v>
      </c>
      <c r="I22">
        <f>SQRT(((C22-$C$35)^2)+((D22-$D$35)^2)+((E22-$E$35)^2))</f>
        <v>192.60841103129428</v>
      </c>
      <c r="J22">
        <f t="shared" si="0"/>
        <v>63.63961030678928</v>
      </c>
      <c r="K22" t="str">
        <f t="shared" si="1"/>
        <v>Cluster 2</v>
      </c>
      <c r="M22">
        <f>SQRT(((C22-$H$33)^2)+((D22-$I$33)^2)+((E22-$J$33)^2))</f>
        <v>407.73766075750228</v>
      </c>
      <c r="N22">
        <f>SQRT(((C22-$H$34)^2)+((D22-$I$34)^2)+((E22-$J$34)^2))</f>
        <v>40.472212689696121</v>
      </c>
      <c r="O22">
        <f>SQRT(((C22-$H$35)^2)+((D22-$I$35)^2)+((E22-$J$35)^2))</f>
        <v>192.48376554920156</v>
      </c>
      <c r="P22">
        <f t="shared" si="2"/>
        <v>40.472212689696121</v>
      </c>
      <c r="Q22" t="str">
        <f t="shared" si="3"/>
        <v>Cluster 2</v>
      </c>
    </row>
    <row r="23" spans="1:17" x14ac:dyDescent="0.3">
      <c r="A23">
        <v>21</v>
      </c>
      <c r="B23" t="s">
        <v>20</v>
      </c>
      <c r="C23">
        <v>300</v>
      </c>
      <c r="D23">
        <v>17</v>
      </c>
      <c r="E23">
        <v>317</v>
      </c>
      <c r="G23">
        <f>SQRT(((C23-$C$33)^2)+((D23-$D$33)^2)+((E23-$E$33)^2))</f>
        <v>292.46880175499064</v>
      </c>
      <c r="H23">
        <f>SQRT(((C23-$C$34)^2)+((D23-$D$34)^2)+((E23-$E$34)^2))</f>
        <v>203.56325798139505</v>
      </c>
      <c r="I23">
        <f>SQRT(((C23-$C$35)^2)+((D23-$D$35)^2)+((E23-$E$35)^2))</f>
        <v>20.83266665599966</v>
      </c>
      <c r="J23">
        <f t="shared" si="0"/>
        <v>20.83266665599966</v>
      </c>
      <c r="K23" t="str">
        <f t="shared" si="1"/>
        <v>Cluster 3</v>
      </c>
      <c r="M23">
        <f>SQRT(((C23-$H$33)^2)+((D23-$I$33)^2)+((E23-$J$33)^2))</f>
        <v>238.91002490477456</v>
      </c>
      <c r="N23">
        <f>SQRT(((C23-$H$34)^2)+((D23-$I$34)^2)+((E23-$J$34)^2))</f>
        <v>225.6501717260592</v>
      </c>
      <c r="O23">
        <f>SQRT(((C23-$H$35)^2)+((D23-$I$35)^2)+((E23-$J$35)^2))</f>
        <v>9.8994949366116654</v>
      </c>
      <c r="P23">
        <f t="shared" si="2"/>
        <v>9.8994949366116654</v>
      </c>
      <c r="Q23" t="str">
        <f t="shared" si="3"/>
        <v>Cluster 3</v>
      </c>
    </row>
    <row r="24" spans="1:17" x14ac:dyDescent="0.3">
      <c r="A24">
        <v>22</v>
      </c>
      <c r="B24" t="s">
        <v>20</v>
      </c>
      <c r="C24">
        <v>300</v>
      </c>
      <c r="D24">
        <v>17</v>
      </c>
      <c r="E24">
        <v>317</v>
      </c>
      <c r="G24">
        <f>SQRT(((C24-$C$33)^2)+((D24-$D$33)^2)+((E24-$E$33)^2))</f>
        <v>292.46880175499064</v>
      </c>
      <c r="H24">
        <f>SQRT(((C24-$C$34)^2)+((D24-$D$34)^2)+((E24-$E$34)^2))</f>
        <v>203.56325798139505</v>
      </c>
      <c r="I24">
        <f>SQRT(((C24-$C$35)^2)+((D24-$D$35)^2)+((E24-$E$35)^2))</f>
        <v>20.83266665599966</v>
      </c>
      <c r="J24">
        <f t="shared" si="0"/>
        <v>20.83266665599966</v>
      </c>
      <c r="K24" t="str">
        <f t="shared" si="1"/>
        <v>Cluster 3</v>
      </c>
      <c r="M24">
        <f>SQRT(((C24-$H$33)^2)+((D24-$I$33)^2)+((E24-$J$33)^2))</f>
        <v>238.91002490477456</v>
      </c>
      <c r="N24">
        <f>SQRT(((C24-$H$34)^2)+((D24-$I$34)^2)+((E24-$J$34)^2))</f>
        <v>225.6501717260592</v>
      </c>
      <c r="O24">
        <f>SQRT(((C24-$H$35)^2)+((D24-$I$35)^2)+((E24-$J$35)^2))</f>
        <v>9.8994949366116654</v>
      </c>
      <c r="P24">
        <f t="shared" si="2"/>
        <v>9.8994949366116654</v>
      </c>
      <c r="Q24" t="str">
        <f t="shared" si="3"/>
        <v>Cluster 3</v>
      </c>
    </row>
    <row r="25" spans="1:17" x14ac:dyDescent="0.3">
      <c r="A25">
        <v>23</v>
      </c>
      <c r="B25" t="s">
        <v>21</v>
      </c>
      <c r="C25">
        <v>503</v>
      </c>
      <c r="D25">
        <v>86</v>
      </c>
      <c r="E25">
        <v>589</v>
      </c>
      <c r="G25">
        <f>SQRT(((C25-$C$33)^2)+((D25-$D$33)^2)+((E25-$E$33)^2))</f>
        <v>81.400245699874887</v>
      </c>
      <c r="H25">
        <f>SQRT(((C25-$C$34)^2)+((D25-$D$34)^2)+((E25-$E$34)^2))</f>
        <v>543.16295897271937</v>
      </c>
      <c r="I25">
        <f>SQRT(((C25-$C$35)^2)+((D25-$D$35)^2)+((E25-$E$35)^2))</f>
        <v>329.65436444858426</v>
      </c>
      <c r="J25">
        <f t="shared" si="0"/>
        <v>81.400245699874887</v>
      </c>
      <c r="K25" t="str">
        <f t="shared" si="1"/>
        <v>Cluster 1</v>
      </c>
      <c r="M25">
        <f>SQRT(((C25-$H$33)^2)+((D25-$I$33)^2)+((E25-$J$33)^2))</f>
        <v>109.66312051004202</v>
      </c>
      <c r="N25">
        <f>SQRT(((C25-$H$34)^2)+((D25-$I$34)^2)+((E25-$J$34)^2))</f>
        <v>543.08010458863248</v>
      </c>
      <c r="O25">
        <f>SQRT(((C25-$H$35)^2)+((D25-$I$35)^2)+((E25-$J$35)^2))</f>
        <v>336.53528789712379</v>
      </c>
      <c r="P25">
        <f t="shared" si="2"/>
        <v>109.66312051004202</v>
      </c>
      <c r="Q25" t="str">
        <f t="shared" si="3"/>
        <v>Cluster 1</v>
      </c>
    </row>
    <row r="26" spans="1:17" x14ac:dyDescent="0.3">
      <c r="A26">
        <v>24</v>
      </c>
      <c r="B26" t="s">
        <v>22</v>
      </c>
      <c r="C26">
        <v>785</v>
      </c>
      <c r="D26">
        <v>8</v>
      </c>
      <c r="E26">
        <v>793</v>
      </c>
      <c r="G26">
        <f>SQRT(((C26-$C$33)^2)+((D26-$D$33)^2)+((E26-$E$33)^2))</f>
        <v>388.43017390516923</v>
      </c>
      <c r="H26">
        <f>SQRT(((C26-$C$34)^2)+((D26-$D$34)^2)+((E26-$E$34)^2))</f>
        <v>882.88051286683185</v>
      </c>
      <c r="I26">
        <f>SQRT(((C26-$C$35)^2)+((D26-$D$35)^2)+((E26-$E$35)^2))</f>
        <v>666.63933277297701</v>
      </c>
      <c r="J26">
        <f t="shared" si="0"/>
        <v>388.43017390516923</v>
      </c>
      <c r="K26" t="str">
        <f t="shared" si="1"/>
        <v>Cluster 1</v>
      </c>
      <c r="M26">
        <f>SQRT(((C26-$H$33)^2)+((D26-$I$33)^2)+((E26-$J$33)^2))</f>
        <v>447.03243730181373</v>
      </c>
      <c r="N26">
        <f>SQRT(((C26-$H$34)^2)+((D26-$I$34)^2)+((E26-$J$34)^2))</f>
        <v>892.38108451490609</v>
      </c>
      <c r="O26">
        <f>SQRT(((C26-$H$35)^2)+((D26-$I$35)^2)+((E26-$J$35)^2))</f>
        <v>670.4983221455517</v>
      </c>
      <c r="P26">
        <f t="shared" si="2"/>
        <v>447.03243730181373</v>
      </c>
      <c r="Q26" t="str">
        <f t="shared" si="3"/>
        <v>Cluster 1</v>
      </c>
    </row>
    <row r="27" spans="1:17" x14ac:dyDescent="0.3">
      <c r="A27">
        <v>25</v>
      </c>
      <c r="B27" t="s">
        <v>23</v>
      </c>
      <c r="C27">
        <v>493</v>
      </c>
      <c r="D27">
        <v>32</v>
      </c>
      <c r="E27">
        <v>525</v>
      </c>
      <c r="G27">
        <f>SQRT(((C27-$C$33)^2)+((D27-$D$33)^2)+((E27-$E$33)^2))</f>
        <v>8.8317608663278477</v>
      </c>
      <c r="H27">
        <f>SQRT(((C27-$C$34)^2)+((D27-$D$34)^2)+((E27-$E$34)^2))</f>
        <v>486.49563204616749</v>
      </c>
      <c r="I27">
        <f>SQRT(((C27-$C$35)^2)+((D27-$D$35)^2)+((E27-$E$35)^2))</f>
        <v>270.12589657417152</v>
      </c>
      <c r="J27">
        <f t="shared" si="0"/>
        <v>8.8317608663278477</v>
      </c>
      <c r="K27" t="str">
        <f t="shared" si="1"/>
        <v>Cluster 1</v>
      </c>
      <c r="M27">
        <f>SQRT(((C27-$H$33)^2)+((D27-$I$33)^2)+((E27-$J$33)^2))</f>
        <v>52.896124621752776</v>
      </c>
      <c r="N27">
        <f>SQRT(((C27-$H$34)^2)+((D27-$I$34)^2)+((E27-$J$34)^2))</f>
        <v>495.84675051874649</v>
      </c>
      <c r="O27">
        <f>SQRT(((C27-$H$35)^2)+((D27-$I$35)^2)+((E27-$J$35)^2))</f>
        <v>274.75079617719035</v>
      </c>
      <c r="P27">
        <f t="shared" si="2"/>
        <v>52.896124621752776</v>
      </c>
      <c r="Q27" t="str">
        <f t="shared" si="3"/>
        <v>Cluster 1</v>
      </c>
    </row>
    <row r="28" spans="1:17" x14ac:dyDescent="0.3">
      <c r="A28">
        <v>26</v>
      </c>
      <c r="B28" t="s">
        <v>24</v>
      </c>
      <c r="C28">
        <v>193</v>
      </c>
      <c r="D28">
        <v>32</v>
      </c>
      <c r="E28">
        <v>225</v>
      </c>
      <c r="G28">
        <f>SQRT(((C28-$C$33)^2)+((D28-$D$33)^2)+((E28-$E$33)^2))</f>
        <v>432.75628245006448</v>
      </c>
      <c r="H28">
        <f>SQRT(((C28-$C$34)^2)+((D28-$D$34)^2)+((E28-$E$34)^2))</f>
        <v>62.273589907761057</v>
      </c>
      <c r="I28">
        <f>SQRT(((C28-$C$35)^2)+((D28-$D$35)^2)+((E28-$E$35)^2))</f>
        <v>154.16873872481412</v>
      </c>
      <c r="J28">
        <f t="shared" si="0"/>
        <v>62.273589907761057</v>
      </c>
      <c r="K28" t="str">
        <f t="shared" si="1"/>
        <v>Cluster 2</v>
      </c>
      <c r="M28">
        <f>SQRT(((C28-$H$33)^2)+((D28-$I$33)^2)+((E28-$J$33)^2))</f>
        <v>376.82621989452912</v>
      </c>
      <c r="N28">
        <f>SQRT(((C28-$H$34)^2)+((D28-$I$34)^2)+((E28-$J$34)^2))</f>
        <v>97.28309205612247</v>
      </c>
      <c r="O28">
        <f>SQRT(((C28-$H$35)^2)+((D28-$I$35)^2)+((E28-$J$35)^2))</f>
        <v>150.62536307010186</v>
      </c>
      <c r="P28">
        <f t="shared" si="2"/>
        <v>97.28309205612247</v>
      </c>
      <c r="Q28" t="str">
        <f t="shared" si="3"/>
        <v>Cluster 2</v>
      </c>
    </row>
    <row r="29" spans="1:17" x14ac:dyDescent="0.3">
      <c r="J29">
        <f>SUM(J3:J28)</f>
        <v>1833.7037907291146</v>
      </c>
      <c r="P29">
        <f>SUM(P3:P28)</f>
        <v>2309.8453055667997</v>
      </c>
    </row>
    <row r="31" spans="1:17" x14ac:dyDescent="0.3">
      <c r="B31" s="1" t="s">
        <v>39</v>
      </c>
      <c r="C31" s="1"/>
      <c r="D31" s="1"/>
      <c r="E31" s="1"/>
      <c r="G31" s="1" t="s">
        <v>40</v>
      </c>
      <c r="H31" s="1"/>
      <c r="I31" s="1"/>
      <c r="J31" s="1"/>
      <c r="P31">
        <f>P29-J29</f>
        <v>476.14151483768501</v>
      </c>
    </row>
    <row r="32" spans="1:17" x14ac:dyDescent="0.3">
      <c r="B32" t="s">
        <v>31</v>
      </c>
      <c r="C32" t="s">
        <v>27</v>
      </c>
      <c r="D32" t="s">
        <v>28</v>
      </c>
      <c r="E32" t="s">
        <v>29</v>
      </c>
      <c r="G32" t="s">
        <v>30</v>
      </c>
      <c r="H32" t="s">
        <v>27</v>
      </c>
      <c r="I32" t="s">
        <v>28</v>
      </c>
      <c r="J32" t="s">
        <v>29</v>
      </c>
      <c r="M32" s="2" t="s">
        <v>44</v>
      </c>
      <c r="N32" s="2"/>
      <c r="O32" s="2"/>
      <c r="P32" s="2"/>
      <c r="Q32" s="3"/>
    </row>
    <row r="33" spans="2:17" x14ac:dyDescent="0.3">
      <c r="B33" t="s">
        <v>32</v>
      </c>
      <c r="C33">
        <f>C14</f>
        <v>500</v>
      </c>
      <c r="D33">
        <f>D14</f>
        <v>30</v>
      </c>
      <c r="E33">
        <f>E14</f>
        <v>530</v>
      </c>
      <c r="G33" t="s">
        <v>35</v>
      </c>
      <c r="H33">
        <v>450</v>
      </c>
      <c r="I33">
        <v>50</v>
      </c>
      <c r="J33">
        <v>500</v>
      </c>
      <c r="M33" s="2" t="s">
        <v>45</v>
      </c>
      <c r="N33" s="2"/>
      <c r="O33" s="2"/>
      <c r="P33" s="2"/>
      <c r="Q33" s="3"/>
    </row>
    <row r="34" spans="2:17" x14ac:dyDescent="0.3">
      <c r="B34" t="s">
        <v>33</v>
      </c>
      <c r="C34">
        <f>C21</f>
        <v>150</v>
      </c>
      <c r="D34">
        <f>D21</f>
        <v>30</v>
      </c>
      <c r="E34">
        <f>E21</f>
        <v>180</v>
      </c>
      <c r="G34" t="s">
        <v>36</v>
      </c>
      <c r="H34">
        <v>117</v>
      </c>
      <c r="I34">
        <v>90</v>
      </c>
      <c r="J34">
        <v>207</v>
      </c>
    </row>
    <row r="35" spans="2:17" x14ac:dyDescent="0.3">
      <c r="B35" t="s">
        <v>34</v>
      </c>
      <c r="C35">
        <f>C15</f>
        <v>303</v>
      </c>
      <c r="D35">
        <f>D15</f>
        <v>30</v>
      </c>
      <c r="E35">
        <f>E15</f>
        <v>333</v>
      </c>
      <c r="G35" t="s">
        <v>37</v>
      </c>
      <c r="H35">
        <v>305</v>
      </c>
      <c r="I35">
        <v>20</v>
      </c>
      <c r="J35">
        <v>325</v>
      </c>
    </row>
  </sheetData>
  <mergeCells count="6">
    <mergeCell ref="B31:E31"/>
    <mergeCell ref="G31:J31"/>
    <mergeCell ref="G1:K1"/>
    <mergeCell ref="M1:Q1"/>
    <mergeCell ref="M33:P33"/>
    <mergeCell ref="M32:P3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Lembar1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RADHYA FIRAZ MAYNARD</dc:creator>
  <cp:lastModifiedBy>MUHAMMAD RADHYA FIRAZ MAYNARD</cp:lastModifiedBy>
  <dcterms:created xsi:type="dcterms:W3CDTF">2024-07-27T06:25:03Z</dcterms:created>
  <dcterms:modified xsi:type="dcterms:W3CDTF">2024-07-27T13:37:04Z</dcterms:modified>
</cp:coreProperties>
</file>