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media/image3.png" ContentType="image/png"/>
  <Override PartName="/xl/media/image2.png" ContentType="image/png"/>
  <Override PartName="/xl/media/image1.png" ContentType="image/png"/>
  <Override PartName="/xl/comments3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2" firstSheet="0" activeTab="1"/>
  </bookViews>
  <sheets>
    <sheet name="Contagem" sheetId="1" state="visible" r:id="rId2"/>
    <sheet name="Funções" sheetId="2" state="visible" r:id="rId3"/>
    <sheet name="Sumário" sheetId="3" state="visible" r:id="rId4"/>
    <sheet name="Estimativas" sheetId="4" state="visible" r:id="rId5"/>
  </sheets>
  <definedNames>
    <definedName function="false" hidden="false" localSheetId="1" name="_xlnm.Print_Area" vbProcedure="false">Funções!$A$1:$T$112</definedName>
    <definedName function="false" hidden="false" localSheetId="1" name="_xlnm.Print_Titles" vbProcedure="false">Funções!$1:$7</definedName>
    <definedName function="false" hidden="false" localSheetId="2" name="_xlnm.Print_Area" vbProcedure="false">Sumário!$A$1:$L$59</definedName>
    <definedName function="false" hidden="false" name="CF" vbProcedure="false">Funções!$K$8:$K$112</definedName>
    <definedName function="false" hidden="false" name="Data" vbProcedure="false">Contagem!$X$7</definedName>
    <definedName function="false" hidden="false" name="Projeto" vbProcedure="false">Contagem!$F$6</definedName>
    <definedName function="false" hidden="false" name="Responsável" vbProcedure="false">Contagem!$F$7</definedName>
    <definedName function="false" hidden="false" name="Revisor" vbProcedure="false">Contagem!$F$8</definedName>
    <definedName function="false" hidden="false" name="Revisão" vbProcedure="false">Contagem!$X$8</definedName>
    <definedName function="false" hidden="false" name="UFPB" vbProcedure="false">Contagem!$Y$12</definedName>
    <definedName function="false" hidden="false" name="VAF" vbProcedure="false">#ref!</definedName>
    <definedName function="false" hidden="false" name="VAFA" vbProcedure="false">#ref!</definedName>
    <definedName function="false" hidden="false" name="VAFB" vbProcedure="false">#ref!</definedName>
    <definedName function="false" hidden="false" localSheetId="1" name="Print_Area_0" vbProcedure="false">Funções!$A$1:$T$112</definedName>
    <definedName function="false" hidden="false" localSheetId="1" name="Print_Titles_0" vbProcedure="false">Funções!$1:$7</definedName>
    <definedName function="false" hidden="false" localSheetId="1" name="_xlnm.Print_Area" vbProcedure="false">Funções!$A$1:$T$112</definedName>
    <definedName function="false" hidden="false" localSheetId="1" name="_xlnm.Print_Titles" vbProcedure="false">Funções!$1:$7</definedName>
    <definedName function="false" hidden="false" localSheetId="2" name="Print_Area_0" vbProcedure="false">Sumário!$A$1:$L$59</definedName>
    <definedName function="false" hidden="false" localSheetId="2" name="_xlnm.Print_Area" vbProcedure="false">Sumário!$A$1:$L$59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1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H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I7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J7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0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7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4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1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8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B46" author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<sst xmlns="http://schemas.openxmlformats.org/spreadsheetml/2006/main" count="231" uniqueCount="115">
  <si>
    <t>Identificação da Contagem</t>
  </si>
  <si>
    <t>Empresa</t>
  </si>
  <si>
    <t>Senac Solutions</t>
  </si>
  <si>
    <t>R$/PF</t>
  </si>
  <si>
    <t>Custo</t>
  </si>
  <si>
    <t>Aplicação</t>
  </si>
  <si>
    <t>Aplicação Web de pesquisa de veículos</t>
  </si>
  <si>
    <t>PF</t>
  </si>
  <si>
    <t>Projeto</t>
  </si>
  <si>
    <t>Quiosque para pesquisa de veículos</t>
  </si>
  <si>
    <t>Responsável</t>
  </si>
  <si>
    <t>Regis/José Aciole/Gustavo/Luiz/Rafael</t>
  </si>
  <si>
    <t>Criação</t>
  </si>
  <si>
    <t>Revisor</t>
  </si>
  <si>
    <t>Revisão</t>
  </si>
  <si>
    <t>Veja aqui orientações para preenchimento da planilha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</si>
  <si>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</si>
  <si>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</si>
  <si>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</si>
  <si>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</si>
  <si>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</si>
  <si>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</si>
  <si>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</si>
  <si>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</si>
  <si>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</si>
  <si>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</si>
  <si>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</si>
  <si>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</si>
  <si>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</si>
  <si>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Cálculo estimado do tempo necessário para desenvolvimento da aplicação levando em consideração as funcionalidades e os níveis de dificuldade do projeto. Custo e esforço da equipe</t>
  </si>
  <si>
    <t>Escopo da Contagem</t>
  </si>
  <si>
    <t>O projeto consiste de uma aplicação web, que pode ser implementada num quiosque, para pesquisa e venda de veículos. Inicialmente a parte administrativa cadastra os veículos e as concessionárias, a partir dai o interessado (usuário que interage com a aplicação) pesquisa os veículos e faz uma solicitação de pedido de compra. O interessado pode imprimir ou receber o pedido por e-mail, e posteriormente, ao ir numa concessionária, seu pedido é confirmado e efetivada a venda do veículo.</t>
  </si>
  <si>
    <t>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</si>
  <si>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</si>
  <si>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</si>
  <si>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</si>
  <si>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</si>
  <si>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</si>
  <si>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</si>
  <si>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</si>
  <si>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</si>
  <si>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</si>
  <si>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Pesquisa de veículos</t>
  </si>
  <si>
    <t>ALI</t>
  </si>
  <si>
    <t>I</t>
  </si>
  <si>
    <t>Cadastrar o interessado</t>
  </si>
  <si>
    <t>EE</t>
  </si>
  <si>
    <t>Cadastrar os carros</t>
  </si>
  <si>
    <t>Cadastrar as concessionárias</t>
  </si>
  <si>
    <t>Solicitação de pedido</t>
  </si>
  <si>
    <t>Imprimir o pedido</t>
  </si>
  <si>
    <t>CE</t>
  </si>
  <si>
    <t>Confirmação do pedido</t>
  </si>
  <si>
    <t>Relatório de pedidos por quiosque</t>
  </si>
  <si>
    <t>SE</t>
  </si>
  <si>
    <t>Relatório de veículos mais vendidos por semana ou por mês</t>
  </si>
  <si>
    <t>Veículos mais consultados por faixa de idade</t>
  </si>
  <si>
    <t>Veículos mais consultados por região</t>
  </si>
  <si>
    <t>Relatório de Venda e comissão de 4% (Back-Office)</t>
  </si>
  <si>
    <t>Controle de Acesso</t>
  </si>
  <si>
    <t>Cadastrar funcionário</t>
  </si>
  <si>
    <t>Cadastrar cargo</t>
  </si>
  <si>
    <t>Cadastrar marca</t>
  </si>
  <si>
    <t>Cadastrar modelo</t>
  </si>
  <si>
    <t>Cadastrar acessório</t>
  </si>
  <si>
    <t>Cadastrar kit</t>
  </si>
  <si>
    <t>Cadastrar estabelecimento</t>
  </si>
  <si>
    <t>Cadastrar quiosque</t>
  </si>
  <si>
    <t>Sumário da Contagem</t>
  </si>
  <si>
    <t>Tipo de Função</t>
  </si>
  <si>
    <t>Complexidade Funcional</t>
  </si>
  <si>
    <t>Total por Complexidade</t>
  </si>
  <si>
    <t>%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</si>
  <si>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</si>
  <si>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</si>
  <si>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</si>
  <si>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</si>
  <si>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</si>
  <si>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</si>
  <si>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</si>
  <si>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</si>
  <si>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</si>
  <si>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</si>
  <si>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</si>
  <si>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</si>
  <si>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</si>
  <si>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</si>
  <si>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</si>
  <si>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</si>
  <si>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</si>
  <si>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</si>
  <si>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</si>
  <si>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</si>
  <si>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</si>
  <si>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</si>
  <si>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</si>
  <si>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Divsão do Esforço por Fases</t>
  </si>
  <si>
    <t>Fases</t>
  </si>
  <si>
    <t>% Esforço</t>
  </si>
  <si>
    <t>Levantamento e Especificação</t>
  </si>
  <si>
    <t>Análise e Design</t>
  </si>
  <si>
    <t>Construção</t>
  </si>
  <si>
    <t>Testes</t>
  </si>
  <si>
    <t>Gerenciamento</t>
  </si>
  <si>
    <t>Valor por APF</t>
  </si>
  <si>
    <t>Fator de Ajuste</t>
  </si>
  <si>
    <t>Índice de Produtividade</t>
  </si>
  <si>
    <t>Taxa de Recursos Envolvidos no Projeto</t>
  </si>
  <si>
    <t>Recurso</t>
  </si>
  <si>
    <t>Valor hora</t>
  </si>
  <si>
    <t>Gerente de Projetos</t>
  </si>
  <si>
    <t>Analista Senior</t>
  </si>
  <si>
    <t>Desenvolvedor</t>
  </si>
  <si>
    <t>Analista de Testes</t>
  </si>
  <si>
    <t>Estagiário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</si>
</sst>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"/>
    <numFmt numFmtId="166" formatCode="_(&quot;R$&quot;* #,##0.00_);_(&quot;R$&quot;* \(#,##0.00\);_(&quot;R$&quot;* \-??_);_(@_)"/>
    <numFmt numFmtId="167" formatCode="_(* #,##0.00_);_(* \(#,##0.00\);_(* \-??_);_(@_)"/>
    <numFmt numFmtId="168" formatCode="D/M/YYYY"/>
    <numFmt numFmtId="169" formatCode="#,##0.00"/>
    <numFmt numFmtId="170" formatCode="0%"/>
    <numFmt numFmtId="171" formatCode="0.0%"/>
    <numFmt numFmtId="172" formatCode="0.00%"/>
    <numFmt numFmtId="173" formatCode="&quot;R$ &quot;#,##0.00;[RED]&quot;-R$ &quot;#,##0.00"/>
    <numFmt numFmtId="174" formatCode="0.0"/>
    <numFmt numFmtId="175" formatCode="&quot;R$ &quot;#,##0.0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Arial"/>
      <family val="2"/>
      <charset val="1"/>
    </font>
    <font>
      <sz val="9"/>
      <color rgb="FF0000D4"/>
      <name val="Arial"/>
      <family val="2"/>
      <charset val="1"/>
    </font>
    <font>
      <sz val="9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9"/>
      <color rgb="FF0000D4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D4"/>
      <name val="Arial"/>
      <family val="2"/>
      <charset val="1"/>
    </font>
    <font>
      <b val="true"/>
      <sz val="12"/>
      <name val="Arial"/>
      <family val="2"/>
      <charset val="1"/>
    </font>
    <font>
      <sz val="8"/>
      <color rgb="FF000000"/>
      <name val="Times New Roman"/>
      <family val="1"/>
      <charset val="1"/>
    </font>
    <font>
      <sz val="8"/>
      <name val="Franklin Gothic Medium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9"/>
      <name val="Franklin Gothic Medium"/>
      <family val="2"/>
      <charset val="1"/>
    </font>
    <font>
      <sz val="9"/>
      <color rgb="FFFFFFFF"/>
      <name val="Arial"/>
      <family val="2"/>
      <charset val="1"/>
    </font>
    <font>
      <b val="true"/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hair"/>
      <top/>
      <bottom style="thick"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thick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7" fillId="2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">
    <dxf>
      <font>
        <i val="true"/>
        <sz val="10"/>
        <color rgb="FF006411"/>
        <name val="Arial"/>
        <family val="2"/>
        <charset val="1"/>
      </font>
      <numFmt numFmtId="164" formatCode="GENERAL"/>
      <fill>
        <patternFill>
          <bgColor rgb="FFCCFFFF"/>
        </patternFill>
      </fill>
    </dxf>
    <dxf>
      <font>
        <sz val="10"/>
        <color rgb="FFFF6600"/>
        <name val="Arial"/>
        <family val="2"/>
        <charset val="1"/>
      </font>
      <numFmt numFmtId="164" formatCode="GENERAL"/>
      <fill>
        <patternFill>
          <bgColor rgb="FFFFFF99"/>
        </patternFill>
      </fill>
    </dxf>
    <dxf>
      <font>
        <b val="true"/>
        <sz val="10"/>
        <color rgb="FFDD0806"/>
        <name val="Arial"/>
        <family val="2"/>
        <charset val="1"/>
      </font>
      <numFmt numFmtId="164" formatCode="GENERAL"/>
      <fill>
        <patternFill>
          <bgColor rgb="FFFFCC99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800">
                <a:solidFill>
                  <a:srgbClr val="000000"/>
                </a:solidFill>
                <a:latin typeface="Calibri"/>
                <a:ea typeface="Arial"/>
              </a:rPr>
              <a:t>% por Tipo de Função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176400</xdr:colOff>
      <xdr:row>0</xdr:row>
      <xdr:rowOff>20520</xdr:rowOff>
    </xdr:from>
    <xdr:to>
      <xdr:col>4</xdr:col>
      <xdr:colOff>175320</xdr:colOff>
      <xdr:row>2</xdr:row>
      <xdr:rowOff>95760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76400" y="20520"/>
          <a:ext cx="763200" cy="37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50</xdr:col>
      <xdr:colOff>169560</xdr:colOff>
      <xdr:row>60</xdr:row>
      <xdr:rowOff>171000</xdr:rowOff>
    </xdr:to>
    <xdr:sp>
      <xdr:nvSpPr>
        <xdr:cNvPr id="1" name="CustomShape 1"/>
        <xdr:cNvSpPr/>
      </xdr:nvSpPr>
      <xdr:spPr>
        <a:xfrm>
          <a:off x="27000" y="0"/>
          <a:ext cx="10053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138240</xdr:colOff>
      <xdr:row>0</xdr:row>
      <xdr:rowOff>1440</xdr:rowOff>
    </xdr:from>
    <xdr:to>
      <xdr:col>1</xdr:col>
      <xdr:colOff>337680</xdr:colOff>
      <xdr:row>2</xdr:row>
      <xdr:rowOff>77040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38240" y="1440"/>
          <a:ext cx="743400" cy="38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17</xdr:col>
      <xdr:colOff>55080</xdr:colOff>
      <xdr:row>58</xdr:row>
      <xdr:rowOff>37800</xdr:rowOff>
    </xdr:to>
    <xdr:sp>
      <xdr:nvSpPr>
        <xdr:cNvPr id="3" name="CustomShape 1"/>
        <xdr:cNvSpPr/>
      </xdr:nvSpPr>
      <xdr:spPr>
        <a:xfrm>
          <a:off x="27000" y="0"/>
          <a:ext cx="10074960" cy="891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17</xdr:col>
      <xdr:colOff>55080</xdr:colOff>
      <xdr:row>58</xdr:row>
      <xdr:rowOff>37800</xdr:rowOff>
    </xdr:to>
    <xdr:sp>
      <xdr:nvSpPr>
        <xdr:cNvPr id="4" name="CustomShape 1"/>
        <xdr:cNvSpPr/>
      </xdr:nvSpPr>
      <xdr:spPr>
        <a:xfrm>
          <a:off x="27000" y="0"/>
          <a:ext cx="10074960" cy="891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17</xdr:col>
      <xdr:colOff>55080</xdr:colOff>
      <xdr:row>58</xdr:row>
      <xdr:rowOff>37800</xdr:rowOff>
    </xdr:to>
    <xdr:sp>
      <xdr:nvSpPr>
        <xdr:cNvPr id="5" name="CustomShape 1"/>
        <xdr:cNvSpPr/>
      </xdr:nvSpPr>
      <xdr:spPr>
        <a:xfrm>
          <a:off x="27000" y="0"/>
          <a:ext cx="10074960" cy="891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17</xdr:col>
      <xdr:colOff>55080</xdr:colOff>
      <xdr:row>58</xdr:row>
      <xdr:rowOff>37800</xdr:rowOff>
    </xdr:to>
    <xdr:sp>
      <xdr:nvSpPr>
        <xdr:cNvPr id="6" name="CustomShape 1"/>
        <xdr:cNvSpPr/>
      </xdr:nvSpPr>
      <xdr:spPr>
        <a:xfrm>
          <a:off x="27000" y="0"/>
          <a:ext cx="10074960" cy="891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17</xdr:col>
      <xdr:colOff>55080</xdr:colOff>
      <xdr:row>58</xdr:row>
      <xdr:rowOff>37800</xdr:rowOff>
    </xdr:to>
    <xdr:sp>
      <xdr:nvSpPr>
        <xdr:cNvPr id="7" name="CustomShape 1"/>
        <xdr:cNvSpPr/>
      </xdr:nvSpPr>
      <xdr:spPr>
        <a:xfrm>
          <a:off x="27000" y="0"/>
          <a:ext cx="10074960" cy="891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119160</xdr:colOff>
      <xdr:row>42</xdr:row>
      <xdr:rowOff>58320</xdr:rowOff>
    </xdr:from>
    <xdr:to>
      <xdr:col>11</xdr:col>
      <xdr:colOff>498960</xdr:colOff>
      <xdr:row>50</xdr:row>
      <xdr:rowOff>133560</xdr:rowOff>
    </xdr:to>
    <xdr:graphicFrame>
      <xdr:nvGraphicFramePr>
        <xdr:cNvPr id="8" name="Chart 10"/>
        <xdr:cNvGraphicFramePr/>
      </xdr:nvGraphicFramePr>
      <xdr:xfrm>
        <a:off x="3475080" y="5820840"/>
        <a:ext cx="2212920" cy="121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147600</xdr:colOff>
      <xdr:row>0</xdr:row>
      <xdr:rowOff>20520</xdr:rowOff>
    </xdr:from>
    <xdr:to>
      <xdr:col>2</xdr:col>
      <xdr:colOff>118080</xdr:colOff>
      <xdr:row>2</xdr:row>
      <xdr:rowOff>95760</xdr:rowOff>
    </xdr:to>
    <xdr:pic>
      <xdr:nvPicPr>
        <xdr:cNvPr id="9" name="Picture 1" descr=""/>
        <xdr:cNvPicPr/>
      </xdr:nvPicPr>
      <xdr:blipFill>
        <a:blip r:embed="rId2"/>
        <a:stretch>
          <a:fillRect/>
        </a:stretch>
      </xdr:blipFill>
      <xdr:spPr>
        <a:xfrm>
          <a:off x="147600" y="20520"/>
          <a:ext cx="756360" cy="37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0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1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2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3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4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5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18</xdr:col>
      <xdr:colOff>502920</xdr:colOff>
      <xdr:row>66</xdr:row>
      <xdr:rowOff>28080</xdr:rowOff>
    </xdr:to>
    <xdr:sp>
      <xdr:nvSpPr>
        <xdr:cNvPr id="16" name="CustomShape 1"/>
        <xdr:cNvSpPr/>
      </xdr:nvSpPr>
      <xdr:spPr>
        <a:xfrm>
          <a:off x="27000" y="0"/>
          <a:ext cx="100501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5" activeCellId="0" sqref="F5"/>
    </sheetView>
  </sheetViews>
  <sheetFormatPr defaultRowHeight="13.5"/>
  <cols>
    <col collapsed="false" hidden="false" max="15" min="1" style="1" width="2.70918367346939"/>
    <col collapsed="false" hidden="false" max="16" min="16" style="1" width="0.857142857142857"/>
    <col collapsed="false" hidden="false" max="17" min="17" style="1" width="2.70918367346939"/>
    <col collapsed="false" hidden="false" max="18" min="18" style="1" width="4.28571428571429"/>
    <col collapsed="false" hidden="false" max="19" min="19" style="1" width="3.41836734693878"/>
    <col collapsed="false" hidden="false" max="20" min="20" style="1" width="7.29081632653061"/>
    <col collapsed="false" hidden="false" max="76" min="21" style="1" width="2.70918367346939"/>
    <col collapsed="false" hidden="false" max="1025" min="77" style="1" width="9.14285714285714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0"/>
      <c r="AD1" s="0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0"/>
      <c r="AD2" s="0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0"/>
      <c r="AD3" s="0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 t="s">
        <v>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 t="s">
        <v>3</v>
      </c>
      <c r="S4" s="5"/>
      <c r="T4" s="6" t="n">
        <v>1000</v>
      </c>
      <c r="U4" s="5" t="s">
        <v>4</v>
      </c>
      <c r="V4" s="5"/>
      <c r="W4" s="7" t="n">
        <f aca="false">W5*T4</f>
        <v>159000</v>
      </c>
      <c r="X4" s="7"/>
      <c r="Y4" s="7"/>
      <c r="Z4" s="7"/>
      <c r="AA4" s="7"/>
      <c r="AB4" s="7"/>
      <c r="AC4" s="0"/>
      <c r="AD4" s="0"/>
    </row>
    <row r="5" customFormat="false" ht="13.5" hidden="false" customHeight="false" outlineLevel="0" collapsed="false">
      <c r="A5" s="3" t="s">
        <v>5</v>
      </c>
      <c r="B5" s="3"/>
      <c r="C5" s="3"/>
      <c r="D5" s="3"/>
      <c r="E5" s="3"/>
      <c r="F5" s="8" t="s">
        <v>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 t="s">
        <v>7</v>
      </c>
      <c r="V5" s="5"/>
      <c r="W5" s="9" t="n">
        <f aca="false">SUM(Y11:Y14)</f>
        <v>159</v>
      </c>
      <c r="X5" s="9"/>
      <c r="Y5" s="9"/>
      <c r="Z5" s="9"/>
      <c r="AA5" s="9"/>
      <c r="AB5" s="9"/>
      <c r="AC5" s="0"/>
      <c r="AD5" s="0"/>
    </row>
    <row r="6" customFormat="false" ht="13.5" hidden="false" customHeight="false" outlineLevel="0" collapsed="false">
      <c r="A6" s="3" t="s">
        <v>8</v>
      </c>
      <c r="B6" s="3"/>
      <c r="C6" s="3"/>
      <c r="D6" s="3"/>
      <c r="E6" s="3"/>
      <c r="F6" s="8" t="s">
        <v>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0"/>
      <c r="AD6" s="0"/>
    </row>
    <row r="7" customFormat="false" ht="13.5" hidden="false" customHeight="false" outlineLevel="0" collapsed="false">
      <c r="A7" s="3" t="s">
        <v>10</v>
      </c>
      <c r="B7" s="3"/>
      <c r="C7" s="3"/>
      <c r="D7" s="3"/>
      <c r="E7" s="3"/>
      <c r="F7" s="8" t="s">
        <v>11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0" t="s">
        <v>12</v>
      </c>
      <c r="V7" s="10"/>
      <c r="W7" s="10"/>
      <c r="X7" s="11"/>
      <c r="Y7" s="11"/>
      <c r="Z7" s="11"/>
      <c r="AA7" s="11"/>
      <c r="AB7" s="11"/>
      <c r="AC7" s="0"/>
      <c r="AD7" s="0"/>
    </row>
    <row r="8" customFormat="false" ht="13.5" hidden="false" customHeight="false" outlineLevel="0" collapsed="false">
      <c r="A8" s="3" t="s">
        <v>13</v>
      </c>
      <c r="B8" s="3"/>
      <c r="C8" s="3"/>
      <c r="D8" s="3"/>
      <c r="E8" s="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0" t="s">
        <v>14</v>
      </c>
      <c r="V8" s="10"/>
      <c r="W8" s="10"/>
      <c r="X8" s="11"/>
      <c r="Y8" s="11"/>
      <c r="Z8" s="11"/>
      <c r="AA8" s="11"/>
      <c r="AB8" s="11"/>
      <c r="AC8" s="0"/>
      <c r="AD8" s="0"/>
    </row>
    <row r="9" customFormat="false" ht="13.5" hidden="false" customHeight="false" outlineLevel="0" collapsed="false">
      <c r="A9" s="12" t="s">
        <v>15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</row>
    <row r="10" customFormat="false" ht="13.5" hidden="false" customHeight="true" outlineLevel="0" collapsed="false">
      <c r="A10" s="13" t="s">
        <v>16</v>
      </c>
      <c r="B10" s="13"/>
      <c r="C10" s="14" t="s">
        <v>17</v>
      </c>
      <c r="D10" s="14"/>
      <c r="E10" s="14"/>
      <c r="F10" s="14"/>
      <c r="G10" s="14"/>
      <c r="H10" s="14"/>
      <c r="I10" s="14"/>
      <c r="J10" s="14"/>
      <c r="K10" s="14"/>
      <c r="L10" s="15"/>
      <c r="M10" s="16"/>
      <c r="N10" s="16"/>
      <c r="O10" s="17" t="s">
        <v>18</v>
      </c>
      <c r="P10" s="17"/>
      <c r="Q10" s="5" t="s">
        <v>19</v>
      </c>
      <c r="R10" s="5"/>
      <c r="S10" s="5"/>
      <c r="T10" s="5"/>
      <c r="U10" s="5" t="s">
        <v>20</v>
      </c>
      <c r="V10" s="5"/>
      <c r="W10" s="5"/>
      <c r="X10" s="5"/>
      <c r="Y10" s="5" t="s">
        <v>21</v>
      </c>
      <c r="Z10" s="5"/>
      <c r="AA10" s="5"/>
      <c r="AB10" s="5"/>
      <c r="AC10" s="18"/>
      <c r="AD10" s="18"/>
    </row>
    <row r="11" customFormat="false" ht="13.5" hidden="false" customHeight="false" outlineLevel="0" collapsed="false">
      <c r="A11" s="13"/>
      <c r="B11" s="13"/>
      <c r="C11" s="14" t="s">
        <v>22</v>
      </c>
      <c r="D11" s="14"/>
      <c r="E11" s="14"/>
      <c r="F11" s="14"/>
      <c r="G11" s="14"/>
      <c r="H11" s="14"/>
      <c r="I11" s="14"/>
      <c r="J11" s="14"/>
      <c r="K11" s="14"/>
      <c r="L11" s="15"/>
      <c r="M11" s="16"/>
      <c r="N11" s="16"/>
      <c r="O11" s="17"/>
      <c r="P11" s="17"/>
      <c r="Q11" s="10" t="s">
        <v>23</v>
      </c>
      <c r="R11" s="10"/>
      <c r="S11" s="9" t="n">
        <f aca="false">Sumário!E55</f>
        <v>159</v>
      </c>
      <c r="T11" s="9"/>
      <c r="U11" s="19" t="n">
        <v>1</v>
      </c>
      <c r="V11" s="19"/>
      <c r="W11" s="19"/>
      <c r="X11" s="19"/>
      <c r="Y11" s="9" t="n">
        <f aca="false">S11*U11</f>
        <v>159</v>
      </c>
      <c r="Z11" s="9"/>
      <c r="AA11" s="9"/>
      <c r="AB11" s="9"/>
    </row>
    <row r="12" customFormat="false" ht="13.5" hidden="false" customHeight="false" outlineLevel="0" collapsed="false">
      <c r="A12" s="13"/>
      <c r="B12" s="13"/>
      <c r="C12" s="14" t="s">
        <v>24</v>
      </c>
      <c r="D12" s="14"/>
      <c r="E12" s="14"/>
      <c r="F12" s="14"/>
      <c r="G12" s="14"/>
      <c r="H12" s="14"/>
      <c r="I12" s="14"/>
      <c r="J12" s="14"/>
      <c r="K12" s="14"/>
      <c r="L12" s="15"/>
      <c r="M12" s="16"/>
      <c r="N12" s="16"/>
      <c r="O12" s="17"/>
      <c r="P12" s="17"/>
      <c r="Q12" s="20" t="s">
        <v>25</v>
      </c>
      <c r="R12" s="20"/>
      <c r="S12" s="9" t="n">
        <f aca="false">Sumário!E56</f>
        <v>0</v>
      </c>
      <c r="T12" s="9"/>
      <c r="U12" s="19" t="n">
        <v>1</v>
      </c>
      <c r="V12" s="19"/>
      <c r="W12" s="19"/>
      <c r="X12" s="19"/>
      <c r="Y12" s="9" t="n">
        <f aca="false">S12*U12</f>
        <v>0</v>
      </c>
      <c r="Z12" s="9"/>
      <c r="AA12" s="9"/>
      <c r="AB12" s="9"/>
    </row>
    <row r="13" customFormat="false" ht="13.5" hidden="false" customHeight="false" outlineLevel="0" collapsed="false">
      <c r="A13" s="13"/>
      <c r="B13" s="13"/>
      <c r="C13" s="14" t="s">
        <v>26</v>
      </c>
      <c r="D13" s="14"/>
      <c r="E13" s="14"/>
      <c r="F13" s="14"/>
      <c r="G13" s="14"/>
      <c r="H13" s="14"/>
      <c r="I13" s="14"/>
      <c r="J13" s="14"/>
      <c r="K13" s="14"/>
      <c r="L13" s="15"/>
      <c r="M13" s="16"/>
      <c r="N13" s="16"/>
      <c r="O13" s="17"/>
      <c r="P13" s="17"/>
      <c r="Q13" s="20" t="s">
        <v>27</v>
      </c>
      <c r="R13" s="20"/>
      <c r="S13" s="9" t="n">
        <f aca="false">Sumário!E57</f>
        <v>0</v>
      </c>
      <c r="T13" s="9"/>
      <c r="U13" s="19" t="n">
        <v>1</v>
      </c>
      <c r="V13" s="19"/>
      <c r="W13" s="19"/>
      <c r="X13" s="19"/>
      <c r="Y13" s="9" t="n">
        <f aca="false">S13*U13</f>
        <v>0</v>
      </c>
      <c r="Z13" s="9"/>
      <c r="AA13" s="9"/>
      <c r="AB13" s="9"/>
    </row>
    <row r="14" customFormat="false" ht="13.5" hidden="false" customHeight="false" outlineLevel="0" collapsed="false">
      <c r="A14" s="13"/>
      <c r="B14" s="13"/>
      <c r="C14" s="0"/>
      <c r="D14" s="0"/>
      <c r="E14" s="0"/>
      <c r="F14" s="0"/>
      <c r="G14" s="0"/>
      <c r="H14" s="0"/>
      <c r="I14" s="0"/>
      <c r="J14" s="0"/>
      <c r="K14" s="0"/>
      <c r="L14" s="0"/>
      <c r="M14" s="16"/>
      <c r="N14" s="16"/>
      <c r="O14" s="17"/>
      <c r="P14" s="17"/>
      <c r="Q14" s="20"/>
      <c r="R14" s="20"/>
      <c r="S14" s="9" t="n">
        <f aca="false">Sumário!E58</f>
        <v>0</v>
      </c>
      <c r="T14" s="9"/>
      <c r="U14" s="19"/>
      <c r="V14" s="19"/>
      <c r="W14" s="19"/>
      <c r="X14" s="19"/>
      <c r="Y14" s="9" t="n">
        <f aca="false">S14*U14</f>
        <v>0</v>
      </c>
      <c r="Z14" s="9"/>
      <c r="AA14" s="9"/>
      <c r="AB14" s="9"/>
    </row>
    <row r="15" customFormat="false" ht="12" hidden="false" customHeight="true" outlineLevel="0" collapsed="false">
      <c r="A15" s="0"/>
      <c r="B15" s="0"/>
      <c r="C15" s="0"/>
      <c r="D15" s="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21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2" hidden="false" customHeight="true" outlineLevel="0" collapsed="false">
      <c r="A16" s="0"/>
      <c r="B16" s="23"/>
      <c r="C16" s="23"/>
      <c r="D16" s="0"/>
      <c r="E16" s="0"/>
      <c r="F16" s="23"/>
      <c r="G16" s="23"/>
      <c r="H16" s="23"/>
      <c r="I16" s="23"/>
      <c r="J16" s="21"/>
      <c r="K16" s="24" t="s">
        <v>28</v>
      </c>
      <c r="L16" s="24"/>
      <c r="M16" s="24"/>
      <c r="N16" s="24"/>
      <c r="O16" s="24"/>
      <c r="P16" s="24"/>
      <c r="Q16" s="24"/>
      <c r="R16" s="24"/>
      <c r="S16" s="24"/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2" hidden="false" customHeight="true" outlineLevel="0" collapsed="false">
      <c r="A17" s="25" t="s">
        <v>29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Format="false" ht="12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customFormat="false" ht="12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Format="false" ht="12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customFormat="false" ht="12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customFormat="false" ht="12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customFormat="false" ht="12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customFormat="false" ht="12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customFormat="false" ht="12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customFormat="false" ht="12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2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2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customFormat="false" ht="12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2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customFormat="false" ht="12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customFormat="false" ht="12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customFormat="false" ht="12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customFormat="false" ht="12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customFormat="false" ht="12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customFormat="false" ht="12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customFormat="false" ht="12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customFormat="false" ht="12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customFormat="false" ht="12" hidden="false" customHeight="tru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2" hidden="false" customHeight="tru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4" t="s">
        <v>30</v>
      </c>
      <c r="L40" s="24"/>
      <c r="M40" s="24"/>
      <c r="N40" s="24"/>
      <c r="O40" s="24"/>
      <c r="P40" s="24"/>
      <c r="Q40" s="24"/>
      <c r="R40" s="24"/>
      <c r="S40" s="24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2" hidden="false" customHeight="true" outlineLevel="0" collapsed="false">
      <c r="A41" s="25" t="s">
        <v>31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customFormat="false" ht="12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customFormat="false" ht="12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customFormat="false" ht="12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customFormat="false" ht="12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customFormat="false" ht="12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customFormat="false" ht="12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customFormat="false" ht="12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customFormat="false" ht="12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customFormat="false" ht="12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customFormat="false" ht="12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customFormat="false" ht="12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customFormat="false" ht="12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customFormat="false" ht="12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customFormat="false" ht="12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customFormat="false" ht="12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customFormat="false" ht="12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customFormat="false" ht="12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customFormat="false" ht="12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customFormat="false" ht="12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A10:B14"/>
    <mergeCell ref="C10:K10"/>
    <mergeCell ref="O10:P14"/>
    <mergeCell ref="Q10:T10"/>
    <mergeCell ref="U10:X10"/>
    <mergeCell ref="Y10:AB10"/>
    <mergeCell ref="C11:K11"/>
    <mergeCell ref="Q11:R11"/>
    <mergeCell ref="S11:T11"/>
    <mergeCell ref="U11:X11"/>
    <mergeCell ref="Y11:AB11"/>
    <mergeCell ref="C12:K12"/>
    <mergeCell ref="Q12:R12"/>
    <mergeCell ref="S12:T12"/>
    <mergeCell ref="U12:X12"/>
    <mergeCell ref="Y12:AB12"/>
    <mergeCell ref="C13:K13"/>
    <mergeCell ref="Q13:R13"/>
    <mergeCell ref="S13:T13"/>
    <mergeCell ref="U13:X13"/>
    <mergeCell ref="Y13:AB13"/>
    <mergeCell ref="Q14:R14"/>
    <mergeCell ref="S14:T14"/>
    <mergeCell ref="U14:X14"/>
    <mergeCell ref="Y14:AB14"/>
    <mergeCell ref="K16:S16"/>
    <mergeCell ref="A17:AB38"/>
    <mergeCell ref="K40:S40"/>
    <mergeCell ref="A41:AB60"/>
  </mergeCells>
  <hyperlinks>
    <hyperlink ref="A9" r:id="rId2" display="Veja aqui orientações para preenchimento da planilha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2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7" topLeftCell="A8" activePane="bottomLeft" state="frozen"/>
      <selection pane="topLeft" activeCell="A1" activeCellId="0" sqref="A1"/>
      <selection pane="bottomLeft" activeCell="A1" activeCellId="0" sqref="A1"/>
    </sheetView>
  </sheetViews>
  <sheetFormatPr defaultRowHeight="13.5"/>
  <cols>
    <col collapsed="false" hidden="false" max="5" min="1" style="26" width="7.71428571428571"/>
    <col collapsed="false" hidden="false" max="6" min="6" style="26" width="24"/>
    <col collapsed="false" hidden="false" max="7" min="7" style="26" width="5.42857142857143"/>
    <col collapsed="false" hidden="false" max="8" min="8" style="26" width="7"/>
    <col collapsed="false" hidden="false" max="9" min="9" style="26" width="3.70918367346939"/>
    <col collapsed="false" hidden="false" max="10" min="10" style="26" width="5.42857142857143"/>
    <col collapsed="false" hidden="true" max="12" min="11" style="26" width="0"/>
    <col collapsed="false" hidden="false" max="13" min="13" style="26" width="9.70918367346939"/>
    <col collapsed="false" hidden="false" max="14" min="14" style="26" width="5.70408163265306"/>
    <col collapsed="false" hidden="false" max="15" min="15" style="26" width="9.4234693877551"/>
    <col collapsed="false" hidden="false" max="17" min="16" style="26" width="16.7142857142857"/>
    <col collapsed="false" hidden="false" max="18" min="18" style="26" width="1.85204081632653"/>
    <col collapsed="false" hidden="false" max="19" min="19" style="26" width="16.7142857142857"/>
    <col collapsed="false" hidden="true" max="20" min="20" style="26" width="0"/>
    <col collapsed="false" hidden="false" max="21" min="21" style="26" width="12.7091836734694"/>
    <col collapsed="false" hidden="false" max="1025" min="22" style="26" width="9.14285714285714"/>
  </cols>
  <sheetData>
    <row r="1" s="29" customFormat="true" ht="12" hidden="false" customHeight="true" outlineLevel="0" collapsed="false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</row>
    <row r="2" s="29" customFormat="true" ht="12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</row>
    <row r="3" s="29" customFormat="true" ht="12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</row>
    <row r="4" customFormat="false" ht="12" hidden="false" customHeight="true" outlineLevel="0" collapsed="false">
      <c r="A4" s="30" t="str">
        <f aca="false">Contagem!A5&amp;" : "&amp;Contagem!F5</f>
        <v>Aplicação : Aplicação Web de pesquisa de veículos</v>
      </c>
      <c r="B4" s="30"/>
      <c r="C4" s="30"/>
      <c r="D4" s="30"/>
      <c r="E4" s="30"/>
      <c r="F4" s="30"/>
      <c r="G4" s="31" t="str">
        <f aca="false">Contagem!A6&amp;" : "&amp;Contagem!F6</f>
        <v>Projeto : Quiosque para pesquisa de veículos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3" customFormat="true" ht="12" hidden="false" customHeight="true" outlineLevel="0" collapsed="false">
      <c r="A5" s="32" t="str">
        <f aca="false">Contagem!A7&amp;" : "&amp;Contagem!F7</f>
        <v>Responsável : Regis/José Aciole/Gustavo/Luiz/Rafael</v>
      </c>
      <c r="B5" s="32"/>
      <c r="C5" s="32"/>
      <c r="D5" s="32"/>
      <c r="E5" s="32"/>
      <c r="F5" s="32"/>
      <c r="G5" s="31" t="str">
        <f aca="false">Contagem!A8&amp;" : "&amp;Contagem!F8</f>
        <v>Revisor : 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customFormat="false" ht="12" hidden="false" customHeight="true" outlineLevel="0" collapsed="false">
      <c r="A6" s="34" t="str">
        <f aca="false">Contagem!A4&amp;" : "&amp;Contagem!F4</f>
        <v>Empresa : Senac Solutions</v>
      </c>
      <c r="B6" s="34"/>
      <c r="C6" s="34"/>
      <c r="D6" s="34"/>
      <c r="E6" s="34"/>
      <c r="F6" s="31" t="str">
        <f aca="false">Contagem!R4&amp;" = "&amp;VALUE(Contagem!T4)</f>
        <v>R$/PF = 1000</v>
      </c>
      <c r="G6" s="31"/>
      <c r="H6" s="35" t="str">
        <f aca="false">" Custo= "&amp;DOLLAR(Contagem!W4)</f>
        <v> Custo= R$ 159.000,00</v>
      </c>
      <c r="I6" s="35"/>
      <c r="J6" s="35"/>
      <c r="K6" s="35"/>
      <c r="L6" s="35"/>
      <c r="M6" s="35"/>
      <c r="N6" s="36" t="str">
        <f aca="false">"PF  = "&amp;VALUE(Contagem!W5)</f>
        <v>PF  = 159</v>
      </c>
      <c r="O6" s="36"/>
      <c r="P6" s="37"/>
      <c r="Q6" s="37"/>
      <c r="R6" s="37"/>
      <c r="S6" s="37"/>
      <c r="T6" s="38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5" customFormat="true" ht="12" hidden="false" customHeight="true" outlineLevel="0" collapsed="false">
      <c r="A7" s="39" t="s">
        <v>33</v>
      </c>
      <c r="B7" s="39"/>
      <c r="C7" s="39"/>
      <c r="D7" s="39"/>
      <c r="E7" s="39"/>
      <c r="F7" s="39"/>
      <c r="G7" s="40" t="s">
        <v>34</v>
      </c>
      <c r="H7" s="41" t="s">
        <v>35</v>
      </c>
      <c r="I7" s="42" t="s">
        <v>36</v>
      </c>
      <c r="J7" s="42" t="s">
        <v>37</v>
      </c>
      <c r="K7" s="42" t="s">
        <v>38</v>
      </c>
      <c r="L7" s="42" t="s">
        <v>39</v>
      </c>
      <c r="M7" s="42" t="s">
        <v>40</v>
      </c>
      <c r="N7" s="42" t="s">
        <v>7</v>
      </c>
      <c r="O7" s="43" t="s">
        <v>21</v>
      </c>
      <c r="P7" s="44" t="s">
        <v>41</v>
      </c>
      <c r="Q7" s="44"/>
      <c r="R7" s="44"/>
      <c r="S7" s="44"/>
      <c r="T7" s="44"/>
    </row>
    <row r="8" customFormat="false" ht="13.5" hidden="false" customHeight="true" outlineLevel="0" collapsed="false">
      <c r="A8" s="46" t="s">
        <v>42</v>
      </c>
      <c r="B8" s="47"/>
      <c r="C8" s="47"/>
      <c r="D8" s="47"/>
      <c r="E8" s="47"/>
      <c r="F8" s="48"/>
      <c r="G8" s="49" t="s">
        <v>43</v>
      </c>
      <c r="H8" s="49" t="s">
        <v>44</v>
      </c>
      <c r="I8" s="49" t="s">
        <v>36</v>
      </c>
      <c r="J8" s="49"/>
      <c r="K8" s="49" t="str">
        <f aca="false">CONCATENATE(G8,L8)</f>
        <v>ALIL</v>
      </c>
      <c r="L8" s="50" t="str">
        <f aca="false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1" t="str">
        <f aca="false">IF(L8="L","Baixa",IF(L8="A","Média",IF(L8="","","Alta")))</f>
        <v>Baixa</v>
      </c>
      <c r="N8" s="52" t="n">
        <f aca="false">IF(ISBLANK(G8),"",IF(G8="ALI",IF(L8="L",7,IF(L8="A",10,15)),IF(G8="AIE",IF(L8="L",5,IF(L8="A",7,10)),IF(G8="SE",IF(L8="L",4,IF(L8="A",5,7)),IF(OR(G8="EE",G8="CE"),IF(L8="L",3,IF(L8="A",4,6)))))))</f>
        <v>7</v>
      </c>
      <c r="O8" s="53" t="n">
        <f aca="false">IF(H8="I",N8*Contagem!$U$11,IF(H8="E",N8*Contagem!$U$13,IF(H8="A",N8*Contagem!$U$12,IF(H8="T",N8*Contagem!$U$14,""))))</f>
        <v>7</v>
      </c>
      <c r="P8" s="47"/>
      <c r="Q8" s="47"/>
      <c r="R8" s="47"/>
      <c r="S8" s="47"/>
      <c r="T8" s="47"/>
    </row>
    <row r="9" customFormat="false" ht="13.5" hidden="false" customHeight="true" outlineLevel="0" collapsed="false">
      <c r="A9" s="46" t="s">
        <v>45</v>
      </c>
      <c r="B9" s="47"/>
      <c r="C9" s="47"/>
      <c r="D9" s="47"/>
      <c r="E9" s="47"/>
      <c r="F9" s="48"/>
      <c r="G9" s="49" t="s">
        <v>46</v>
      </c>
      <c r="H9" s="49" t="s">
        <v>44</v>
      </c>
      <c r="I9" s="49" t="s">
        <v>36</v>
      </c>
      <c r="J9" s="49" t="s">
        <v>37</v>
      </c>
      <c r="K9" s="49" t="str">
        <f aca="false">CONCATENATE(G9,L9)</f>
        <v>EEH</v>
      </c>
      <c r="L9" s="50" t="str">
        <f aca="false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H</v>
      </c>
      <c r="M9" s="51" t="str">
        <f aca="false">IF(L9="L","Baixa",IF(L9="A","Média",IF(L9="","","Alta")))</f>
        <v>Alta</v>
      </c>
      <c r="N9" s="52" t="n">
        <f aca="false">IF(ISBLANK(G9),"",IF(G9="ALI",IF(L9="L",7,IF(L9="A",10,15)),IF(G9="AIE",IF(L9="L",5,IF(L9="A",7,10)),IF(G9="SE",IF(L9="L",4,IF(L9="A",5,7)),IF(OR(G9="EE",G9="CE"),IF(L9="L",3,IF(L9="A",4,6)))))))</f>
        <v>6</v>
      </c>
      <c r="O9" s="53" t="n">
        <f aca="false">IF(H9="I",N9*Contagem!$U$11,IF(H9="E",N9*Contagem!$U$13,IF(H9="A",N9*Contagem!$U$12,IF(H9="T",N9*Contagem!$U$14,""))))</f>
        <v>6</v>
      </c>
      <c r="P9" s="47"/>
      <c r="Q9" s="47"/>
      <c r="R9" s="47"/>
      <c r="S9" s="47"/>
      <c r="T9" s="47"/>
    </row>
    <row r="10" customFormat="false" ht="12" hidden="false" customHeight="true" outlineLevel="0" collapsed="false">
      <c r="A10" s="46" t="s">
        <v>47</v>
      </c>
      <c r="B10" s="47"/>
      <c r="C10" s="47"/>
      <c r="D10" s="47"/>
      <c r="E10" s="47"/>
      <c r="F10" s="48"/>
      <c r="G10" s="49" t="s">
        <v>46</v>
      </c>
      <c r="H10" s="49" t="s">
        <v>44</v>
      </c>
      <c r="I10" s="49" t="s">
        <v>36</v>
      </c>
      <c r="J10" s="49" t="s">
        <v>37</v>
      </c>
      <c r="K10" s="49" t="str">
        <f aca="false">CONCATENATE(G10,L10)</f>
        <v>EEH</v>
      </c>
      <c r="L10" s="50" t="str">
        <f aca="false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H</v>
      </c>
      <c r="M10" s="51" t="str">
        <f aca="false">IF(L10="L","Baixa",IF(L10="A","Média",IF(L10="","","Alta")))</f>
        <v>Alta</v>
      </c>
      <c r="N10" s="52" t="n">
        <f aca="false">IF(ISBLANK(G10),"",IF(G10="ALI",IF(L10="L",7,IF(L10="A",10,15)),IF(G10="AIE",IF(L10="L",5,IF(L10="A",7,10)),IF(G10="SE",IF(L10="L",4,IF(L10="A",5,7)),IF(OR(G10="EE",G10="CE"),IF(L10="L",3,IF(L10="A",4,6)))))))</f>
        <v>6</v>
      </c>
      <c r="O10" s="53" t="n">
        <f aca="false">IF(H10="I",N10*Contagem!$U$11,IF(H10="E",N10*Contagem!$U$13,IF(H10="A",N10*Contagem!$U$12,IF(H10="T",N10*Contagem!$U$14,""))))</f>
        <v>6</v>
      </c>
      <c r="P10" s="47"/>
      <c r="Q10" s="47"/>
      <c r="R10" s="47"/>
      <c r="S10" s="47"/>
      <c r="T10" s="47"/>
    </row>
    <row r="11" customFormat="false" ht="12" hidden="false" customHeight="true" outlineLevel="0" collapsed="false">
      <c r="A11" s="46" t="s">
        <v>48</v>
      </c>
      <c r="B11" s="47"/>
      <c r="C11" s="47"/>
      <c r="D11" s="47"/>
      <c r="E11" s="47"/>
      <c r="F11" s="48"/>
      <c r="G11" s="49" t="s">
        <v>46</v>
      </c>
      <c r="H11" s="49" t="s">
        <v>44</v>
      </c>
      <c r="I11" s="49" t="s">
        <v>36</v>
      </c>
      <c r="J11" s="49" t="s">
        <v>37</v>
      </c>
      <c r="K11" s="49" t="str">
        <f aca="false">CONCATENATE(G11,L11)</f>
        <v>EEH</v>
      </c>
      <c r="L11" s="50" t="str">
        <f aca="false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H</v>
      </c>
      <c r="M11" s="51" t="str">
        <f aca="false">IF(L11="L","Baixa",IF(L11="A","Média",IF(L11="","","Alta")))</f>
        <v>Alta</v>
      </c>
      <c r="N11" s="52" t="n">
        <f aca="false">IF(ISBLANK(G11),"",IF(G11="ALI",IF(L11="L",7,IF(L11="A",10,15)),IF(G11="AIE",IF(L11="L",5,IF(L11="A",7,10)),IF(G11="SE",IF(L11="L",4,IF(L11="A",5,7)),IF(OR(G11="EE",G11="CE"),IF(L11="L",3,IF(L11="A",4,6)))))))</f>
        <v>6</v>
      </c>
      <c r="O11" s="53" t="n">
        <f aca="false">IF(H11="I",N11*Contagem!$U$11,IF(H11="E",N11*Contagem!$U$13,IF(H11="A",N11*Contagem!$U$12,IF(H11="T",N11*Contagem!$U$14,""))))</f>
        <v>6</v>
      </c>
      <c r="P11" s="47"/>
      <c r="Q11" s="47"/>
      <c r="R11" s="47"/>
      <c r="S11" s="47"/>
      <c r="T11" s="47"/>
    </row>
    <row r="12" customFormat="false" ht="12" hidden="false" customHeight="true" outlineLevel="0" collapsed="false">
      <c r="A12" s="46" t="s">
        <v>49</v>
      </c>
      <c r="B12" s="47"/>
      <c r="C12" s="47"/>
      <c r="D12" s="47"/>
      <c r="E12" s="47"/>
      <c r="F12" s="48"/>
      <c r="G12" s="49" t="s">
        <v>43</v>
      </c>
      <c r="H12" s="49" t="s">
        <v>44</v>
      </c>
      <c r="I12" s="49" t="s">
        <v>36</v>
      </c>
      <c r="J12" s="49" t="s">
        <v>37</v>
      </c>
      <c r="K12" s="49" t="str">
        <f aca="false">CONCATENATE(G12,L12)</f>
        <v>ALIH</v>
      </c>
      <c r="L12" s="50" t="str">
        <f aca="false"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H</v>
      </c>
      <c r="M12" s="51" t="str">
        <f aca="false">IF(L12="L","Baixa",IF(L12="A","Média",IF(L12="","","Alta")))</f>
        <v>Alta</v>
      </c>
      <c r="N12" s="52" t="n">
        <f aca="false">IF(ISBLANK(G12),"",IF(G12="ALI",IF(L12="L",7,IF(L12="A",10,15)),IF(G12="AIE",IF(L12="L",5,IF(L12="A",7,10)),IF(G12="SE",IF(L12="L",4,IF(L12="A",5,7)),IF(OR(G12="EE",G12="CE"),IF(L12="L",3,IF(L12="A",4,6)))))))</f>
        <v>15</v>
      </c>
      <c r="O12" s="53" t="n">
        <f aca="false">IF(H12="I",N12*Contagem!$U$11,IF(H12="E",N12*Contagem!$U$13,IF(H12="A",N12*Contagem!$U$12,IF(H12="T",N12*Contagem!$U$14,""))))</f>
        <v>15</v>
      </c>
      <c r="P12" s="47"/>
      <c r="Q12" s="47"/>
      <c r="R12" s="47"/>
      <c r="S12" s="47"/>
      <c r="T12" s="47"/>
    </row>
    <row r="13" customFormat="false" ht="12" hidden="false" customHeight="true" outlineLevel="0" collapsed="false">
      <c r="A13" s="46" t="s">
        <v>50</v>
      </c>
      <c r="B13" s="47"/>
      <c r="C13" s="47"/>
      <c r="D13" s="47"/>
      <c r="E13" s="47"/>
      <c r="F13" s="48"/>
      <c r="G13" s="49" t="s">
        <v>51</v>
      </c>
      <c r="H13" s="49" t="s">
        <v>44</v>
      </c>
      <c r="I13" s="49" t="s">
        <v>36</v>
      </c>
      <c r="J13" s="49"/>
      <c r="K13" s="49" t="str">
        <f aca="false">CONCATENATE(G13,L13)</f>
        <v>CEA</v>
      </c>
      <c r="L13" s="50" t="str">
        <f aca="false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A</v>
      </c>
      <c r="M13" s="51" t="str">
        <f aca="false">IF(L13="L","Baixa",IF(L13="A","Média",IF(L13="","","Alta")))</f>
        <v>Média</v>
      </c>
      <c r="N13" s="52" t="n">
        <f aca="false">IF(ISBLANK(G13),"",IF(G13="ALI",IF(L13="L",7,IF(L13="A",10,15)),IF(G13="AIE",IF(L13="L",5,IF(L13="A",7,10)),IF(G13="SE",IF(L13="L",4,IF(L13="A",5,7)),IF(OR(G13="EE",G13="CE"),IF(L13="L",3,IF(L13="A",4,6)))))))</f>
        <v>4</v>
      </c>
      <c r="O13" s="53" t="n">
        <f aca="false">IF(H13="I",N13*Contagem!$U$11,IF(H13="E",N13*Contagem!$U$13,IF(H13="A",N13*Contagem!$U$12,IF(H13="T",N13*Contagem!$U$14,""))))</f>
        <v>4</v>
      </c>
      <c r="P13" s="47"/>
      <c r="Q13" s="47"/>
      <c r="R13" s="47"/>
      <c r="S13" s="47"/>
      <c r="T13" s="47"/>
    </row>
    <row r="14" customFormat="false" ht="12" hidden="false" customHeight="true" outlineLevel="0" collapsed="false">
      <c r="A14" s="46" t="s">
        <v>52</v>
      </c>
      <c r="B14" s="47"/>
      <c r="C14" s="47"/>
      <c r="D14" s="47"/>
      <c r="E14" s="47"/>
      <c r="F14" s="48"/>
      <c r="G14" s="49" t="s">
        <v>43</v>
      </c>
      <c r="H14" s="49" t="s">
        <v>44</v>
      </c>
      <c r="I14" s="49" t="s">
        <v>36</v>
      </c>
      <c r="J14" s="49" t="s">
        <v>37</v>
      </c>
      <c r="K14" s="49" t="str">
        <f aca="false">CONCATENATE(G14,L14)</f>
        <v>ALIH</v>
      </c>
      <c r="L14" s="50" t="str">
        <f aca="false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H</v>
      </c>
      <c r="M14" s="51" t="str">
        <f aca="false">IF(L14="L","Baixa",IF(L14="A","Média",IF(L14="","","Alta")))</f>
        <v>Alta</v>
      </c>
      <c r="N14" s="52" t="n">
        <f aca="false">IF(ISBLANK(G14),"",IF(G14="ALI",IF(L14="L",7,IF(L14="A",10,15)),IF(G14="AIE",IF(L14="L",5,IF(L14="A",7,10)),IF(G14="SE",IF(L14="L",4,IF(L14="A",5,7)),IF(OR(G14="EE",G14="CE"),IF(L14="L",3,IF(L14="A",4,6)))))))</f>
        <v>15</v>
      </c>
      <c r="O14" s="53" t="n">
        <f aca="false">IF(H14="I",N14*Contagem!$U$11,IF(H14="E",N14*Contagem!$U$13,IF(H14="A",N14*Contagem!$U$12,IF(H14="T",N14*Contagem!$U$14,""))))</f>
        <v>15</v>
      </c>
      <c r="P14" s="47"/>
      <c r="Q14" s="47"/>
      <c r="R14" s="47"/>
      <c r="S14" s="47"/>
      <c r="T14" s="47"/>
    </row>
    <row r="15" customFormat="false" ht="12" hidden="false" customHeight="true" outlineLevel="0" collapsed="false">
      <c r="A15" s="46" t="s">
        <v>53</v>
      </c>
      <c r="B15" s="47"/>
      <c r="C15" s="47"/>
      <c r="D15" s="47"/>
      <c r="E15" s="47"/>
      <c r="F15" s="48"/>
      <c r="G15" s="49" t="s">
        <v>54</v>
      </c>
      <c r="H15" s="49" t="s">
        <v>44</v>
      </c>
      <c r="I15" s="49" t="s">
        <v>36</v>
      </c>
      <c r="J15" s="49"/>
      <c r="K15" s="49" t="str">
        <f aca="false">CONCATENATE(G15,L15)</f>
        <v>SEA</v>
      </c>
      <c r="L15" s="50" t="str">
        <f aca="false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A</v>
      </c>
      <c r="M15" s="51" t="str">
        <f aca="false">IF(L15="L","Baixa",IF(L15="A","Média",IF(L15="","","Alta")))</f>
        <v>Média</v>
      </c>
      <c r="N15" s="52" t="n">
        <f aca="false">IF(ISBLANK(G15),"",IF(G15="ALI",IF(L15="L",7,IF(L15="A",10,15)),IF(G15="AIE",IF(L15="L",5,IF(L15="A",7,10)),IF(G15="SE",IF(L15="L",4,IF(L15="A",5,7)),IF(OR(G15="EE",G15="CE"),IF(L15="L",3,IF(L15="A",4,6)))))))</f>
        <v>5</v>
      </c>
      <c r="O15" s="53" t="n">
        <f aca="false">IF(H15="I",N15*Contagem!$U$11,IF(H15="E",N15*Contagem!$U$13,IF(H15="A",N15*Contagem!$U$12,IF(H15="T",N15*Contagem!$U$14,""))))</f>
        <v>5</v>
      </c>
      <c r="P15" s="47"/>
      <c r="Q15" s="47"/>
      <c r="R15" s="47"/>
      <c r="S15" s="47"/>
      <c r="T15" s="47"/>
    </row>
    <row r="16" customFormat="false" ht="12" hidden="false" customHeight="true" outlineLevel="0" collapsed="false">
      <c r="A16" s="46" t="s">
        <v>55</v>
      </c>
      <c r="B16" s="47"/>
      <c r="C16" s="47"/>
      <c r="D16" s="47"/>
      <c r="E16" s="47"/>
      <c r="F16" s="48"/>
      <c r="G16" s="49" t="s">
        <v>54</v>
      </c>
      <c r="H16" s="49" t="s">
        <v>44</v>
      </c>
      <c r="I16" s="49" t="s">
        <v>36</v>
      </c>
      <c r="J16" s="49"/>
      <c r="K16" s="49" t="str">
        <f aca="false">CONCATENATE(G16,L16)</f>
        <v>SEA</v>
      </c>
      <c r="L16" s="50" t="str">
        <f aca="false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51" t="str">
        <f aca="false">IF(L16="L","Baixa",IF(L16="A","Média",IF(L16="","","Alta")))</f>
        <v>Média</v>
      </c>
      <c r="N16" s="52" t="n">
        <f aca="false">IF(ISBLANK(G16),"",IF(G16="ALI",IF(L16="L",7,IF(L16="A",10,15)),IF(G16="AIE",IF(L16="L",5,IF(L16="A",7,10)),IF(G16="SE",IF(L16="L",4,IF(L16="A",5,7)),IF(OR(G16="EE",G16="CE"),IF(L16="L",3,IF(L16="A",4,6)))))))</f>
        <v>5</v>
      </c>
      <c r="O16" s="53" t="n">
        <f aca="false">IF(H16="I",N16*Contagem!$U$11,IF(H16="E",N16*Contagem!$U$13,IF(H16="A",N16*Contagem!$U$12,IF(H16="T",N16*Contagem!$U$14,""))))</f>
        <v>5</v>
      </c>
      <c r="P16" s="47"/>
      <c r="Q16" s="47"/>
      <c r="R16" s="47"/>
      <c r="S16" s="47"/>
      <c r="T16" s="47"/>
    </row>
    <row r="17" customFormat="false" ht="12" hidden="false" customHeight="true" outlineLevel="0" collapsed="false">
      <c r="A17" s="46" t="s">
        <v>56</v>
      </c>
      <c r="B17" s="47"/>
      <c r="C17" s="47"/>
      <c r="D17" s="47"/>
      <c r="E17" s="47"/>
      <c r="F17" s="48"/>
      <c r="G17" s="49" t="s">
        <v>54</v>
      </c>
      <c r="H17" s="49" t="s">
        <v>44</v>
      </c>
      <c r="I17" s="49" t="s">
        <v>36</v>
      </c>
      <c r="J17" s="49"/>
      <c r="K17" s="49" t="str">
        <f aca="false">CONCATENATE(G17,L17)</f>
        <v>SEA</v>
      </c>
      <c r="L17" s="50" t="str">
        <f aca="false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A</v>
      </c>
      <c r="M17" s="51" t="str">
        <f aca="false">IF(L17="L","Baixa",IF(L17="A","Média",IF(L17="","","Alta")))</f>
        <v>Média</v>
      </c>
      <c r="N17" s="52" t="n">
        <f aca="false">IF(ISBLANK(G17),"",IF(G17="ALI",IF(L17="L",7,IF(L17="A",10,15)),IF(G17="AIE",IF(L17="L",5,IF(L17="A",7,10)),IF(G17="SE",IF(L17="L",4,IF(L17="A",5,7)),IF(OR(G17="EE",G17="CE"),IF(L17="L",3,IF(L17="A",4,6)))))))</f>
        <v>5</v>
      </c>
      <c r="O17" s="53" t="n">
        <f aca="false">IF(H17="I",N17*Contagem!$U$11,IF(H17="E",N17*Contagem!$U$13,IF(H17="A",N17*Contagem!$U$12,IF(H17="T",N17*Contagem!$U$14,""))))</f>
        <v>5</v>
      </c>
      <c r="P17" s="47"/>
      <c r="Q17" s="47"/>
      <c r="R17" s="47"/>
      <c r="S17" s="47"/>
      <c r="T17" s="47"/>
    </row>
    <row r="18" customFormat="false" ht="12" hidden="false" customHeight="true" outlineLevel="0" collapsed="false">
      <c r="A18" s="46" t="s">
        <v>57</v>
      </c>
      <c r="B18" s="47"/>
      <c r="C18" s="47"/>
      <c r="D18" s="47"/>
      <c r="E18" s="47"/>
      <c r="F18" s="48"/>
      <c r="G18" s="49" t="s">
        <v>54</v>
      </c>
      <c r="H18" s="49" t="s">
        <v>44</v>
      </c>
      <c r="I18" s="49" t="s">
        <v>36</v>
      </c>
      <c r="J18" s="49"/>
      <c r="K18" s="49" t="str">
        <f aca="false">CONCATENATE(G18,L18)</f>
        <v>SEA</v>
      </c>
      <c r="L18" s="50" t="str">
        <f aca="false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A</v>
      </c>
      <c r="M18" s="51" t="str">
        <f aca="false">IF(L18="L","Baixa",IF(L18="A","Média",IF(L18="","","Alta")))</f>
        <v>Média</v>
      </c>
      <c r="N18" s="52" t="n">
        <f aca="false">IF(ISBLANK(G18),"",IF(G18="ALI",IF(L18="L",7,IF(L18="A",10,15)),IF(G18="AIE",IF(L18="L",5,IF(L18="A",7,10)),IF(G18="SE",IF(L18="L",4,IF(L18="A",5,7)),IF(OR(G18="EE",G18="CE"),IF(L18="L",3,IF(L18="A",4,6)))))))</f>
        <v>5</v>
      </c>
      <c r="O18" s="53" t="n">
        <f aca="false">IF(H18="I",N18*Contagem!$U$11,IF(H18="E",N18*Contagem!$U$13,IF(H18="A",N18*Contagem!$U$12,IF(H18="T",N18*Contagem!$U$14,""))))</f>
        <v>5</v>
      </c>
      <c r="P18" s="47"/>
      <c r="Q18" s="47"/>
      <c r="R18" s="47"/>
      <c r="S18" s="47"/>
      <c r="T18" s="47"/>
    </row>
    <row r="19" customFormat="false" ht="12" hidden="false" customHeight="true" outlineLevel="0" collapsed="false">
      <c r="A19" s="46" t="s">
        <v>58</v>
      </c>
      <c r="B19" s="47"/>
      <c r="C19" s="47"/>
      <c r="D19" s="47"/>
      <c r="E19" s="47"/>
      <c r="F19" s="48"/>
      <c r="G19" s="49" t="s">
        <v>54</v>
      </c>
      <c r="H19" s="49" t="s">
        <v>44</v>
      </c>
      <c r="I19" s="49" t="s">
        <v>36</v>
      </c>
      <c r="J19" s="49"/>
      <c r="K19" s="49" t="str">
        <f aca="false">CONCATENATE(G19,L19)</f>
        <v>SEA</v>
      </c>
      <c r="L19" s="50" t="str">
        <f aca="false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51" t="str">
        <f aca="false">IF(L19="L","Baixa",IF(L19="A","Média",IF(L19="","","Alta")))</f>
        <v>Média</v>
      </c>
      <c r="N19" s="52" t="n">
        <f aca="false">IF(ISBLANK(G19),"",IF(G19="ALI",IF(L19="L",7,IF(L19="A",10,15)),IF(G19="AIE",IF(L19="L",5,IF(L19="A",7,10)),IF(G19="SE",IF(L19="L",4,IF(L19="A",5,7)),IF(OR(G19="EE",G19="CE"),IF(L19="L",3,IF(L19="A",4,6)))))))</f>
        <v>5</v>
      </c>
      <c r="O19" s="53" t="n">
        <f aca="false">IF(H19="I",N19*Contagem!$U$11,IF(H19="E",N19*Contagem!$U$13,IF(H19="A",N19*Contagem!$U$12,IF(H19="T",N19*Contagem!$U$14,""))))</f>
        <v>5</v>
      </c>
      <c r="P19" s="47"/>
      <c r="Q19" s="47"/>
      <c r="R19" s="47"/>
      <c r="S19" s="47"/>
      <c r="T19" s="47"/>
    </row>
    <row r="20" customFormat="false" ht="12" hidden="false" customHeight="true" outlineLevel="0" collapsed="false">
      <c r="A20" s="46" t="s">
        <v>59</v>
      </c>
      <c r="B20" s="47"/>
      <c r="C20" s="47"/>
      <c r="D20" s="47"/>
      <c r="E20" s="47"/>
      <c r="F20" s="48"/>
      <c r="G20" s="49" t="s">
        <v>43</v>
      </c>
      <c r="H20" s="49" t="s">
        <v>44</v>
      </c>
      <c r="I20" s="49" t="s">
        <v>36</v>
      </c>
      <c r="J20" s="49" t="s">
        <v>37</v>
      </c>
      <c r="K20" s="49" t="str">
        <f aca="false">CONCATENATE(G20,L20)</f>
        <v>ALIH</v>
      </c>
      <c r="L20" s="50" t="str">
        <f aca="false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H</v>
      </c>
      <c r="M20" s="51" t="str">
        <f aca="false">IF(L20="L","Baixa",IF(L20="A","Média",IF(L20="","","Alta")))</f>
        <v>Alta</v>
      </c>
      <c r="N20" s="52" t="n">
        <f aca="false">IF(ISBLANK(G20),"",IF(G20="ALI",IF(L20="L",7,IF(L20="A",10,15)),IF(G20="AIE",IF(L20="L",5,IF(L20="A",7,10)),IF(G20="SE",IF(L20="L",4,IF(L20="A",5,7)),IF(OR(G20="EE",G20="CE"),IF(L20="L",3,IF(L20="A",4,6)))))))</f>
        <v>15</v>
      </c>
      <c r="O20" s="53" t="n">
        <f aca="false">IF(H20="I",N20*Contagem!$U$11,IF(H20="E",N20*Contagem!$U$13,IF(H20="A",N20*Contagem!$U$12,IF(H20="T",N20*Contagem!$U$14,""))))</f>
        <v>15</v>
      </c>
      <c r="P20" s="47"/>
      <c r="Q20" s="47"/>
      <c r="R20" s="47"/>
      <c r="S20" s="47"/>
      <c r="T20" s="47"/>
    </row>
    <row r="21" customFormat="false" ht="12" hidden="false" customHeight="true" outlineLevel="0" collapsed="false">
      <c r="A21" s="46" t="s">
        <v>60</v>
      </c>
      <c r="B21" s="47"/>
      <c r="C21" s="47"/>
      <c r="D21" s="47"/>
      <c r="E21" s="47"/>
      <c r="F21" s="48"/>
      <c r="G21" s="49" t="s">
        <v>46</v>
      </c>
      <c r="H21" s="49" t="s">
        <v>44</v>
      </c>
      <c r="I21" s="49" t="s">
        <v>36</v>
      </c>
      <c r="J21" s="49" t="s">
        <v>37</v>
      </c>
      <c r="K21" s="49" t="str">
        <f aca="false">CONCATENATE(G21,L21)</f>
        <v>EEH</v>
      </c>
      <c r="L21" s="50" t="str">
        <f aca="false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51" t="str">
        <f aca="false">IF(L21="L","Baixa",IF(L21="A","Média",IF(L21="","","Alta")))</f>
        <v>Alta</v>
      </c>
      <c r="N21" s="52" t="n">
        <f aca="false">IF(ISBLANK(G21),"",IF(G21="ALI",IF(L21="L",7,IF(L21="A",10,15)),IF(G21="AIE",IF(L21="L",5,IF(L21="A",7,10)),IF(G21="SE",IF(L21="L",4,IF(L21="A",5,7)),IF(OR(G21="EE",G21="CE"),IF(L21="L",3,IF(L21="A",4,6)))))))</f>
        <v>6</v>
      </c>
      <c r="O21" s="53" t="n">
        <f aca="false">IF(H21="I",N21*Contagem!$U$11,IF(H21="E",N21*Contagem!$U$13,IF(H21="A",N21*Contagem!$U$12,IF(H21="T",N21*Contagem!$U$14,""))))</f>
        <v>6</v>
      </c>
      <c r="P21" s="47"/>
      <c r="Q21" s="47"/>
      <c r="R21" s="47"/>
      <c r="S21" s="47"/>
      <c r="T21" s="47"/>
    </row>
    <row r="22" customFormat="false" ht="12" hidden="false" customHeight="true" outlineLevel="0" collapsed="false">
      <c r="A22" s="46" t="s">
        <v>61</v>
      </c>
      <c r="B22" s="47"/>
      <c r="C22" s="47"/>
      <c r="D22" s="47"/>
      <c r="E22" s="47"/>
      <c r="F22" s="48"/>
      <c r="G22" s="49" t="s">
        <v>46</v>
      </c>
      <c r="H22" s="49" t="s">
        <v>44</v>
      </c>
      <c r="I22" s="49" t="s">
        <v>36</v>
      </c>
      <c r="J22" s="49" t="s">
        <v>37</v>
      </c>
      <c r="K22" s="49" t="str">
        <f aca="false">CONCATENATE(G22,L22)</f>
        <v>EEH</v>
      </c>
      <c r="L22" s="50" t="str">
        <f aca="false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H</v>
      </c>
      <c r="M22" s="51" t="str">
        <f aca="false">IF(L22="L","Baixa",IF(L22="A","Média",IF(L22="","","Alta")))</f>
        <v>Alta</v>
      </c>
      <c r="N22" s="52" t="n">
        <f aca="false">IF(ISBLANK(G22),"",IF(G22="ALI",IF(L22="L",7,IF(L22="A",10,15)),IF(G22="AIE",IF(L22="L",5,IF(L22="A",7,10)),IF(G22="SE",IF(L22="L",4,IF(L22="A",5,7)),IF(OR(G22="EE",G22="CE"),IF(L22="L",3,IF(L22="A",4,6)))))))</f>
        <v>6</v>
      </c>
      <c r="O22" s="53" t="n">
        <f aca="false">IF(H22="I",N22*Contagem!$U$11,IF(H22="E",N22*Contagem!$U$13,IF(H22="A",N22*Contagem!$U$12,IF(H22="T",N22*Contagem!$U$14,""))))</f>
        <v>6</v>
      </c>
      <c r="P22" s="47"/>
      <c r="Q22" s="47"/>
      <c r="R22" s="47"/>
      <c r="S22" s="47"/>
      <c r="T22" s="47"/>
    </row>
    <row r="23" customFormat="false" ht="12" hidden="false" customHeight="true" outlineLevel="0" collapsed="false">
      <c r="A23" s="46"/>
      <c r="B23" s="47"/>
      <c r="C23" s="47"/>
      <c r="D23" s="47"/>
      <c r="E23" s="47"/>
      <c r="F23" s="48"/>
      <c r="G23" s="49" t="s">
        <v>46</v>
      </c>
      <c r="H23" s="49" t="s">
        <v>44</v>
      </c>
      <c r="I23" s="49" t="s">
        <v>36</v>
      </c>
      <c r="J23" s="49" t="s">
        <v>37</v>
      </c>
      <c r="K23" s="49" t="str">
        <f aca="false">CONCATENATE(G23,L23)</f>
        <v>EEH</v>
      </c>
      <c r="L23" s="50" t="str">
        <f aca="false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H</v>
      </c>
      <c r="M23" s="51" t="str">
        <f aca="false">IF(L23="L","Baixa",IF(L23="A","Média",IF(L23="","","Alta")))</f>
        <v>Alta</v>
      </c>
      <c r="N23" s="52" t="n">
        <f aca="false">IF(ISBLANK(G23),"",IF(G23="ALI",IF(L23="L",7,IF(L23="A",10,15)),IF(G23="AIE",IF(L23="L",5,IF(L23="A",7,10)),IF(G23="SE",IF(L23="L",4,IF(L23="A",5,7)),IF(OR(G23="EE",G23="CE"),IF(L23="L",3,IF(L23="A",4,6)))))))</f>
        <v>6</v>
      </c>
      <c r="O23" s="53" t="n">
        <f aca="false">IF(H23="I",N23*Contagem!$U$11,IF(H23="E",N23*Contagem!$U$13,IF(H23="A",N23*Contagem!$U$12,IF(H23="T",N23*Contagem!$U$14,""))))</f>
        <v>6</v>
      </c>
      <c r="P23" s="47"/>
      <c r="Q23" s="47"/>
      <c r="R23" s="47"/>
      <c r="S23" s="47"/>
      <c r="T23" s="47"/>
    </row>
    <row r="24" customFormat="false" ht="12" hidden="false" customHeight="true" outlineLevel="0" collapsed="false">
      <c r="A24" s="46" t="s">
        <v>62</v>
      </c>
      <c r="B24" s="47"/>
      <c r="C24" s="47"/>
      <c r="D24" s="47"/>
      <c r="E24" s="47"/>
      <c r="F24" s="48"/>
      <c r="G24" s="49" t="s">
        <v>46</v>
      </c>
      <c r="H24" s="49" t="s">
        <v>44</v>
      </c>
      <c r="I24" s="49" t="s">
        <v>36</v>
      </c>
      <c r="J24" s="49" t="s">
        <v>37</v>
      </c>
      <c r="K24" s="49" t="str">
        <f aca="false">CONCATENATE(G24,L24)</f>
        <v>EEH</v>
      </c>
      <c r="L24" s="50" t="str">
        <f aca="false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H</v>
      </c>
      <c r="M24" s="51" t="str">
        <f aca="false">IF(L24="L","Baixa",IF(L24="A","Média",IF(L24="","","Alta")))</f>
        <v>Alta</v>
      </c>
      <c r="N24" s="52" t="n">
        <f aca="false">IF(ISBLANK(G24),"",IF(G24="ALI",IF(L24="L",7,IF(L24="A",10,15)),IF(G24="AIE",IF(L24="L",5,IF(L24="A",7,10)),IF(G24="SE",IF(L24="L",4,IF(L24="A",5,7)),IF(OR(G24="EE",G24="CE"),IF(L24="L",3,IF(L24="A",4,6)))))))</f>
        <v>6</v>
      </c>
      <c r="O24" s="53" t="n">
        <f aca="false">IF(H24="I",N24*Contagem!$U$11,IF(H24="E",N24*Contagem!$U$13,IF(H24="A",N24*Contagem!$U$12,IF(H24="T",N24*Contagem!$U$14,""))))</f>
        <v>6</v>
      </c>
      <c r="P24" s="47"/>
      <c r="Q24" s="47"/>
      <c r="R24" s="47"/>
      <c r="S24" s="47"/>
      <c r="T24" s="47"/>
    </row>
    <row r="25" customFormat="false" ht="12" hidden="false" customHeight="true" outlineLevel="0" collapsed="false">
      <c r="A25" s="46" t="s">
        <v>63</v>
      </c>
      <c r="B25" s="47"/>
      <c r="C25" s="47"/>
      <c r="D25" s="47"/>
      <c r="E25" s="47"/>
      <c r="F25" s="48"/>
      <c r="G25" s="49" t="s">
        <v>46</v>
      </c>
      <c r="H25" s="49" t="s">
        <v>44</v>
      </c>
      <c r="I25" s="49" t="s">
        <v>36</v>
      </c>
      <c r="J25" s="49" t="s">
        <v>37</v>
      </c>
      <c r="K25" s="49" t="str">
        <f aca="false">CONCATENATE(G25,L25)</f>
        <v>EEH</v>
      </c>
      <c r="L25" s="50" t="str">
        <f aca="false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H</v>
      </c>
      <c r="M25" s="51" t="str">
        <f aca="false">IF(L25="L","Baixa",IF(L25="A","Média",IF(L25="","","Alta")))</f>
        <v>Alta</v>
      </c>
      <c r="N25" s="52" t="n">
        <f aca="false">IF(ISBLANK(G25),"",IF(G25="ALI",IF(L25="L",7,IF(L25="A",10,15)),IF(G25="AIE",IF(L25="L",5,IF(L25="A",7,10)),IF(G25="SE",IF(L25="L",4,IF(L25="A",5,7)),IF(OR(G25="EE",G25="CE"),IF(L25="L",3,IF(L25="A",4,6)))))))</f>
        <v>6</v>
      </c>
      <c r="O25" s="53" t="n">
        <f aca="false">IF(H25="I",N25*Contagem!$U$11,IF(H25="E",N25*Contagem!$U$13,IF(H25="A",N25*Contagem!$U$12,IF(H25="T",N25*Contagem!$U$14,""))))</f>
        <v>6</v>
      </c>
      <c r="P25" s="47"/>
      <c r="Q25" s="47"/>
      <c r="R25" s="47"/>
      <c r="S25" s="47"/>
      <c r="T25" s="47"/>
    </row>
    <row r="26" customFormat="false" ht="12" hidden="false" customHeight="true" outlineLevel="0" collapsed="false">
      <c r="A26" s="46"/>
      <c r="B26" s="47"/>
      <c r="C26" s="47"/>
      <c r="D26" s="47"/>
      <c r="E26" s="47"/>
      <c r="F26" s="48"/>
      <c r="G26" s="49" t="s">
        <v>46</v>
      </c>
      <c r="H26" s="49" t="s">
        <v>44</v>
      </c>
      <c r="I26" s="49" t="s">
        <v>36</v>
      </c>
      <c r="J26" s="49" t="s">
        <v>37</v>
      </c>
      <c r="K26" s="49" t="str">
        <f aca="false">CONCATENATE(G26,L26)</f>
        <v>EEH</v>
      </c>
      <c r="L26" s="50" t="str">
        <f aca="false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H</v>
      </c>
      <c r="M26" s="51" t="str">
        <f aca="false">IF(L26="L","Baixa",IF(L26="A","Média",IF(L26="","","Alta")))</f>
        <v>Alta</v>
      </c>
      <c r="N26" s="52" t="n">
        <f aca="false">IF(ISBLANK(G26),"",IF(G26="ALI",IF(L26="L",7,IF(L26="A",10,15)),IF(G26="AIE",IF(L26="L",5,IF(L26="A",7,10)),IF(G26="SE",IF(L26="L",4,IF(L26="A",5,7)),IF(OR(G26="EE",G26="CE"),IF(L26="L",3,IF(L26="A",4,6)))))))</f>
        <v>6</v>
      </c>
      <c r="O26" s="53" t="n">
        <f aca="false">IF(H26="I",N26*Contagem!$U$11,IF(H26="E",N26*Contagem!$U$13,IF(H26="A",N26*Contagem!$U$12,IF(H26="T",N26*Contagem!$U$14,""))))</f>
        <v>6</v>
      </c>
      <c r="P26" s="47"/>
      <c r="Q26" s="47"/>
      <c r="R26" s="47"/>
      <c r="S26" s="47"/>
      <c r="T26" s="47"/>
    </row>
    <row r="27" customFormat="false" ht="12" hidden="false" customHeight="true" outlineLevel="0" collapsed="false">
      <c r="A27" s="46" t="s">
        <v>64</v>
      </c>
      <c r="B27" s="47"/>
      <c r="C27" s="47"/>
      <c r="D27" s="47"/>
      <c r="E27" s="47"/>
      <c r="F27" s="48"/>
      <c r="G27" s="49" t="s">
        <v>46</v>
      </c>
      <c r="H27" s="49" t="s">
        <v>44</v>
      </c>
      <c r="I27" s="49" t="s">
        <v>36</v>
      </c>
      <c r="J27" s="49" t="s">
        <v>37</v>
      </c>
      <c r="K27" s="49" t="str">
        <f aca="false">CONCATENATE(G27,L27)</f>
        <v>EEH</v>
      </c>
      <c r="L27" s="50" t="str">
        <f aca="false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H</v>
      </c>
      <c r="M27" s="51" t="str">
        <f aca="false">IF(L27="L","Baixa",IF(L27="A","Média",IF(L27="","","Alta")))</f>
        <v>Alta</v>
      </c>
      <c r="N27" s="52" t="n">
        <f aca="false">IF(ISBLANK(G27),"",IF(G27="ALI",IF(L27="L",7,IF(L27="A",10,15)),IF(G27="AIE",IF(L27="L",5,IF(L27="A",7,10)),IF(G27="SE",IF(L27="L",4,IF(L27="A",5,7)),IF(OR(G27="EE",G27="CE"),IF(L27="L",3,IF(L27="A",4,6)))))))</f>
        <v>6</v>
      </c>
      <c r="O27" s="53" t="n">
        <f aca="false">IF(H27="I",N27*Contagem!$U$11,IF(H27="E",N27*Contagem!$U$13,IF(H27="A",N27*Contagem!$U$12,IF(H27="T",N27*Contagem!$U$14,""))))</f>
        <v>6</v>
      </c>
      <c r="P27" s="47"/>
      <c r="Q27" s="47"/>
      <c r="R27" s="47"/>
      <c r="S27" s="47"/>
      <c r="T27" s="47"/>
    </row>
    <row r="28" customFormat="false" ht="12" hidden="false" customHeight="true" outlineLevel="0" collapsed="false">
      <c r="A28" s="46" t="s">
        <v>65</v>
      </c>
      <c r="B28" s="47"/>
      <c r="C28" s="47"/>
      <c r="D28" s="47"/>
      <c r="E28" s="47"/>
      <c r="F28" s="48"/>
      <c r="G28" s="49" t="s">
        <v>46</v>
      </c>
      <c r="H28" s="49" t="s">
        <v>44</v>
      </c>
      <c r="I28" s="49" t="s">
        <v>36</v>
      </c>
      <c r="J28" s="49" t="s">
        <v>37</v>
      </c>
      <c r="K28" s="49" t="str">
        <f aca="false">CONCATENATE(G28,L28)</f>
        <v>EEH</v>
      </c>
      <c r="L28" s="50" t="str">
        <f aca="false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H</v>
      </c>
      <c r="M28" s="51" t="str">
        <f aca="false">IF(L28="L","Baixa",IF(L28="A","Média",IF(L28="","","Alta")))</f>
        <v>Alta</v>
      </c>
      <c r="N28" s="52" t="n">
        <f aca="false">IF(ISBLANK(G28),"",IF(G28="ALI",IF(L28="L",7,IF(L28="A",10,15)),IF(G28="AIE",IF(L28="L",5,IF(L28="A",7,10)),IF(G28="SE",IF(L28="L",4,IF(L28="A",5,7)),IF(OR(G28="EE",G28="CE"),IF(L28="L",3,IF(L28="A",4,6)))))))</f>
        <v>6</v>
      </c>
      <c r="O28" s="53" t="n">
        <f aca="false">IF(H28="I",N28*Contagem!$U$11,IF(H28="E",N28*Contagem!$U$13,IF(H28="A",N28*Contagem!$U$12,IF(H28="T",N28*Contagem!$U$14,""))))</f>
        <v>6</v>
      </c>
      <c r="P28" s="47"/>
      <c r="Q28" s="47"/>
      <c r="R28" s="47"/>
      <c r="S28" s="47"/>
      <c r="T28" s="47"/>
    </row>
    <row r="29" customFormat="false" ht="12" hidden="false" customHeight="true" outlineLevel="0" collapsed="false">
      <c r="A29" s="46" t="s">
        <v>66</v>
      </c>
      <c r="B29" s="47"/>
      <c r="C29" s="47"/>
      <c r="D29" s="47"/>
      <c r="E29" s="47"/>
      <c r="F29" s="48"/>
      <c r="G29" s="49" t="s">
        <v>46</v>
      </c>
      <c r="H29" s="49" t="s">
        <v>44</v>
      </c>
      <c r="I29" s="49" t="s">
        <v>36</v>
      </c>
      <c r="J29" s="49" t="s">
        <v>37</v>
      </c>
      <c r="K29" s="49" t="str">
        <f aca="false">CONCATENATE(G29,L29)</f>
        <v>EEH</v>
      </c>
      <c r="L29" s="50" t="str">
        <f aca="false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H</v>
      </c>
      <c r="M29" s="51" t="str">
        <f aca="false">IF(L29="L","Baixa",IF(L29="A","Média",IF(L29="","","Alta")))</f>
        <v>Alta</v>
      </c>
      <c r="N29" s="52" t="n">
        <f aca="false">IF(ISBLANK(G29),"",IF(G29="ALI",IF(L29="L",7,IF(L29="A",10,15)),IF(G29="AIE",IF(L29="L",5,IF(L29="A",7,10)),IF(G29="SE",IF(L29="L",4,IF(L29="A",5,7)),IF(OR(G29="EE",G29="CE"),IF(L29="L",3,IF(L29="A",4,6)))))))</f>
        <v>6</v>
      </c>
      <c r="O29" s="53" t="n">
        <f aca="false">IF(H29="I",N29*Contagem!$U$11,IF(H29="E",N29*Contagem!$U$13,IF(H29="A",N29*Contagem!$U$12,IF(H29="T",N29*Contagem!$U$14,""))))</f>
        <v>6</v>
      </c>
      <c r="P29" s="47"/>
      <c r="Q29" s="47"/>
      <c r="R29" s="47"/>
      <c r="S29" s="47"/>
      <c r="T29" s="47"/>
    </row>
    <row r="30" customFormat="false" ht="12" hidden="false" customHeight="true" outlineLevel="0" collapsed="false">
      <c r="A30" s="46" t="s">
        <v>67</v>
      </c>
      <c r="B30" s="47"/>
      <c r="C30" s="47"/>
      <c r="D30" s="47"/>
      <c r="E30" s="47"/>
      <c r="F30" s="48"/>
      <c r="G30" s="49" t="s">
        <v>46</v>
      </c>
      <c r="H30" s="49" t="s">
        <v>44</v>
      </c>
      <c r="I30" s="49" t="s">
        <v>36</v>
      </c>
      <c r="J30" s="49" t="s">
        <v>37</v>
      </c>
      <c r="K30" s="49" t="str">
        <f aca="false">CONCATENATE(G30,L30)</f>
        <v>EEH</v>
      </c>
      <c r="L30" s="50" t="str">
        <f aca="false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H</v>
      </c>
      <c r="M30" s="51" t="str">
        <f aca="false">IF(L30="L","Baixa",IF(L30="A","Média",IF(L30="","","Alta")))</f>
        <v>Alta</v>
      </c>
      <c r="N30" s="52" t="n">
        <f aca="false">IF(ISBLANK(G30),"",IF(G30="ALI",IF(L30="L",7,IF(L30="A",10,15)),IF(G30="AIE",IF(L30="L",5,IF(L30="A",7,10)),IF(G30="SE",IF(L30="L",4,IF(L30="A",5,7)),IF(OR(G30="EE",G30="CE"),IF(L30="L",3,IF(L30="A",4,6)))))))</f>
        <v>6</v>
      </c>
      <c r="O30" s="53" t="n">
        <f aca="false">IF(H30="I",N30*Contagem!$U$11,IF(H30="E",N30*Contagem!$U$13,IF(H30="A",N30*Contagem!$U$12,IF(H30="T",N30*Contagem!$U$14,""))))</f>
        <v>6</v>
      </c>
      <c r="P30" s="47"/>
      <c r="Q30" s="47"/>
      <c r="R30" s="47"/>
      <c r="S30" s="47"/>
      <c r="T30" s="47"/>
    </row>
    <row r="31" customFormat="false" ht="12" hidden="false" customHeight="true" outlineLevel="0" collapsed="false">
      <c r="A31" s="46"/>
      <c r="B31" s="47"/>
      <c r="C31" s="47"/>
      <c r="D31" s="47"/>
      <c r="E31" s="47"/>
      <c r="F31" s="48"/>
      <c r="G31" s="49"/>
      <c r="H31" s="49"/>
      <c r="I31" s="54"/>
      <c r="J31" s="49"/>
      <c r="K31" s="49" t="str">
        <f aca="false">CONCATENATE(G31,L31)</f>
        <v/>
      </c>
      <c r="L31" s="50" t="str">
        <f aca="false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51" t="str">
        <f aca="false">IF(L31="L","Baixa",IF(L31="A","Média",IF(L31="","","Alta")))</f>
        <v/>
      </c>
      <c r="N31" s="52" t="str">
        <f aca="false">IF(ISBLANK(G31),"",IF(G31="ALI",IF(L31="L",7,IF(L31="A",10,15)),IF(G31="AIE",IF(L31="L",5,IF(L31="A",7,10)),IF(G31="SE",IF(L31="L",4,IF(L31="A",5,7)),IF(OR(G31="EE",G31="CE"),IF(L31="L",3,IF(L31="A",4,6)))))))</f>
        <v/>
      </c>
      <c r="O31" s="53" t="inlineStr">
        <f aca="false">IF(H31="I",N31*Contagem!$U$11,IF(H31="E",N31*Contagem!$U$13,IF(H31="A",N31*Contagem!$U$12,IF(H31="T",N31*Contagem!$U$14,""))))</f>
        <is>
          <t/>
        </is>
      </c>
      <c r="P31" s="47"/>
      <c r="Q31" s="47"/>
      <c r="R31" s="47"/>
      <c r="S31" s="47"/>
      <c r="T31" s="47"/>
    </row>
    <row r="32" customFormat="false" ht="12" hidden="false" customHeight="true" outlineLevel="0" collapsed="false">
      <c r="A32" s="46"/>
      <c r="B32" s="47"/>
      <c r="C32" s="47"/>
      <c r="D32" s="47"/>
      <c r="E32" s="47"/>
      <c r="F32" s="48"/>
      <c r="G32" s="49"/>
      <c r="H32" s="49"/>
      <c r="I32" s="49"/>
      <c r="J32" s="49"/>
      <c r="K32" s="49" t="str">
        <f aca="false">CONCATENATE(G32,L32)</f>
        <v/>
      </c>
      <c r="L32" s="50" t="str">
        <f aca="false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/>
      </c>
      <c r="M32" s="51" t="str">
        <f aca="false">IF(L32="L","Baixa",IF(L32="A","Média",IF(L32="","","Alta")))</f>
        <v/>
      </c>
      <c r="N32" s="52" t="str">
        <f aca="false">IF(ISBLANK(G32),"",IF(G32="ALI",IF(L32="L",7,IF(L32="A",10,15)),IF(G32="AIE",IF(L32="L",5,IF(L32="A",7,10)),IF(G32="SE",IF(L32="L",4,IF(L32="A",5,7)),IF(OR(G32="EE",G32="CE"),IF(L32="L",3,IF(L32="A",4,6)))))))</f>
        <v/>
      </c>
      <c r="O32" s="53" t="inlineStr">
        <f aca="false">IF(H32="I",N32*Contagem!$U$11,IF(H32="E",N32*Contagem!$U$13,IF(H32="A",N32*Contagem!$U$12,IF(H32="T",N32*Contagem!$U$14,""))))</f>
        <is>
          <t/>
        </is>
      </c>
      <c r="P32" s="47"/>
      <c r="Q32" s="47"/>
      <c r="R32" s="47"/>
      <c r="S32" s="47"/>
      <c r="T32" s="47"/>
    </row>
    <row r="33" customFormat="false" ht="12" hidden="false" customHeight="true" outlineLevel="0" collapsed="false">
      <c r="A33" s="46"/>
      <c r="B33" s="47"/>
      <c r="C33" s="47"/>
      <c r="D33" s="47"/>
      <c r="E33" s="47"/>
      <c r="F33" s="48"/>
      <c r="G33" s="49"/>
      <c r="H33" s="49"/>
      <c r="I33" s="49"/>
      <c r="J33" s="49"/>
      <c r="K33" s="49" t="str">
        <f aca="false">CONCATENATE(G33,L33)</f>
        <v/>
      </c>
      <c r="L33" s="50" t="str">
        <f aca="false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/>
      </c>
      <c r="M33" s="51" t="str">
        <f aca="false">IF(L33="L","Baixa",IF(L33="A","Média",IF(L33="","","Alta")))</f>
        <v/>
      </c>
      <c r="N33" s="52" t="str">
        <f aca="false">IF(ISBLANK(G33),"",IF(G33="ALI",IF(L33="L",7,IF(L33="A",10,15)),IF(G33="AIE",IF(L33="L",5,IF(L33="A",7,10)),IF(G33="SE",IF(L33="L",4,IF(L33="A",5,7)),IF(OR(G33="EE",G33="CE"),IF(L33="L",3,IF(L33="A",4,6)))))))</f>
        <v/>
      </c>
      <c r="O33" s="53" t="inlineStr">
        <f aca="false">IF(H33="I",N33*Contagem!$U$11,IF(H33="E",N33*Contagem!$U$13,IF(H33="A",N33*Contagem!$U$12,IF(H33="T",N33*Contagem!$U$14,""))))</f>
        <is>
          <t/>
        </is>
      </c>
      <c r="P33" s="47"/>
      <c r="Q33" s="47"/>
      <c r="R33" s="47"/>
      <c r="S33" s="47"/>
      <c r="T33" s="47"/>
    </row>
    <row r="34" customFormat="false" ht="12" hidden="false" customHeight="true" outlineLevel="0" collapsed="false">
      <c r="A34" s="46"/>
      <c r="B34" s="47"/>
      <c r="C34" s="47"/>
      <c r="D34" s="47"/>
      <c r="E34" s="47"/>
      <c r="F34" s="48"/>
      <c r="G34" s="49"/>
      <c r="H34" s="49"/>
      <c r="I34" s="49"/>
      <c r="J34" s="49"/>
      <c r="K34" s="49" t="str">
        <f aca="false">CONCATENATE(G34,L34)</f>
        <v/>
      </c>
      <c r="L34" s="50" t="str">
        <f aca="false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/>
      </c>
      <c r="M34" s="51" t="str">
        <f aca="false">IF(L34="L","Baixa",IF(L34="A","Média",IF(L34="","","Alta")))</f>
        <v/>
      </c>
      <c r="N34" s="52" t="str">
        <f aca="false">IF(ISBLANK(G34),"",IF(G34="ALI",IF(L34="L",7,IF(L34="A",10,15)),IF(G34="AIE",IF(L34="L",5,IF(L34="A",7,10)),IF(G34="SE",IF(L34="L",4,IF(L34="A",5,7)),IF(OR(G34="EE",G34="CE"),IF(L34="L",3,IF(L34="A",4,6)))))))</f>
        <v/>
      </c>
      <c r="O34" s="53" t="inlineStr">
        <f aca="false">IF(H34="I",N34*Contagem!$U$11,IF(H34="E",N34*Contagem!$U$13,IF(H34="A",N34*Contagem!$U$12,IF(H34="T",N34*Contagem!$U$14,""))))</f>
        <is>
          <t/>
        </is>
      </c>
      <c r="P34" s="47"/>
      <c r="Q34" s="47"/>
      <c r="R34" s="47"/>
      <c r="S34" s="47"/>
      <c r="T34" s="47"/>
    </row>
    <row r="35" customFormat="false" ht="12" hidden="false" customHeight="true" outlineLevel="0" collapsed="false">
      <c r="A35" s="46"/>
      <c r="B35" s="47"/>
      <c r="C35" s="47"/>
      <c r="D35" s="47"/>
      <c r="E35" s="47"/>
      <c r="F35" s="48"/>
      <c r="G35" s="49"/>
      <c r="H35" s="49"/>
      <c r="I35" s="49"/>
      <c r="J35" s="49"/>
      <c r="K35" s="49" t="str">
        <f aca="false">CONCATENATE(G35,L35)</f>
        <v/>
      </c>
      <c r="L35" s="50" t="str">
        <f aca="false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/>
      </c>
      <c r="M35" s="51" t="str">
        <f aca="false">IF(L35="L","Baixa",IF(L35="A","Média",IF(L35="","","Alta")))</f>
        <v/>
      </c>
      <c r="N35" s="52" t="str">
        <f aca="false">IF(ISBLANK(G35),"",IF(G35="ALI",IF(L35="L",7,IF(L35="A",10,15)),IF(G35="AIE",IF(L35="L",5,IF(L35="A",7,10)),IF(G35="SE",IF(L35="L",4,IF(L35="A",5,7)),IF(OR(G35="EE",G35="CE"),IF(L35="L",3,IF(L35="A",4,6)))))))</f>
        <v/>
      </c>
      <c r="O35" s="53" t="inlineStr">
        <f aca="false">IF(H35="I",N35*Contagem!$U$11,IF(H35="E",N35*Contagem!$U$13,IF(H35="A",N35*Contagem!$U$12,IF(H35="T",N35*Contagem!$U$14,""))))</f>
        <is>
          <t/>
        </is>
      </c>
      <c r="P35" s="47"/>
      <c r="Q35" s="47"/>
      <c r="R35" s="47"/>
      <c r="S35" s="47"/>
      <c r="T35" s="47"/>
    </row>
    <row r="36" customFormat="false" ht="12" hidden="false" customHeight="true" outlineLevel="0" collapsed="false">
      <c r="A36" s="46"/>
      <c r="B36" s="47"/>
      <c r="C36" s="47"/>
      <c r="D36" s="47"/>
      <c r="E36" s="47"/>
      <c r="F36" s="48"/>
      <c r="G36" s="49"/>
      <c r="H36" s="49"/>
      <c r="I36" s="49"/>
      <c r="J36" s="49"/>
      <c r="K36" s="49" t="str">
        <f aca="false">CONCATENATE(G36,L36)</f>
        <v/>
      </c>
      <c r="L36" s="50" t="str">
        <f aca="false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51" t="str">
        <f aca="false">IF(L36="L","Baixa",IF(L36="A","Média",IF(L36="","","Alta")))</f>
        <v/>
      </c>
      <c r="N36" s="52" t="str">
        <f aca="false">IF(ISBLANK(G36),"",IF(G36="ALI",IF(L36="L",7,IF(L36="A",10,15)),IF(G36="AIE",IF(L36="L",5,IF(L36="A",7,10)),IF(G36="SE",IF(L36="L",4,IF(L36="A",5,7)),IF(OR(G36="EE",G36="CE"),IF(L36="L",3,IF(L36="A",4,6)))))))</f>
        <v/>
      </c>
      <c r="O36" s="53" t="inlineStr">
        <f aca="false">IF(H36="I",N36*Contagem!$U$11,IF(H36="E",N36*Contagem!$U$13,IF(H36="A",N36*Contagem!$U$12,IF(H36="T",N36*Contagem!$U$14,""))))</f>
        <is>
          <t/>
        </is>
      </c>
      <c r="P36" s="47"/>
      <c r="Q36" s="47"/>
      <c r="R36" s="47"/>
      <c r="S36" s="47"/>
      <c r="T36" s="47"/>
    </row>
    <row r="37" customFormat="false" ht="12" hidden="false" customHeight="true" outlineLevel="0" collapsed="false">
      <c r="A37" s="46"/>
      <c r="B37" s="47"/>
      <c r="C37" s="47"/>
      <c r="D37" s="47"/>
      <c r="E37" s="47"/>
      <c r="F37" s="48"/>
      <c r="G37" s="49"/>
      <c r="H37" s="49"/>
      <c r="I37" s="49"/>
      <c r="J37" s="49"/>
      <c r="K37" s="49" t="str">
        <f aca="false">CONCATENATE(G37,L37)</f>
        <v/>
      </c>
      <c r="L37" s="50" t="str">
        <f aca="false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/>
      </c>
      <c r="M37" s="51" t="str">
        <f aca="false">IF(L37="L","Baixa",IF(L37="A","Média",IF(L37="","","Alta")))</f>
        <v/>
      </c>
      <c r="N37" s="52" t="str">
        <f aca="false">IF(ISBLANK(G37),"",IF(G37="ALI",IF(L37="L",7,IF(L37="A",10,15)),IF(G37="AIE",IF(L37="L",5,IF(L37="A",7,10)),IF(G37="SE",IF(L37="L",4,IF(L37="A",5,7)),IF(OR(G37="EE",G37="CE"),IF(L37="L",3,IF(L37="A",4,6)))))))</f>
        <v/>
      </c>
      <c r="O37" s="53" t="inlineStr">
        <f aca="false">IF(H37="I",N37*Contagem!$U$11,IF(H37="E",N37*Contagem!$U$13,IF(H37="A",N37*Contagem!$U$12,IF(H37="T",N37*Contagem!$U$14,""))))</f>
        <is>
          <t/>
        </is>
      </c>
      <c r="P37" s="47"/>
      <c r="Q37" s="47"/>
      <c r="R37" s="47"/>
      <c r="S37" s="47"/>
      <c r="T37" s="47"/>
    </row>
    <row r="38" customFormat="false" ht="12" hidden="false" customHeight="true" outlineLevel="0" collapsed="false">
      <c r="A38" s="46"/>
      <c r="B38" s="47"/>
      <c r="C38" s="47"/>
      <c r="D38" s="47"/>
      <c r="E38" s="47"/>
      <c r="F38" s="48"/>
      <c r="G38" s="49"/>
      <c r="H38" s="49"/>
      <c r="I38" s="49"/>
      <c r="J38" s="49"/>
      <c r="K38" s="49" t="str">
        <f aca="false">CONCATENATE(G38,L38)</f>
        <v/>
      </c>
      <c r="L38" s="50" t="str">
        <f aca="false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/>
      </c>
      <c r="M38" s="51" t="str">
        <f aca="false">IF(L38="L","Baixa",IF(L38="A","Média",IF(L38="","","Alta")))</f>
        <v/>
      </c>
      <c r="N38" s="52" t="str">
        <f aca="false">IF(ISBLANK(G38),"",IF(G38="ALI",IF(L38="L",7,IF(L38="A",10,15)),IF(G38="AIE",IF(L38="L",5,IF(L38="A",7,10)),IF(G38="SE",IF(L38="L",4,IF(L38="A",5,7)),IF(OR(G38="EE",G38="CE"),IF(L38="L",3,IF(L38="A",4,6)))))))</f>
        <v/>
      </c>
      <c r="O38" s="53" t="inlineStr">
        <f aca="false">IF(H38="I",N38*Contagem!$U$11,IF(H38="E",N38*Contagem!$U$13,IF(H38="A",N38*Contagem!$U$12,IF(H38="T",N38*Contagem!$U$14,""))))</f>
        <is>
          <t/>
        </is>
      </c>
      <c r="P38" s="47"/>
      <c r="Q38" s="47"/>
      <c r="R38" s="47"/>
      <c r="S38" s="47"/>
      <c r="T38" s="47"/>
    </row>
    <row r="39" customFormat="false" ht="12" hidden="false" customHeight="true" outlineLevel="0" collapsed="false">
      <c r="A39" s="46"/>
      <c r="B39" s="47"/>
      <c r="C39" s="47"/>
      <c r="D39" s="47"/>
      <c r="E39" s="47"/>
      <c r="F39" s="48"/>
      <c r="G39" s="49"/>
      <c r="H39" s="49"/>
      <c r="I39" s="49"/>
      <c r="J39" s="49"/>
      <c r="K39" s="49" t="str">
        <f aca="false">CONCATENATE(G39,L39)</f>
        <v/>
      </c>
      <c r="L39" s="50" t="str">
        <f aca="false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/>
      </c>
      <c r="M39" s="51" t="str">
        <f aca="false">IF(L39="L","Baixa",IF(L39="A","Média",IF(L39="","","Alta")))</f>
        <v/>
      </c>
      <c r="N39" s="52" t="str">
        <f aca="false">IF(ISBLANK(G39),"",IF(G39="ALI",IF(L39="L",7,IF(L39="A",10,15)),IF(G39="AIE",IF(L39="L",5,IF(L39="A",7,10)),IF(G39="SE",IF(L39="L",4,IF(L39="A",5,7)),IF(OR(G39="EE",G39="CE"),IF(L39="L",3,IF(L39="A",4,6)))))))</f>
        <v/>
      </c>
      <c r="O39" s="53" t="inlineStr">
        <f aca="false">IF(H39="I",N39*Contagem!$U$11,IF(H39="E",N39*Contagem!$U$13,IF(H39="A",N39*Contagem!$U$12,IF(H39="T",N39*Contagem!$U$14,""))))</f>
        <is>
          <t/>
        </is>
      </c>
      <c r="P39" s="47"/>
      <c r="Q39" s="47"/>
      <c r="R39" s="47"/>
      <c r="S39" s="47"/>
      <c r="T39" s="47"/>
    </row>
    <row r="40" customFormat="false" ht="12" hidden="false" customHeight="true" outlineLevel="0" collapsed="false">
      <c r="A40" s="46"/>
      <c r="B40" s="47"/>
      <c r="C40" s="47"/>
      <c r="D40" s="47"/>
      <c r="E40" s="47"/>
      <c r="F40" s="48"/>
      <c r="G40" s="49"/>
      <c r="H40" s="49"/>
      <c r="I40" s="49"/>
      <c r="J40" s="49"/>
      <c r="K40" s="49" t="str">
        <f aca="false">CONCATENATE(G40,L40)</f>
        <v/>
      </c>
      <c r="L40" s="50" t="str">
        <f aca="false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/>
      </c>
      <c r="M40" s="51" t="str">
        <f aca="false">IF(L40="L","Baixa",IF(L40="A","Média",IF(L40="","","Alta")))</f>
        <v/>
      </c>
      <c r="N40" s="52" t="str">
        <f aca="false">IF(ISBLANK(G40),"",IF(G40="ALI",IF(L40="L",7,IF(L40="A",10,15)),IF(G40="AIE",IF(L40="L",5,IF(L40="A",7,10)),IF(G40="SE",IF(L40="L",4,IF(L40="A",5,7)),IF(OR(G40="EE",G40="CE"),IF(L40="L",3,IF(L40="A",4,6)))))))</f>
        <v/>
      </c>
      <c r="O40" s="53" t="inlineStr">
        <f aca="false">IF(H40="I",N40*Contagem!$U$11,IF(H40="E",N40*Contagem!$U$13,IF(H40="A",N40*Contagem!$U$12,IF(H40="T",N40*Contagem!$U$14,""))))</f>
        <is>
          <t/>
        </is>
      </c>
      <c r="P40" s="47"/>
      <c r="Q40" s="47"/>
      <c r="R40" s="47"/>
      <c r="S40" s="47"/>
      <c r="T40" s="47"/>
    </row>
    <row r="41" customFormat="false" ht="12" hidden="false" customHeight="true" outlineLevel="0" collapsed="false">
      <c r="A41" s="46"/>
      <c r="B41" s="47"/>
      <c r="C41" s="47"/>
      <c r="D41" s="47"/>
      <c r="E41" s="47"/>
      <c r="F41" s="48"/>
      <c r="G41" s="49"/>
      <c r="H41" s="49"/>
      <c r="I41" s="49"/>
      <c r="J41" s="49"/>
      <c r="K41" s="49" t="str">
        <f aca="false">CONCATENATE(G41,L41)</f>
        <v/>
      </c>
      <c r="L41" s="50" t="str">
        <f aca="false"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/>
      </c>
      <c r="M41" s="51" t="str">
        <f aca="false">IF(L41="L","Baixa",IF(L41="A","Média",IF(L41="","","Alta")))</f>
        <v/>
      </c>
      <c r="N41" s="52" t="str">
        <f aca="false">IF(ISBLANK(G41),"",IF(G41="ALI",IF(L41="L",7,IF(L41="A",10,15)),IF(G41="AIE",IF(L41="L",5,IF(L41="A",7,10)),IF(G41="SE",IF(L41="L",4,IF(L41="A",5,7)),IF(OR(G41="EE",G41="CE"),IF(L41="L",3,IF(L41="A",4,6)))))))</f>
        <v/>
      </c>
      <c r="O41" s="53" t="inlineStr">
        <f aca="false">IF(H41="I",N41*Contagem!$U$11,IF(H41="E",N41*Contagem!$U$13,IF(H41="A",N41*Contagem!$U$12,IF(H41="T",N41*Contagem!$U$14,""))))</f>
        <is>
          <t/>
        </is>
      </c>
      <c r="P41" s="47"/>
      <c r="Q41" s="47"/>
      <c r="R41" s="47"/>
      <c r="S41" s="47"/>
      <c r="T41" s="47"/>
    </row>
    <row r="42" customFormat="false" ht="12" hidden="false" customHeight="true" outlineLevel="0" collapsed="false">
      <c r="A42" s="46"/>
      <c r="B42" s="47"/>
      <c r="C42" s="47"/>
      <c r="D42" s="47"/>
      <c r="E42" s="47"/>
      <c r="F42" s="48"/>
      <c r="G42" s="49"/>
      <c r="H42" s="49"/>
      <c r="I42" s="49"/>
      <c r="J42" s="49"/>
      <c r="K42" s="49" t="str">
        <f aca="false">CONCATENATE(G42,L42)</f>
        <v/>
      </c>
      <c r="L42" s="50" t="str">
        <f aca="false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/>
      </c>
      <c r="M42" s="51" t="str">
        <f aca="false">IF(L42="L","Baixa",IF(L42="A","Média",IF(L42="","","Alta")))</f>
        <v/>
      </c>
      <c r="N42" s="52" t="str">
        <f aca="false">IF(ISBLANK(G42),"",IF(G42="ALI",IF(L42="L",7,IF(L42="A",10,15)),IF(G42="AIE",IF(L42="L",5,IF(L42="A",7,10)),IF(G42="SE",IF(L42="L",4,IF(L42="A",5,7)),IF(OR(G42="EE",G42="CE"),IF(L42="L",3,IF(L42="A",4,6)))))))</f>
        <v/>
      </c>
      <c r="O42" s="53" t="inlineStr">
        <f aca="false">IF(H42="I",N42*Contagem!$U$11,IF(H42="E",N42*Contagem!$U$13,IF(H42="A",N42*Contagem!$U$12,IF(H42="T",N42*Contagem!$U$14,""))))</f>
        <is>
          <t/>
        </is>
      </c>
      <c r="P42" s="47"/>
      <c r="Q42" s="47"/>
      <c r="R42" s="47"/>
      <c r="S42" s="47"/>
      <c r="T42" s="47"/>
    </row>
    <row r="43" customFormat="false" ht="12" hidden="false" customHeight="true" outlineLevel="0" collapsed="false">
      <c r="A43" s="46"/>
      <c r="B43" s="47"/>
      <c r="C43" s="47"/>
      <c r="D43" s="47"/>
      <c r="E43" s="47"/>
      <c r="F43" s="48"/>
      <c r="G43" s="49"/>
      <c r="H43" s="49"/>
      <c r="I43" s="49"/>
      <c r="J43" s="49"/>
      <c r="K43" s="49" t="str">
        <f aca="false">CONCATENATE(G43,L43)</f>
        <v/>
      </c>
      <c r="L43" s="50" t="str">
        <f aca="false"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/>
      </c>
      <c r="M43" s="51" t="str">
        <f aca="false">IF(L43="L","Baixa",IF(L43="A","Média",IF(L43="","","Alta")))</f>
        <v/>
      </c>
      <c r="N43" s="52" t="str">
        <f aca="false">IF(ISBLANK(G43),"",IF(G43="ALI",IF(L43="L",7,IF(L43="A",10,15)),IF(G43="AIE",IF(L43="L",5,IF(L43="A",7,10)),IF(G43="SE",IF(L43="L",4,IF(L43="A",5,7)),IF(OR(G43="EE",G43="CE"),IF(L43="L",3,IF(L43="A",4,6)))))))</f>
        <v/>
      </c>
      <c r="O43" s="53" t="inlineStr">
        <f aca="false">IF(H43="I",N43*Contagem!$U$11,IF(H43="E",N43*Contagem!$U$13,IF(H43="A",N43*Contagem!$U$12,IF(H43="T",N43*Contagem!$U$14,""))))</f>
        <is>
          <t/>
        </is>
      </c>
      <c r="P43" s="47"/>
      <c r="Q43" s="47"/>
      <c r="R43" s="47"/>
      <c r="S43" s="47"/>
      <c r="T43" s="47"/>
    </row>
    <row r="44" customFormat="false" ht="12" hidden="false" customHeight="true" outlineLevel="0" collapsed="false">
      <c r="A44" s="46"/>
      <c r="B44" s="47"/>
      <c r="C44" s="47"/>
      <c r="D44" s="47"/>
      <c r="E44" s="47"/>
      <c r="F44" s="48"/>
      <c r="G44" s="49"/>
      <c r="H44" s="49"/>
      <c r="I44" s="49"/>
      <c r="J44" s="49"/>
      <c r="K44" s="49" t="str">
        <f aca="false">CONCATENATE(G44,L44)</f>
        <v/>
      </c>
      <c r="L44" s="50" t="str">
        <f aca="false"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/>
      </c>
      <c r="M44" s="51" t="str">
        <f aca="false">IF(L44="L","Baixa",IF(L44="A","Média",IF(L44="","","Alta")))</f>
        <v/>
      </c>
      <c r="N44" s="52" t="str">
        <f aca="false">IF(ISBLANK(G44),"",IF(G44="ALI",IF(L44="L",7,IF(L44="A",10,15)),IF(G44="AIE",IF(L44="L",5,IF(L44="A",7,10)),IF(G44="SE",IF(L44="L",4,IF(L44="A",5,7)),IF(OR(G44="EE",G44="CE"),IF(L44="L",3,IF(L44="A",4,6)))))))</f>
        <v/>
      </c>
      <c r="O44" s="53" t="inlineStr">
        <f aca="false">IF(H44="I",N44*Contagem!$U$11,IF(H44="E",N44*Contagem!$U$13,IF(H44="A",N44*Contagem!$U$12,IF(H44="T",N44*Contagem!$U$14,""))))</f>
        <is>
          <t/>
        </is>
      </c>
      <c r="P44" s="47"/>
      <c r="Q44" s="47"/>
      <c r="R44" s="47"/>
      <c r="S44" s="47"/>
      <c r="T44" s="47"/>
    </row>
    <row r="45" customFormat="false" ht="12" hidden="false" customHeight="true" outlineLevel="0" collapsed="false">
      <c r="A45" s="46"/>
      <c r="B45" s="47"/>
      <c r="C45" s="47"/>
      <c r="D45" s="47"/>
      <c r="E45" s="47"/>
      <c r="F45" s="48"/>
      <c r="G45" s="49"/>
      <c r="H45" s="49"/>
      <c r="I45" s="49"/>
      <c r="J45" s="49"/>
      <c r="K45" s="49" t="str">
        <f aca="false">CONCATENATE(G45,L45)</f>
        <v/>
      </c>
      <c r="L45" s="50" t="str">
        <f aca="false"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/>
      </c>
      <c r="M45" s="51" t="str">
        <f aca="false">IF(L45="L","Baixa",IF(L45="A","Média",IF(L45="","","Alta")))</f>
        <v/>
      </c>
      <c r="N45" s="52" t="str">
        <f aca="false">IF(ISBLANK(G45),"",IF(G45="ALI",IF(L45="L",7,IF(L45="A",10,15)),IF(G45="AIE",IF(L45="L",5,IF(L45="A",7,10)),IF(G45="SE",IF(L45="L",4,IF(L45="A",5,7)),IF(OR(G45="EE",G45="CE"),IF(L45="L",3,IF(L45="A",4,6)))))))</f>
        <v/>
      </c>
      <c r="O45" s="53" t="inlineStr">
        <f aca="false">IF(H45="I",N45*Contagem!$U$11,IF(H45="E",N45*Contagem!$U$13,IF(H45="A",N45*Contagem!$U$12,IF(H45="T",N45*Contagem!$U$14,""))))</f>
        <is>
          <t/>
        </is>
      </c>
      <c r="P45" s="47"/>
      <c r="Q45" s="47"/>
      <c r="R45" s="47"/>
      <c r="S45" s="47"/>
      <c r="T45" s="47"/>
    </row>
    <row r="46" customFormat="false" ht="12" hidden="false" customHeight="true" outlineLevel="0" collapsed="false">
      <c r="A46" s="46"/>
      <c r="B46" s="47"/>
      <c r="C46" s="47"/>
      <c r="D46" s="47"/>
      <c r="E46" s="47"/>
      <c r="F46" s="48"/>
      <c r="G46" s="49"/>
      <c r="H46" s="49"/>
      <c r="I46" s="49"/>
      <c r="J46" s="49"/>
      <c r="K46" s="49" t="str">
        <f aca="false">CONCATENATE(G46,L46)</f>
        <v/>
      </c>
      <c r="L46" s="50" t="str">
        <f aca="false"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/>
      </c>
      <c r="M46" s="51" t="str">
        <f aca="false">IF(L46="L","Baixa",IF(L46="A","Média",IF(L46="","","Alta")))</f>
        <v/>
      </c>
      <c r="N46" s="52" t="str">
        <f aca="false">IF(ISBLANK(G46),"",IF(G46="ALI",IF(L46="L",7,IF(L46="A",10,15)),IF(G46="AIE",IF(L46="L",5,IF(L46="A",7,10)),IF(G46="SE",IF(L46="L",4,IF(L46="A",5,7)),IF(OR(G46="EE",G46="CE"),IF(L46="L",3,IF(L46="A",4,6)))))))</f>
        <v/>
      </c>
      <c r="O46" s="53" t="inlineStr">
        <f aca="false">IF(H46="I",N46*Contagem!$U$11,IF(H46="E",N46*Contagem!$U$13,IF(H46="A",N46*Contagem!$U$12,IF(H46="T",N46*Contagem!$U$14,""))))</f>
        <is>
          <t/>
        </is>
      </c>
      <c r="P46" s="47"/>
      <c r="Q46" s="47"/>
      <c r="R46" s="47"/>
      <c r="S46" s="47"/>
      <c r="T46" s="47"/>
    </row>
    <row r="47" customFormat="false" ht="12" hidden="false" customHeight="true" outlineLevel="0" collapsed="false">
      <c r="A47" s="46"/>
      <c r="B47" s="47"/>
      <c r="C47" s="47"/>
      <c r="D47" s="47"/>
      <c r="E47" s="47"/>
      <c r="F47" s="48"/>
      <c r="G47" s="49"/>
      <c r="H47" s="49"/>
      <c r="I47" s="49"/>
      <c r="J47" s="49"/>
      <c r="K47" s="49" t="str">
        <f aca="false">CONCATENATE(G47,L47)</f>
        <v/>
      </c>
      <c r="L47" s="50" t="str">
        <f aca="false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/>
      </c>
      <c r="M47" s="51" t="str">
        <f aca="false">IF(L47="L","Baixa",IF(L47="A","Média",IF(L47="","","Alta")))</f>
        <v/>
      </c>
      <c r="N47" s="52" t="str">
        <f aca="false">IF(ISBLANK(G47),"",IF(G47="ALI",IF(L47="L",7,IF(L47="A",10,15)),IF(G47="AIE",IF(L47="L",5,IF(L47="A",7,10)),IF(G47="SE",IF(L47="L",4,IF(L47="A",5,7)),IF(OR(G47="EE",G47="CE"),IF(L47="L",3,IF(L47="A",4,6)))))))</f>
        <v/>
      </c>
      <c r="O47" s="53" t="inlineStr">
        <f aca="false">IF(H47="I",N47*Contagem!$U$11,IF(H47="E",N47*Contagem!$U$13,IF(H47="A",N47*Contagem!$U$12,IF(H47="T",N47*Contagem!$U$14,""))))</f>
        <is>
          <t/>
        </is>
      </c>
      <c r="P47" s="47"/>
      <c r="Q47" s="47"/>
      <c r="R47" s="47"/>
      <c r="S47" s="47"/>
      <c r="T47" s="47"/>
    </row>
    <row r="48" customFormat="false" ht="12" hidden="false" customHeight="true" outlineLevel="0" collapsed="false">
      <c r="A48" s="46"/>
      <c r="B48" s="47"/>
      <c r="C48" s="47"/>
      <c r="D48" s="47"/>
      <c r="E48" s="47"/>
      <c r="F48" s="48"/>
      <c r="G48" s="49"/>
      <c r="H48" s="49"/>
      <c r="I48" s="49"/>
      <c r="J48" s="49"/>
      <c r="K48" s="49" t="str">
        <f aca="false">CONCATENATE(G48,L48)</f>
        <v/>
      </c>
      <c r="L48" s="50" t="str">
        <f aca="false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/>
      </c>
      <c r="M48" s="51" t="str">
        <f aca="false">IF(L48="L","Baixa",IF(L48="A","Média",IF(L48="","","Alta")))</f>
        <v/>
      </c>
      <c r="N48" s="52" t="str">
        <f aca="false">IF(ISBLANK(G48),"",IF(G48="ALI",IF(L48="L",7,IF(L48="A",10,15)),IF(G48="AIE",IF(L48="L",5,IF(L48="A",7,10)),IF(G48="SE",IF(L48="L",4,IF(L48="A",5,7)),IF(OR(G48="EE",G48="CE"),IF(L48="L",3,IF(L48="A",4,6)))))))</f>
        <v/>
      </c>
      <c r="O48" s="53" t="inlineStr">
        <f aca="false">IF(H48="I",N48*Contagem!$U$11,IF(H48="E",N48*Contagem!$U$13,IF(H48="A",N48*Contagem!$U$12,IF(H48="T",N48*Contagem!$U$14,""))))</f>
        <is>
          <t/>
        </is>
      </c>
      <c r="P48" s="47"/>
      <c r="Q48" s="47"/>
      <c r="R48" s="47"/>
      <c r="S48" s="47"/>
      <c r="T48" s="47"/>
    </row>
    <row r="49" customFormat="false" ht="12" hidden="false" customHeight="true" outlineLevel="0" collapsed="false">
      <c r="A49" s="46"/>
      <c r="B49" s="47"/>
      <c r="C49" s="47"/>
      <c r="D49" s="47"/>
      <c r="E49" s="47"/>
      <c r="F49" s="48"/>
      <c r="G49" s="49"/>
      <c r="H49" s="49"/>
      <c r="I49" s="49"/>
      <c r="J49" s="49"/>
      <c r="K49" s="49" t="str">
        <f aca="false">CONCATENATE(G49,L49)</f>
        <v/>
      </c>
      <c r="L49" s="50" t="str">
        <f aca="false"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/>
      </c>
      <c r="M49" s="51" t="str">
        <f aca="false">IF(L49="L","Baixa",IF(L49="A","Média",IF(L49="","","Alta")))</f>
        <v/>
      </c>
      <c r="N49" s="52" t="str">
        <f aca="false">IF(ISBLANK(G49),"",IF(G49="ALI",IF(L49="L",7,IF(L49="A",10,15)),IF(G49="AIE",IF(L49="L",5,IF(L49="A",7,10)),IF(G49="SE",IF(L49="L",4,IF(L49="A",5,7)),IF(OR(G49="EE",G49="CE"),IF(L49="L",3,IF(L49="A",4,6)))))))</f>
        <v/>
      </c>
      <c r="O49" s="53" t="inlineStr">
        <f aca="false">IF(H49="I",N49*Contagem!$U$11,IF(H49="E",N49*Contagem!$U$13,IF(H49="A",N49*Contagem!$U$12,IF(H49="T",N49*Contagem!$U$14,""))))</f>
        <is>
          <t/>
        </is>
      </c>
      <c r="P49" s="47"/>
      <c r="Q49" s="47"/>
      <c r="R49" s="47"/>
      <c r="S49" s="47"/>
      <c r="T49" s="47"/>
    </row>
    <row r="50" customFormat="false" ht="12" hidden="false" customHeight="true" outlineLevel="0" collapsed="false">
      <c r="A50" s="46"/>
      <c r="B50" s="47"/>
      <c r="C50" s="47"/>
      <c r="D50" s="47"/>
      <c r="E50" s="47"/>
      <c r="F50" s="48"/>
      <c r="G50" s="49"/>
      <c r="H50" s="49"/>
      <c r="I50" s="49"/>
      <c r="J50" s="49"/>
      <c r="K50" s="49" t="str">
        <f aca="false">CONCATENATE(G50,L50)</f>
        <v/>
      </c>
      <c r="L50" s="50" t="str">
        <f aca="false">IF(OR(ISBLANK(I50),ISBLANK(J50)),IF(OR(G50="ALI",G50="AIE"),"L",IF(ISBLANK(G50),"","A")),IF(G50="EE",IF(J50&gt;=3,IF(I50&gt;=5,"H","A"),IF(J50&gt;=2,IF(I50&gt;=16,"H",IF(I50&lt;=4,"L","A")),IF(I50&lt;=15,"L","A"))),IF(OR(G50="SE",G50="CE"),IF(J50&gt;=4,IF(I50&gt;=6,"H","A"),IF(J50&gt;=2,IF(I50&gt;=20,"H",IF(I50&lt;=5,"L","A")),IF(I50&lt;=19,"L","A"))),IF(OR(G50="ALI",G50="AIE"),IF(J50&gt;=6,IF(I50&gt;=20,"H","A"),IF(J50&gt;=2,IF(I50&gt;=51,"H",IF(I50&lt;=19,"L","A")),IF(I50&lt;=50,"L","A")))))))</f>
        <v/>
      </c>
      <c r="M50" s="51" t="str">
        <f aca="false">IF(L50="L","Baixa",IF(L50="A","Média",IF(L50="","","Alta")))</f>
        <v/>
      </c>
      <c r="N50" s="52" t="str">
        <f aca="false">IF(ISBLANK(G50),"",IF(G50="ALI",IF(L50="L",7,IF(L50="A",10,15)),IF(G50="AIE",IF(L50="L",5,IF(L50="A",7,10)),IF(G50="SE",IF(L50="L",4,IF(L50="A",5,7)),IF(OR(G50="EE",G50="CE"),IF(L50="L",3,IF(L50="A",4,6)))))))</f>
        <v/>
      </c>
      <c r="O50" s="53" t="inlineStr">
        <f aca="false">IF(H50="I",N50*Contagem!$U$11,IF(H50="E",N50*Contagem!$U$13,IF(H50="A",N50*Contagem!$U$12,IF(H50="T",N50*Contagem!$U$14,""))))</f>
        <is>
          <t/>
        </is>
      </c>
      <c r="P50" s="47"/>
      <c r="Q50" s="47"/>
      <c r="R50" s="47"/>
      <c r="S50" s="47"/>
      <c r="T50" s="47"/>
    </row>
    <row r="51" customFormat="false" ht="12" hidden="false" customHeight="true" outlineLevel="0" collapsed="false">
      <c r="A51" s="46"/>
      <c r="B51" s="47"/>
      <c r="C51" s="47"/>
      <c r="D51" s="47"/>
      <c r="E51" s="47"/>
      <c r="F51" s="48"/>
      <c r="G51" s="49"/>
      <c r="H51" s="49"/>
      <c r="I51" s="49"/>
      <c r="J51" s="49"/>
      <c r="K51" s="49" t="str">
        <f aca="false">CONCATENATE(G51,L51)</f>
        <v/>
      </c>
      <c r="L51" s="50" t="str">
        <f aca="false"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/>
      </c>
      <c r="M51" s="51" t="str">
        <f aca="false">IF(L51="L","Baixa",IF(L51="A","Média",IF(L51="","","Alta")))</f>
        <v/>
      </c>
      <c r="N51" s="52" t="str">
        <f aca="false">IF(ISBLANK(G51),"",IF(G51="ALI",IF(L51="L",7,IF(L51="A",10,15)),IF(G51="AIE",IF(L51="L",5,IF(L51="A",7,10)),IF(G51="SE",IF(L51="L",4,IF(L51="A",5,7)),IF(OR(G51="EE",G51="CE"),IF(L51="L",3,IF(L51="A",4,6)))))))</f>
        <v/>
      </c>
      <c r="O51" s="53" t="inlineStr">
        <f aca="false">IF(H51="I",N51*Contagem!$U$11,IF(H51="E",N51*Contagem!$U$13,IF(H51="A",N51*Contagem!$U$12,IF(H51="T",N51*Contagem!$U$14,""))))</f>
        <is>
          <t/>
        </is>
      </c>
      <c r="P51" s="47"/>
      <c r="Q51" s="47"/>
      <c r="R51" s="47"/>
      <c r="S51" s="47"/>
      <c r="T51" s="47"/>
    </row>
    <row r="52" customFormat="false" ht="12" hidden="false" customHeight="true" outlineLevel="0" collapsed="false">
      <c r="A52" s="46"/>
      <c r="B52" s="47"/>
      <c r="C52" s="47"/>
      <c r="D52" s="47"/>
      <c r="E52" s="47"/>
      <c r="F52" s="48"/>
      <c r="G52" s="49"/>
      <c r="H52" s="49"/>
      <c r="I52" s="49"/>
      <c r="J52" s="49"/>
      <c r="K52" s="49" t="str">
        <f aca="false">CONCATENATE(G52,L52)</f>
        <v/>
      </c>
      <c r="L52" s="50" t="str">
        <f aca="false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/>
      </c>
      <c r="M52" s="51" t="str">
        <f aca="false">IF(L52="L","Baixa",IF(L52="A","Média",IF(L52="","","Alta")))</f>
        <v/>
      </c>
      <c r="N52" s="52" t="str">
        <f aca="false">IF(ISBLANK(G52),"",IF(G52="ALI",IF(L52="L",7,IF(L52="A",10,15)),IF(G52="AIE",IF(L52="L",5,IF(L52="A",7,10)),IF(G52="SE",IF(L52="L",4,IF(L52="A",5,7)),IF(OR(G52="EE",G52="CE"),IF(L52="L",3,IF(L52="A",4,6)))))))</f>
        <v/>
      </c>
      <c r="O52" s="53" t="inlineStr">
        <f aca="false">IF(H52="I",N52*Contagem!$U$11,IF(H52="E",N52*Contagem!$U$13,IF(H52="A",N52*Contagem!$U$12,IF(H52="T",N52*Contagem!$U$14,""))))</f>
        <is>
          <t/>
        </is>
      </c>
      <c r="P52" s="47"/>
      <c r="Q52" s="47"/>
      <c r="R52" s="47"/>
      <c r="S52" s="47"/>
      <c r="T52" s="47"/>
    </row>
    <row r="53" customFormat="false" ht="12" hidden="false" customHeight="true" outlineLevel="0" collapsed="false">
      <c r="A53" s="46"/>
      <c r="B53" s="47"/>
      <c r="C53" s="47"/>
      <c r="D53" s="47"/>
      <c r="E53" s="47"/>
      <c r="F53" s="48"/>
      <c r="G53" s="49"/>
      <c r="H53" s="49"/>
      <c r="I53" s="49"/>
      <c r="J53" s="49"/>
      <c r="K53" s="49" t="str">
        <f aca="false">CONCATENATE(G53,L53)</f>
        <v/>
      </c>
      <c r="L53" s="50" t="str">
        <f aca="false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/>
      </c>
      <c r="M53" s="51" t="str">
        <f aca="false">IF(L53="L","Baixa",IF(L53="A","Média",IF(L53="","","Alta")))</f>
        <v/>
      </c>
      <c r="N53" s="52" t="str">
        <f aca="false">IF(ISBLANK(G53),"",IF(G53="ALI",IF(L53="L",7,IF(L53="A",10,15)),IF(G53="AIE",IF(L53="L",5,IF(L53="A",7,10)),IF(G53="SE",IF(L53="L",4,IF(L53="A",5,7)),IF(OR(G53="EE",G53="CE"),IF(L53="L",3,IF(L53="A",4,6)))))))</f>
        <v/>
      </c>
      <c r="O53" s="53" t="inlineStr">
        <f aca="false">IF(H53="I",N53*Contagem!$U$11,IF(H53="E",N53*Contagem!$U$13,IF(H53="A",N53*Contagem!$U$12,IF(H53="T",N53*Contagem!$U$14,""))))</f>
        <is>
          <t/>
        </is>
      </c>
      <c r="P53" s="47"/>
      <c r="Q53" s="47"/>
      <c r="R53" s="47"/>
      <c r="S53" s="47"/>
      <c r="T53" s="47"/>
    </row>
    <row r="54" customFormat="false" ht="12" hidden="false" customHeight="true" outlineLevel="0" collapsed="false">
      <c r="A54" s="46"/>
      <c r="B54" s="47"/>
      <c r="C54" s="47"/>
      <c r="D54" s="47"/>
      <c r="E54" s="47"/>
      <c r="F54" s="48"/>
      <c r="G54" s="49"/>
      <c r="H54" s="49"/>
      <c r="I54" s="49"/>
      <c r="J54" s="49"/>
      <c r="K54" s="49" t="str">
        <f aca="false">CONCATENATE(G54,L54)</f>
        <v/>
      </c>
      <c r="L54" s="50" t="str">
        <f aca="false"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/>
      </c>
      <c r="M54" s="51" t="str">
        <f aca="false">IF(L54="L","Baixa",IF(L54="A","Média",IF(L54="","","Alta")))</f>
        <v/>
      </c>
      <c r="N54" s="52" t="str">
        <f aca="false">IF(ISBLANK(G54),"",IF(G54="ALI",IF(L54="L",7,IF(L54="A",10,15)),IF(G54="AIE",IF(L54="L",5,IF(L54="A",7,10)),IF(G54="SE",IF(L54="L",4,IF(L54="A",5,7)),IF(OR(G54="EE",G54="CE"),IF(L54="L",3,IF(L54="A",4,6)))))))</f>
        <v/>
      </c>
      <c r="O54" s="53" t="inlineStr">
        <f aca="false">IF(H54="I",N54*Contagem!$U$11,IF(H54="E",N54*Contagem!$U$13,IF(H54="A",N54*Contagem!$U$12,IF(H54="T",N54*Contagem!$U$14,""))))</f>
        <is>
          <t/>
        </is>
      </c>
      <c r="P54" s="47"/>
      <c r="Q54" s="47"/>
      <c r="R54" s="47"/>
      <c r="S54" s="47"/>
      <c r="T54" s="47"/>
    </row>
    <row r="55" customFormat="false" ht="12" hidden="false" customHeight="true" outlineLevel="0" collapsed="false">
      <c r="A55" s="46"/>
      <c r="B55" s="47"/>
      <c r="C55" s="47"/>
      <c r="D55" s="47"/>
      <c r="E55" s="47"/>
      <c r="F55" s="48"/>
      <c r="G55" s="49"/>
      <c r="H55" s="49"/>
      <c r="I55" s="49"/>
      <c r="J55" s="49"/>
      <c r="K55" s="49" t="str">
        <f aca="false">CONCATENATE(G55,L55)</f>
        <v/>
      </c>
      <c r="L55" s="50" t="str">
        <f aca="false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/>
      </c>
      <c r="M55" s="51" t="str">
        <f aca="false">IF(L55="L","Baixa",IF(L55="A","Média",IF(L55="","","Alta")))</f>
        <v/>
      </c>
      <c r="N55" s="52" t="str">
        <f aca="false">IF(ISBLANK(G55),"",IF(G55="ALI",IF(L55="L",7,IF(L55="A",10,15)),IF(G55="AIE",IF(L55="L",5,IF(L55="A",7,10)),IF(G55="SE",IF(L55="L",4,IF(L55="A",5,7)),IF(OR(G55="EE",G55="CE"),IF(L55="L",3,IF(L55="A",4,6)))))))</f>
        <v/>
      </c>
      <c r="O55" s="53" t="inlineStr">
        <f aca="false">IF(H55="I",N55*Contagem!$U$11,IF(H55="E",N55*Contagem!$U$13,IF(H55="A",N55*Contagem!$U$12,IF(H55="T",N55*Contagem!$U$14,""))))</f>
        <is>
          <t/>
        </is>
      </c>
      <c r="P55" s="47"/>
      <c r="Q55" s="47"/>
      <c r="R55" s="47"/>
      <c r="S55" s="47"/>
      <c r="T55" s="47"/>
    </row>
    <row r="56" customFormat="false" ht="12" hidden="false" customHeight="true" outlineLevel="0" collapsed="false">
      <c r="A56" s="46"/>
      <c r="B56" s="47"/>
      <c r="C56" s="47"/>
      <c r="D56" s="47"/>
      <c r="E56" s="47"/>
      <c r="F56" s="48"/>
      <c r="G56" s="49"/>
      <c r="H56" s="49"/>
      <c r="I56" s="49"/>
      <c r="J56" s="49"/>
      <c r="K56" s="49" t="str">
        <f aca="false">CONCATENATE(G56,L56)</f>
        <v/>
      </c>
      <c r="L56" s="50" t="str">
        <f aca="false"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/>
      </c>
      <c r="M56" s="51" t="str">
        <f aca="false">IF(L56="L","Baixa",IF(L56="A","Média",IF(L56="","","Alta")))</f>
        <v/>
      </c>
      <c r="N56" s="52" t="str">
        <f aca="false">IF(ISBLANK(G56),"",IF(G56="ALI",IF(L56="L",7,IF(L56="A",10,15)),IF(G56="AIE",IF(L56="L",5,IF(L56="A",7,10)),IF(G56="SE",IF(L56="L",4,IF(L56="A",5,7)),IF(OR(G56="EE",G56="CE"),IF(L56="L",3,IF(L56="A",4,6)))))))</f>
        <v/>
      </c>
      <c r="O56" s="53" t="inlineStr">
        <f aca="false">IF(H56="I",N56*Contagem!$U$11,IF(H56="E",N56*Contagem!$U$13,IF(H56="A",N56*Contagem!$U$12,IF(H56="T",N56*Contagem!$U$14,""))))</f>
        <is>
          <t/>
        </is>
      </c>
      <c r="P56" s="47"/>
      <c r="Q56" s="47"/>
      <c r="R56" s="47"/>
      <c r="S56" s="47"/>
      <c r="T56" s="47"/>
    </row>
    <row r="57" customFormat="false" ht="12" hidden="false" customHeight="true" outlineLevel="0" collapsed="false">
      <c r="A57" s="46"/>
      <c r="B57" s="47"/>
      <c r="C57" s="47"/>
      <c r="D57" s="47"/>
      <c r="E57" s="47"/>
      <c r="F57" s="48"/>
      <c r="G57" s="49"/>
      <c r="H57" s="49"/>
      <c r="I57" s="49"/>
      <c r="J57" s="49"/>
      <c r="K57" s="49" t="str">
        <f aca="false">CONCATENATE(G57,L57)</f>
        <v/>
      </c>
      <c r="L57" s="50" t="str">
        <f aca="false"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/>
      </c>
      <c r="M57" s="51" t="str">
        <f aca="false">IF(L57="L","Baixa",IF(L57="A","Média",IF(L57="","","Alta")))</f>
        <v/>
      </c>
      <c r="N57" s="52" t="str">
        <f aca="false">IF(ISBLANK(G57),"",IF(G57="ALI",IF(L57="L",7,IF(L57="A",10,15)),IF(G57="AIE",IF(L57="L",5,IF(L57="A",7,10)),IF(G57="SE",IF(L57="L",4,IF(L57="A",5,7)),IF(OR(G57="EE",G57="CE"),IF(L57="L",3,IF(L57="A",4,6)))))))</f>
        <v/>
      </c>
      <c r="O57" s="53" t="inlineStr">
        <f aca="false">IF(H57="I",N57*Contagem!$U$11,IF(H57="E",N57*Contagem!$U$13,IF(H57="A",N57*Contagem!$U$12,IF(H57="T",N57*Contagem!$U$14,""))))</f>
        <is>
          <t/>
        </is>
      </c>
      <c r="P57" s="47"/>
      <c r="Q57" s="47"/>
      <c r="R57" s="47"/>
      <c r="S57" s="47"/>
      <c r="T57" s="47"/>
    </row>
    <row r="58" customFormat="false" ht="12" hidden="false" customHeight="true" outlineLevel="0" collapsed="false">
      <c r="A58" s="46"/>
      <c r="B58" s="47"/>
      <c r="C58" s="47"/>
      <c r="D58" s="47"/>
      <c r="E58" s="47"/>
      <c r="F58" s="48"/>
      <c r="G58" s="49"/>
      <c r="H58" s="49"/>
      <c r="I58" s="49"/>
      <c r="J58" s="49"/>
      <c r="K58" s="49" t="str">
        <f aca="false">CONCATENATE(G58,L58)</f>
        <v/>
      </c>
      <c r="L58" s="50" t="str">
        <f aca="false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/>
      </c>
      <c r="M58" s="51" t="str">
        <f aca="false">IF(L58="L","Baixa",IF(L58="A","Média",IF(L58="","","Alta")))</f>
        <v/>
      </c>
      <c r="N58" s="52" t="str">
        <f aca="false">IF(ISBLANK(G58),"",IF(G58="ALI",IF(L58="L",7,IF(L58="A",10,15)),IF(G58="AIE",IF(L58="L",5,IF(L58="A",7,10)),IF(G58="SE",IF(L58="L",4,IF(L58="A",5,7)),IF(OR(G58="EE",G58="CE"),IF(L58="L",3,IF(L58="A",4,6)))))))</f>
        <v/>
      </c>
      <c r="O58" s="53" t="inlineStr">
        <f aca="false">IF(H58="I",N58*Contagem!$U$11,IF(H58="E",N58*Contagem!$U$13,IF(H58="A",N58*Contagem!$U$12,IF(H58="T",N58*Contagem!$U$14,""))))</f>
        <is>
          <t/>
        </is>
      </c>
      <c r="P58" s="47"/>
      <c r="Q58" s="47"/>
      <c r="R58" s="47"/>
      <c r="S58" s="47"/>
      <c r="T58" s="47"/>
    </row>
    <row r="59" customFormat="false" ht="12" hidden="false" customHeight="true" outlineLevel="0" collapsed="false">
      <c r="A59" s="46"/>
      <c r="B59" s="47"/>
      <c r="C59" s="47"/>
      <c r="D59" s="47"/>
      <c r="E59" s="47"/>
      <c r="F59" s="48"/>
      <c r="G59" s="49"/>
      <c r="H59" s="49"/>
      <c r="I59" s="49"/>
      <c r="J59" s="49"/>
      <c r="K59" s="49" t="str">
        <f aca="false">CONCATENATE(G59,L59)</f>
        <v/>
      </c>
      <c r="L59" s="50" t="str">
        <f aca="false"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/>
      </c>
      <c r="M59" s="51" t="str">
        <f aca="false">IF(L59="L","Baixa",IF(L59="A","Média",IF(L59="","","Alta")))</f>
        <v/>
      </c>
      <c r="N59" s="52" t="str">
        <f aca="false">IF(ISBLANK(G59),"",IF(G59="ALI",IF(L59="L",7,IF(L59="A",10,15)),IF(G59="AIE",IF(L59="L",5,IF(L59="A",7,10)),IF(G59="SE",IF(L59="L",4,IF(L59="A",5,7)),IF(OR(G59="EE",G59="CE"),IF(L59="L",3,IF(L59="A",4,6)))))))</f>
        <v/>
      </c>
      <c r="O59" s="53" t="inlineStr">
        <f aca="false">IF(H59="I",N59*Contagem!$U$11,IF(H59="E",N59*Contagem!$U$13,IF(H59="A",N59*Contagem!$U$12,IF(H59="T",N59*Contagem!$U$14,""))))</f>
        <is>
          <t/>
        </is>
      </c>
      <c r="P59" s="47"/>
      <c r="Q59" s="47"/>
      <c r="R59" s="47"/>
      <c r="S59" s="47"/>
      <c r="T59" s="47"/>
    </row>
    <row r="60" customFormat="false" ht="12" hidden="false" customHeight="true" outlineLevel="0" collapsed="false">
      <c r="A60" s="46"/>
      <c r="B60" s="47"/>
      <c r="C60" s="47"/>
      <c r="D60" s="47"/>
      <c r="E60" s="47"/>
      <c r="F60" s="48"/>
      <c r="G60" s="49"/>
      <c r="H60" s="49"/>
      <c r="I60" s="49"/>
      <c r="J60" s="49"/>
      <c r="K60" s="49" t="str">
        <f aca="false">CONCATENATE(G60,L60)</f>
        <v/>
      </c>
      <c r="L60" s="50" t="str">
        <f aca="false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/>
      </c>
      <c r="M60" s="51" t="str">
        <f aca="false">IF(L60="L","Baixa",IF(L60="A","Média",IF(L60="","","Alta")))</f>
        <v/>
      </c>
      <c r="N60" s="52" t="str">
        <f aca="false">IF(ISBLANK(G60),"",IF(G60="ALI",IF(L60="L",7,IF(L60="A",10,15)),IF(G60="AIE",IF(L60="L",5,IF(L60="A",7,10)),IF(G60="SE",IF(L60="L",4,IF(L60="A",5,7)),IF(OR(G60="EE",G60="CE"),IF(L60="L",3,IF(L60="A",4,6)))))))</f>
        <v/>
      </c>
      <c r="O60" s="53" t="inlineStr">
        <f aca="false">IF(H60="I",N60*Contagem!$U$11,IF(H60="E",N60*Contagem!$U$13,IF(H60="A",N60*Contagem!$U$12,IF(H60="T",N60*Contagem!$U$14,""))))</f>
        <is>
          <t/>
        </is>
      </c>
      <c r="P60" s="47"/>
      <c r="Q60" s="47"/>
      <c r="R60" s="47"/>
      <c r="S60" s="47"/>
      <c r="T60" s="47"/>
    </row>
    <row r="61" customFormat="false" ht="12" hidden="false" customHeight="true" outlineLevel="0" collapsed="false">
      <c r="A61" s="46"/>
      <c r="B61" s="47"/>
      <c r="C61" s="47"/>
      <c r="D61" s="47"/>
      <c r="E61" s="47"/>
      <c r="F61" s="48"/>
      <c r="G61" s="49"/>
      <c r="H61" s="49"/>
      <c r="I61" s="49"/>
      <c r="J61" s="49"/>
      <c r="K61" s="49" t="str">
        <f aca="false">CONCATENATE(G61,L61)</f>
        <v/>
      </c>
      <c r="L61" s="50" t="str">
        <f aca="false"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/>
      </c>
      <c r="M61" s="51" t="str">
        <f aca="false">IF(L61="L","Baixa",IF(L61="A","Média",IF(L61="","","Alta")))</f>
        <v/>
      </c>
      <c r="N61" s="52" t="str">
        <f aca="false">IF(ISBLANK(G61),"",IF(G61="ALI",IF(L61="L",7,IF(L61="A",10,15)),IF(G61="AIE",IF(L61="L",5,IF(L61="A",7,10)),IF(G61="SE",IF(L61="L",4,IF(L61="A",5,7)),IF(OR(G61="EE",G61="CE"),IF(L61="L",3,IF(L61="A",4,6)))))))</f>
        <v/>
      </c>
      <c r="O61" s="53" t="inlineStr">
        <f aca="false">IF(H61="I",N61*Contagem!$U$11,IF(H61="E",N61*Contagem!$U$13,IF(H61="A",N61*Contagem!$U$12,IF(H61="T",N61*Contagem!$U$14,""))))</f>
        <is>
          <t/>
        </is>
      </c>
      <c r="P61" s="47"/>
      <c r="Q61" s="47"/>
      <c r="R61" s="47"/>
      <c r="S61" s="47"/>
      <c r="T61" s="47"/>
    </row>
    <row r="62" customFormat="false" ht="12" hidden="false" customHeight="true" outlineLevel="0" collapsed="false">
      <c r="A62" s="46"/>
      <c r="B62" s="47"/>
      <c r="C62" s="47"/>
      <c r="D62" s="47"/>
      <c r="E62" s="47"/>
      <c r="F62" s="48"/>
      <c r="G62" s="49"/>
      <c r="H62" s="49"/>
      <c r="I62" s="49"/>
      <c r="J62" s="49"/>
      <c r="K62" s="49" t="str">
        <f aca="false">CONCATENATE(G62,L62)</f>
        <v/>
      </c>
      <c r="L62" s="50" t="str">
        <f aca="false"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/>
      </c>
      <c r="M62" s="51" t="str">
        <f aca="false">IF(L62="L","Baixa",IF(L62="A","Média",IF(L62="","","Alta")))</f>
        <v/>
      </c>
      <c r="N62" s="52" t="str">
        <f aca="false">IF(ISBLANK(G62),"",IF(G62="ALI",IF(L62="L",7,IF(L62="A",10,15)),IF(G62="AIE",IF(L62="L",5,IF(L62="A",7,10)),IF(G62="SE",IF(L62="L",4,IF(L62="A",5,7)),IF(OR(G62="EE",G62="CE"),IF(L62="L",3,IF(L62="A",4,6)))))))</f>
        <v/>
      </c>
      <c r="O62" s="53" t="inlineStr">
        <f aca="false">IF(H62="I",N62*Contagem!$U$11,IF(H62="E",N62*Contagem!$U$13,IF(H62="A",N62*Contagem!$U$12,IF(H62="T",N62*Contagem!$U$14,""))))</f>
        <is>
          <t/>
        </is>
      </c>
      <c r="P62" s="47"/>
      <c r="Q62" s="47"/>
      <c r="R62" s="47"/>
      <c r="S62" s="47"/>
      <c r="T62" s="47"/>
    </row>
    <row r="63" customFormat="false" ht="12" hidden="false" customHeight="true" outlineLevel="0" collapsed="false">
      <c r="A63" s="46"/>
      <c r="B63" s="47"/>
      <c r="C63" s="47"/>
      <c r="D63" s="47"/>
      <c r="E63" s="47"/>
      <c r="F63" s="48"/>
      <c r="G63" s="49"/>
      <c r="H63" s="49"/>
      <c r="I63" s="49"/>
      <c r="J63" s="49"/>
      <c r="K63" s="49" t="str">
        <f aca="false">CONCATENATE(G63,L63)</f>
        <v/>
      </c>
      <c r="L63" s="50" t="str">
        <f aca="false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/>
      </c>
      <c r="M63" s="51" t="str">
        <f aca="false">IF(L63="L","Baixa",IF(L63="A","Média",IF(L63="","","Alta")))</f>
        <v/>
      </c>
      <c r="N63" s="52" t="str">
        <f aca="false">IF(ISBLANK(G63),"",IF(G63="ALI",IF(L63="L",7,IF(L63="A",10,15)),IF(G63="AIE",IF(L63="L",5,IF(L63="A",7,10)),IF(G63="SE",IF(L63="L",4,IF(L63="A",5,7)),IF(OR(G63="EE",G63="CE"),IF(L63="L",3,IF(L63="A",4,6)))))))</f>
        <v/>
      </c>
      <c r="O63" s="53" t="inlineStr">
        <f aca="false">IF(H63="I",N63*Contagem!$U$11,IF(H63="E",N63*Contagem!$U$13,IF(H63="A",N63*Contagem!$U$12,IF(H63="T",N63*Contagem!$U$14,""))))</f>
        <is>
          <t/>
        </is>
      </c>
      <c r="P63" s="47"/>
      <c r="Q63" s="47"/>
      <c r="R63" s="47"/>
      <c r="S63" s="47"/>
      <c r="T63" s="47"/>
    </row>
    <row r="64" customFormat="false" ht="12" hidden="false" customHeight="true" outlineLevel="0" collapsed="false">
      <c r="A64" s="46"/>
      <c r="B64" s="47"/>
      <c r="C64" s="47"/>
      <c r="D64" s="47"/>
      <c r="E64" s="47"/>
      <c r="F64" s="48"/>
      <c r="G64" s="49"/>
      <c r="H64" s="49"/>
      <c r="I64" s="49"/>
      <c r="J64" s="49"/>
      <c r="K64" s="49" t="str">
        <f aca="false">CONCATENATE(G64,L64)</f>
        <v/>
      </c>
      <c r="L64" s="50" t="str">
        <f aca="false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/>
      </c>
      <c r="M64" s="51" t="str">
        <f aca="false">IF(L64="L","Baixa",IF(L64="A","Média",IF(L64="","","Alta")))</f>
        <v/>
      </c>
      <c r="N64" s="52" t="str">
        <f aca="false">IF(ISBLANK(G64),"",IF(G64="ALI",IF(L64="L",7,IF(L64="A",10,15)),IF(G64="AIE",IF(L64="L",5,IF(L64="A",7,10)),IF(G64="SE",IF(L64="L",4,IF(L64="A",5,7)),IF(OR(G64="EE",G64="CE"),IF(L64="L",3,IF(L64="A",4,6)))))))</f>
        <v/>
      </c>
      <c r="O64" s="53" t="inlineStr">
        <f aca="false">IF(H64="I",N64*Contagem!$U$11,IF(H64="E",N64*Contagem!$U$13,IF(H64="A",N64*Contagem!$U$12,IF(H64="T",N64*Contagem!$U$14,""))))</f>
        <is>
          <t/>
        </is>
      </c>
      <c r="P64" s="47"/>
      <c r="Q64" s="47"/>
      <c r="R64" s="47"/>
      <c r="S64" s="47"/>
      <c r="T64" s="47"/>
    </row>
    <row r="65" customFormat="false" ht="12" hidden="false" customHeight="true" outlineLevel="0" collapsed="false">
      <c r="A65" s="46"/>
      <c r="B65" s="47"/>
      <c r="C65" s="47"/>
      <c r="D65" s="47"/>
      <c r="E65" s="47"/>
      <c r="F65" s="48"/>
      <c r="G65" s="49"/>
      <c r="H65" s="49"/>
      <c r="I65" s="49"/>
      <c r="J65" s="49"/>
      <c r="K65" s="49" t="str">
        <f aca="false">CONCATENATE(G65,L65)</f>
        <v/>
      </c>
      <c r="L65" s="50" t="str">
        <f aca="false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/>
      </c>
      <c r="M65" s="51" t="str">
        <f aca="false">IF(L65="L","Baixa",IF(L65="A","Média",IF(L65="","","Alta")))</f>
        <v/>
      </c>
      <c r="N65" s="52" t="str">
        <f aca="false">IF(ISBLANK(G65),"",IF(G65="ALI",IF(L65="L",7,IF(L65="A",10,15)),IF(G65="AIE",IF(L65="L",5,IF(L65="A",7,10)),IF(G65="SE",IF(L65="L",4,IF(L65="A",5,7)),IF(OR(G65="EE",G65="CE"),IF(L65="L",3,IF(L65="A",4,6)))))))</f>
        <v/>
      </c>
      <c r="O65" s="53" t="inlineStr">
        <f aca="false">IF(H65="I",N65*Contagem!$U$11,IF(H65="E",N65*Contagem!$U$13,IF(H65="A",N65*Contagem!$U$12,IF(H65="T",N65*Contagem!$U$14,""))))</f>
        <is>
          <t/>
        </is>
      </c>
      <c r="P65" s="47"/>
      <c r="Q65" s="47"/>
      <c r="R65" s="47"/>
      <c r="S65" s="47"/>
      <c r="T65" s="47"/>
    </row>
    <row r="66" customFormat="false" ht="12" hidden="false" customHeight="true" outlineLevel="0" collapsed="false">
      <c r="A66" s="46"/>
      <c r="B66" s="47"/>
      <c r="C66" s="47"/>
      <c r="D66" s="47"/>
      <c r="E66" s="47"/>
      <c r="F66" s="48"/>
      <c r="G66" s="49"/>
      <c r="H66" s="49"/>
      <c r="I66" s="49"/>
      <c r="J66" s="49"/>
      <c r="K66" s="49" t="str">
        <f aca="false">CONCATENATE(G66,L66)</f>
        <v/>
      </c>
      <c r="L66" s="50" t="str">
        <f aca="false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/>
      </c>
      <c r="M66" s="51" t="str">
        <f aca="false">IF(L66="L","Baixa",IF(L66="A","Média",IF(L66="","","Alta")))</f>
        <v/>
      </c>
      <c r="N66" s="52" t="str">
        <f aca="false">IF(ISBLANK(G66),"",IF(G66="ALI",IF(L66="L",7,IF(L66="A",10,15)),IF(G66="AIE",IF(L66="L",5,IF(L66="A",7,10)),IF(G66="SE",IF(L66="L",4,IF(L66="A",5,7)),IF(OR(G66="EE",G66="CE"),IF(L66="L",3,IF(L66="A",4,6)))))))</f>
        <v/>
      </c>
      <c r="O66" s="53" t="inlineStr">
        <f aca="false">IF(H66="I",N66*Contagem!$U$11,IF(H66="E",N66*Contagem!$U$13,IF(H66="A",N66*Contagem!$U$12,IF(H66="T",N66*Contagem!$U$14,""))))</f>
        <is>
          <t/>
        </is>
      </c>
      <c r="P66" s="47"/>
      <c r="Q66" s="47"/>
      <c r="R66" s="47"/>
      <c r="S66" s="47"/>
      <c r="T66" s="47"/>
    </row>
    <row r="67" customFormat="false" ht="12" hidden="false" customHeight="true" outlineLevel="0" collapsed="false">
      <c r="A67" s="46"/>
      <c r="B67" s="47"/>
      <c r="C67" s="47"/>
      <c r="D67" s="47"/>
      <c r="E67" s="47"/>
      <c r="F67" s="48"/>
      <c r="G67" s="49"/>
      <c r="H67" s="49"/>
      <c r="I67" s="49"/>
      <c r="J67" s="49"/>
      <c r="K67" s="49" t="str">
        <f aca="false">CONCATENATE(G67,L67)</f>
        <v/>
      </c>
      <c r="L67" s="50" t="str">
        <f aca="false"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/>
      </c>
      <c r="M67" s="51" t="str">
        <f aca="false">IF(L67="L","Baixa",IF(L67="A","Média",IF(L67="","","Alta")))</f>
        <v/>
      </c>
      <c r="N67" s="52" t="str">
        <f aca="false">IF(ISBLANK(G67),"",IF(G67="ALI",IF(L67="L",7,IF(L67="A",10,15)),IF(G67="AIE",IF(L67="L",5,IF(L67="A",7,10)),IF(G67="SE",IF(L67="L",4,IF(L67="A",5,7)),IF(OR(G67="EE",G67="CE"),IF(L67="L",3,IF(L67="A",4,6)))))))</f>
        <v/>
      </c>
      <c r="O67" s="53" t="inlineStr">
        <f aca="false">IF(H67="I",N67*Contagem!$U$11,IF(H67="E",N67*Contagem!$U$13,IF(H67="A",N67*Contagem!$U$12,IF(H67="T",N67*Contagem!$U$14,""))))</f>
        <is>
          <t/>
        </is>
      </c>
      <c r="P67" s="47"/>
      <c r="Q67" s="47"/>
      <c r="R67" s="47"/>
      <c r="S67" s="47"/>
      <c r="T67" s="47"/>
    </row>
    <row r="68" customFormat="false" ht="12" hidden="false" customHeight="true" outlineLevel="0" collapsed="false">
      <c r="A68" s="46"/>
      <c r="B68" s="47"/>
      <c r="C68" s="47"/>
      <c r="D68" s="47"/>
      <c r="E68" s="47"/>
      <c r="F68" s="48"/>
      <c r="G68" s="49"/>
      <c r="H68" s="49"/>
      <c r="I68" s="49"/>
      <c r="J68" s="49"/>
      <c r="K68" s="49" t="str">
        <f aca="false">CONCATENATE(G68,L68)</f>
        <v/>
      </c>
      <c r="L68" s="50" t="str">
        <f aca="false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/>
      </c>
      <c r="M68" s="51" t="str">
        <f aca="false">IF(L68="L","Baixa",IF(L68="A","Média",IF(L68="","","Alta")))</f>
        <v/>
      </c>
      <c r="N68" s="52" t="str">
        <f aca="false">IF(ISBLANK(G68),"",IF(G68="ALI",IF(L68="L",7,IF(L68="A",10,15)),IF(G68="AIE",IF(L68="L",5,IF(L68="A",7,10)),IF(G68="SE",IF(L68="L",4,IF(L68="A",5,7)),IF(OR(G68="EE",G68="CE"),IF(L68="L",3,IF(L68="A",4,6)))))))</f>
        <v/>
      </c>
      <c r="O68" s="53" t="inlineStr">
        <f aca="false">IF(H68="I",N68*Contagem!$U$11,IF(H68="E",N68*Contagem!$U$13,IF(H68="A",N68*Contagem!$U$12,IF(H68="T",N68*Contagem!$U$14,""))))</f>
        <is>
          <t/>
        </is>
      </c>
      <c r="P68" s="47"/>
      <c r="Q68" s="47"/>
      <c r="R68" s="47"/>
      <c r="S68" s="47"/>
      <c r="T68" s="47"/>
    </row>
    <row r="69" customFormat="false" ht="12" hidden="false" customHeight="true" outlineLevel="0" collapsed="false">
      <c r="A69" s="46"/>
      <c r="B69" s="47"/>
      <c r="C69" s="47"/>
      <c r="D69" s="47"/>
      <c r="E69" s="47"/>
      <c r="F69" s="48"/>
      <c r="G69" s="49"/>
      <c r="H69" s="49"/>
      <c r="I69" s="49"/>
      <c r="J69" s="49"/>
      <c r="K69" s="49" t="str">
        <f aca="false">CONCATENATE(G69,L69)</f>
        <v/>
      </c>
      <c r="L69" s="50" t="str">
        <f aca="false"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/>
      </c>
      <c r="M69" s="51" t="str">
        <f aca="false">IF(L69="L","Baixa",IF(L69="A","Média",IF(L69="","","Alta")))</f>
        <v/>
      </c>
      <c r="N69" s="52" t="str">
        <f aca="false">IF(ISBLANK(G69),"",IF(G69="ALI",IF(L69="L",7,IF(L69="A",10,15)),IF(G69="AIE",IF(L69="L",5,IF(L69="A",7,10)),IF(G69="SE",IF(L69="L",4,IF(L69="A",5,7)),IF(OR(G69="EE",G69="CE"),IF(L69="L",3,IF(L69="A",4,6)))))))</f>
        <v/>
      </c>
      <c r="O69" s="53" t="inlineStr">
        <f aca="false">IF(H69="I",N69*Contagem!$U$11,IF(H69="E",N69*Contagem!$U$13,IF(H69="A",N69*Contagem!$U$12,IF(H69="T",N69*Contagem!$U$14,""))))</f>
        <is>
          <t/>
        </is>
      </c>
      <c r="P69" s="47"/>
      <c r="Q69" s="47"/>
      <c r="R69" s="47"/>
      <c r="S69" s="47"/>
      <c r="T69" s="47"/>
    </row>
    <row r="70" customFormat="false" ht="12" hidden="false" customHeight="true" outlineLevel="0" collapsed="false">
      <c r="A70" s="46"/>
      <c r="B70" s="47"/>
      <c r="C70" s="47"/>
      <c r="D70" s="47"/>
      <c r="E70" s="47"/>
      <c r="F70" s="48"/>
      <c r="G70" s="49"/>
      <c r="H70" s="49"/>
      <c r="I70" s="49"/>
      <c r="J70" s="49"/>
      <c r="K70" s="49" t="str">
        <f aca="false">CONCATENATE(G70,L70)</f>
        <v/>
      </c>
      <c r="L70" s="50" t="str">
        <f aca="false"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/>
      </c>
      <c r="M70" s="51" t="str">
        <f aca="false">IF(L70="L","Baixa",IF(L70="A","Média",IF(L70="","","Alta")))</f>
        <v/>
      </c>
      <c r="N70" s="52" t="str">
        <f aca="false">IF(ISBLANK(G70),"",IF(G70="ALI",IF(L70="L",7,IF(L70="A",10,15)),IF(G70="AIE",IF(L70="L",5,IF(L70="A",7,10)),IF(G70="SE",IF(L70="L",4,IF(L70="A",5,7)),IF(OR(G70="EE",G70="CE"),IF(L70="L",3,IF(L70="A",4,6)))))))</f>
        <v/>
      </c>
      <c r="O70" s="53" t="inlineStr">
        <f aca="false">IF(H70="I",N70*Contagem!$U$11,IF(H70="E",N70*Contagem!$U$13,IF(H70="A",N70*Contagem!$U$12,IF(H70="T",N70*Contagem!$U$14,""))))</f>
        <is>
          <t/>
        </is>
      </c>
      <c r="P70" s="47"/>
      <c r="Q70" s="47"/>
      <c r="R70" s="47"/>
      <c r="S70" s="47"/>
      <c r="T70" s="47"/>
    </row>
    <row r="71" customFormat="false" ht="12" hidden="false" customHeight="true" outlineLevel="0" collapsed="false">
      <c r="A71" s="46"/>
      <c r="B71" s="47"/>
      <c r="C71" s="47"/>
      <c r="D71" s="47"/>
      <c r="E71" s="47"/>
      <c r="F71" s="48"/>
      <c r="G71" s="49"/>
      <c r="H71" s="49"/>
      <c r="I71" s="49"/>
      <c r="J71" s="49"/>
      <c r="K71" s="49" t="str">
        <f aca="false">CONCATENATE(G71,L71)</f>
        <v/>
      </c>
      <c r="L71" s="50" t="str">
        <f aca="false"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/>
      </c>
      <c r="M71" s="51" t="str">
        <f aca="false">IF(L71="L","Baixa",IF(L71="A","Média",IF(L71="","","Alta")))</f>
        <v/>
      </c>
      <c r="N71" s="52" t="str">
        <f aca="false">IF(ISBLANK(G71),"",IF(G71="ALI",IF(L71="L",7,IF(L71="A",10,15)),IF(G71="AIE",IF(L71="L",5,IF(L71="A",7,10)),IF(G71="SE",IF(L71="L",4,IF(L71="A",5,7)),IF(OR(G71="EE",G71="CE"),IF(L71="L",3,IF(L71="A",4,6)))))))</f>
        <v/>
      </c>
      <c r="O71" s="53" t="inlineStr">
        <f aca="false">IF(H71="I",N71*Contagem!$U$11,IF(H71="E",N71*Contagem!$U$13,IF(H71="A",N71*Contagem!$U$12,IF(H71="T",N71*Contagem!$U$14,""))))</f>
        <is>
          <t/>
        </is>
      </c>
      <c r="P71" s="47"/>
      <c r="Q71" s="47"/>
      <c r="R71" s="47"/>
      <c r="S71" s="47"/>
      <c r="T71" s="47"/>
    </row>
    <row r="72" customFormat="false" ht="12" hidden="false" customHeight="true" outlineLevel="0" collapsed="false">
      <c r="A72" s="46"/>
      <c r="B72" s="47"/>
      <c r="C72" s="47"/>
      <c r="D72" s="47"/>
      <c r="E72" s="47"/>
      <c r="F72" s="48"/>
      <c r="G72" s="49"/>
      <c r="H72" s="49"/>
      <c r="I72" s="49"/>
      <c r="J72" s="49"/>
      <c r="K72" s="49" t="str">
        <f aca="false">CONCATENATE(G72,L72)</f>
        <v/>
      </c>
      <c r="L72" s="50" t="str">
        <f aca="false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51" t="str">
        <f aca="false">IF(L72="L","Baixa",IF(L72="A","Média",IF(L72="","","Alta")))</f>
        <v/>
      </c>
      <c r="N72" s="52" t="str">
        <f aca="false">IF(ISBLANK(G72),"",IF(G72="ALI",IF(L72="L",7,IF(L72="A",10,15)),IF(G72="AIE",IF(L72="L",5,IF(L72="A",7,10)),IF(G72="SE",IF(L72="L",4,IF(L72="A",5,7)),IF(OR(G72="EE",G72="CE"),IF(L72="L",3,IF(L72="A",4,6)))))))</f>
        <v/>
      </c>
      <c r="O72" s="53" t="inlineStr">
        <f aca="false">IF(H72="I",N72*Contagem!$U$11,IF(H72="E",N72*Contagem!$U$13,IF(H72="A",N72*Contagem!$U$12,IF(H72="T",N72*Contagem!$U$14,""))))</f>
        <is>
          <t/>
        </is>
      </c>
      <c r="P72" s="47"/>
      <c r="Q72" s="47"/>
      <c r="R72" s="47"/>
      <c r="S72" s="47"/>
      <c r="T72" s="47"/>
    </row>
    <row r="73" customFormat="false" ht="12" hidden="false" customHeight="true" outlineLevel="0" collapsed="false">
      <c r="A73" s="46"/>
      <c r="B73" s="47"/>
      <c r="C73" s="47"/>
      <c r="D73" s="47"/>
      <c r="E73" s="47"/>
      <c r="F73" s="48"/>
      <c r="G73" s="49"/>
      <c r="H73" s="49"/>
      <c r="I73" s="49"/>
      <c r="J73" s="49"/>
      <c r="K73" s="49" t="str">
        <f aca="false">CONCATENATE(G73,L73)</f>
        <v/>
      </c>
      <c r="L73" s="50" t="str">
        <f aca="false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/>
      </c>
      <c r="M73" s="51" t="str">
        <f aca="false">IF(L73="L","Baixa",IF(L73="A","Média",IF(L73="","","Alta")))</f>
        <v/>
      </c>
      <c r="N73" s="52" t="str">
        <f aca="false">IF(ISBLANK(G73),"",IF(G73="ALI",IF(L73="L",7,IF(L73="A",10,15)),IF(G73="AIE",IF(L73="L",5,IF(L73="A",7,10)),IF(G73="SE",IF(L73="L",4,IF(L73="A",5,7)),IF(OR(G73="EE",G73="CE"),IF(L73="L",3,IF(L73="A",4,6)))))))</f>
        <v/>
      </c>
      <c r="O73" s="53" t="inlineStr">
        <f aca="false">IF(H73="I",N73*Contagem!$U$11,IF(H73="E",N73*Contagem!$U$13,IF(H73="A",N73*Contagem!$U$12,IF(H73="T",N73*Contagem!$U$14,""))))</f>
        <is>
          <t/>
        </is>
      </c>
      <c r="P73" s="47"/>
      <c r="Q73" s="47"/>
      <c r="R73" s="47"/>
      <c r="S73" s="47"/>
      <c r="T73" s="47"/>
    </row>
    <row r="74" customFormat="false" ht="12" hidden="false" customHeight="true" outlineLevel="0" collapsed="false">
      <c r="A74" s="46"/>
      <c r="B74" s="47"/>
      <c r="C74" s="47"/>
      <c r="D74" s="47"/>
      <c r="E74" s="47"/>
      <c r="F74" s="48"/>
      <c r="G74" s="49"/>
      <c r="H74" s="49"/>
      <c r="I74" s="49"/>
      <c r="J74" s="49"/>
      <c r="K74" s="49" t="str">
        <f aca="false">CONCATENATE(G74,L74)</f>
        <v/>
      </c>
      <c r="L74" s="50" t="str">
        <f aca="false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/>
      </c>
      <c r="M74" s="51" t="str">
        <f aca="false">IF(L74="L","Baixa",IF(L74="A","Média",IF(L74="","","Alta")))</f>
        <v/>
      </c>
      <c r="N74" s="52" t="str">
        <f aca="false">IF(ISBLANK(G74),"",IF(G74="ALI",IF(L74="L",7,IF(L74="A",10,15)),IF(G74="AIE",IF(L74="L",5,IF(L74="A",7,10)),IF(G74="SE",IF(L74="L",4,IF(L74="A",5,7)),IF(OR(G74="EE",G74="CE"),IF(L74="L",3,IF(L74="A",4,6)))))))</f>
        <v/>
      </c>
      <c r="O74" s="53" t="inlineStr">
        <f aca="false">IF(H74="I",N74*Contagem!$U$11,IF(H74="E",N74*Contagem!$U$13,IF(H74="A",N74*Contagem!$U$12,IF(H74="T",N74*Contagem!$U$14,""))))</f>
        <is>
          <t/>
        </is>
      </c>
      <c r="P74" s="47"/>
      <c r="Q74" s="47"/>
      <c r="R74" s="47"/>
      <c r="S74" s="47"/>
      <c r="T74" s="47"/>
    </row>
    <row r="75" customFormat="false" ht="12" hidden="false" customHeight="true" outlineLevel="0" collapsed="false">
      <c r="A75" s="46"/>
      <c r="B75" s="47"/>
      <c r="C75" s="47"/>
      <c r="D75" s="47"/>
      <c r="E75" s="47"/>
      <c r="F75" s="48"/>
      <c r="G75" s="49"/>
      <c r="H75" s="49"/>
      <c r="I75" s="49"/>
      <c r="J75" s="49"/>
      <c r="K75" s="49" t="str">
        <f aca="false">CONCATENATE(G75,L75)</f>
        <v/>
      </c>
      <c r="L75" s="50" t="str">
        <f aca="false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/>
      </c>
      <c r="M75" s="51" t="str">
        <f aca="false">IF(L75="L","Baixa",IF(L75="A","Média",IF(L75="","","Alta")))</f>
        <v/>
      </c>
      <c r="N75" s="52" t="str">
        <f aca="false">IF(ISBLANK(G75),"",IF(G75="ALI",IF(L75="L",7,IF(L75="A",10,15)),IF(G75="AIE",IF(L75="L",5,IF(L75="A",7,10)),IF(G75="SE",IF(L75="L",4,IF(L75="A",5,7)),IF(OR(G75="EE",G75="CE"),IF(L75="L",3,IF(L75="A",4,6)))))))</f>
        <v/>
      </c>
      <c r="O75" s="53" t="inlineStr">
        <f aca="false">IF(H75="I",N75*Contagem!$U$11,IF(H75="E",N75*Contagem!$U$13,IF(H75="A",N75*Contagem!$U$12,IF(H75="T",N75*Contagem!$U$14,""))))</f>
        <is>
          <t/>
        </is>
      </c>
      <c r="P75" s="47"/>
      <c r="Q75" s="47"/>
      <c r="R75" s="47"/>
      <c r="S75" s="47"/>
      <c r="T75" s="47"/>
    </row>
    <row r="76" customFormat="false" ht="12" hidden="false" customHeight="true" outlineLevel="0" collapsed="false">
      <c r="A76" s="46"/>
      <c r="B76" s="47"/>
      <c r="C76" s="47"/>
      <c r="D76" s="47"/>
      <c r="E76" s="47"/>
      <c r="F76" s="48"/>
      <c r="G76" s="49"/>
      <c r="H76" s="49"/>
      <c r="I76" s="49"/>
      <c r="J76" s="49"/>
      <c r="K76" s="49" t="str">
        <f aca="false">CONCATENATE(G76,L76)</f>
        <v/>
      </c>
      <c r="L76" s="50" t="str">
        <f aca="false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/>
      </c>
      <c r="M76" s="51" t="str">
        <f aca="false">IF(L76="L","Baixa",IF(L76="A","Média",IF(L76="","","Alta")))</f>
        <v/>
      </c>
      <c r="N76" s="52" t="str">
        <f aca="false">IF(ISBLANK(G76),"",IF(G76="ALI",IF(L76="L",7,IF(L76="A",10,15)),IF(G76="AIE",IF(L76="L",5,IF(L76="A",7,10)),IF(G76="SE",IF(L76="L",4,IF(L76="A",5,7)),IF(OR(G76="EE",G76="CE"),IF(L76="L",3,IF(L76="A",4,6)))))))</f>
        <v/>
      </c>
      <c r="O76" s="53" t="inlineStr">
        <f aca="false">IF(H76="I",N76*Contagem!$U$11,IF(H76="E",N76*Contagem!$U$13,IF(H76="A",N76*Contagem!$U$12,IF(H76="T",N76*Contagem!$U$14,""))))</f>
        <is>
          <t/>
        </is>
      </c>
      <c r="P76" s="47"/>
      <c r="Q76" s="47"/>
      <c r="R76" s="47"/>
      <c r="S76" s="47"/>
      <c r="T76" s="47"/>
    </row>
    <row r="77" customFormat="false" ht="12" hidden="false" customHeight="true" outlineLevel="0" collapsed="false">
      <c r="A77" s="46"/>
      <c r="B77" s="47"/>
      <c r="C77" s="47"/>
      <c r="D77" s="47"/>
      <c r="E77" s="47"/>
      <c r="F77" s="48"/>
      <c r="G77" s="49"/>
      <c r="H77" s="49"/>
      <c r="I77" s="49"/>
      <c r="J77" s="49"/>
      <c r="K77" s="49" t="str">
        <f aca="false">CONCATENATE(G77,L77)</f>
        <v/>
      </c>
      <c r="L77" s="50" t="str">
        <f aca="false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/>
      </c>
      <c r="M77" s="51" t="str">
        <f aca="false">IF(L77="L","Baixa",IF(L77="A","Média",IF(L77="","","Alta")))</f>
        <v/>
      </c>
      <c r="N77" s="52" t="str">
        <f aca="false">IF(ISBLANK(G77),"",IF(G77="ALI",IF(L77="L",7,IF(L77="A",10,15)),IF(G77="AIE",IF(L77="L",5,IF(L77="A",7,10)),IF(G77="SE",IF(L77="L",4,IF(L77="A",5,7)),IF(OR(G77="EE",G77="CE"),IF(L77="L",3,IF(L77="A",4,6)))))))</f>
        <v/>
      </c>
      <c r="O77" s="53" t="inlineStr">
        <f aca="false">IF(H77="I",N77*Contagem!$U$11,IF(H77="E",N77*Contagem!$U$13,IF(H77="A",N77*Contagem!$U$12,IF(H77="T",N77*Contagem!$U$14,""))))</f>
        <is>
          <t/>
        </is>
      </c>
      <c r="P77" s="47"/>
      <c r="Q77" s="47"/>
      <c r="R77" s="47"/>
      <c r="S77" s="47"/>
      <c r="T77" s="47"/>
    </row>
    <row r="78" customFormat="false" ht="12" hidden="false" customHeight="true" outlineLevel="0" collapsed="false">
      <c r="A78" s="46"/>
      <c r="B78" s="47"/>
      <c r="C78" s="47"/>
      <c r="D78" s="47"/>
      <c r="E78" s="47"/>
      <c r="F78" s="48"/>
      <c r="G78" s="49"/>
      <c r="H78" s="49"/>
      <c r="I78" s="49"/>
      <c r="J78" s="49"/>
      <c r="K78" s="49" t="str">
        <f aca="false">CONCATENATE(G78,L78)</f>
        <v/>
      </c>
      <c r="L78" s="50" t="str">
        <f aca="false"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/>
      </c>
      <c r="M78" s="51" t="str">
        <f aca="false">IF(L78="L","Baixa",IF(L78="A","Média",IF(L78="","","Alta")))</f>
        <v/>
      </c>
      <c r="N78" s="52" t="str">
        <f aca="false">IF(ISBLANK(G78),"",IF(G78="ALI",IF(L78="L",7,IF(L78="A",10,15)),IF(G78="AIE",IF(L78="L",5,IF(L78="A",7,10)),IF(G78="SE",IF(L78="L",4,IF(L78="A",5,7)),IF(OR(G78="EE",G78="CE"),IF(L78="L",3,IF(L78="A",4,6)))))))</f>
        <v/>
      </c>
      <c r="O78" s="53" t="inlineStr">
        <f aca="false">IF(H78="I",N78*Contagem!$U$11,IF(H78="E",N78*Contagem!$U$13,IF(H78="A",N78*Contagem!$U$12,IF(H78="T",N78*Contagem!$U$14,""))))</f>
        <is>
          <t/>
        </is>
      </c>
      <c r="P78" s="47"/>
      <c r="Q78" s="47"/>
      <c r="R78" s="47"/>
      <c r="S78" s="47"/>
      <c r="T78" s="47"/>
    </row>
    <row r="79" customFormat="false" ht="12" hidden="false" customHeight="true" outlineLevel="0" collapsed="false">
      <c r="A79" s="46"/>
      <c r="B79" s="47"/>
      <c r="C79" s="47"/>
      <c r="D79" s="47"/>
      <c r="E79" s="47"/>
      <c r="F79" s="48"/>
      <c r="G79" s="49"/>
      <c r="H79" s="49"/>
      <c r="I79" s="49"/>
      <c r="J79" s="49"/>
      <c r="K79" s="49" t="str">
        <f aca="false">CONCATENATE(G79,L79)</f>
        <v/>
      </c>
      <c r="L79" s="50" t="str">
        <f aca="false"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/>
      </c>
      <c r="M79" s="51" t="str">
        <f aca="false">IF(L79="L","Baixa",IF(L79="A","Média",IF(L79="","","Alta")))</f>
        <v/>
      </c>
      <c r="N79" s="52" t="str">
        <f aca="false">IF(ISBLANK(G79),"",IF(G79="ALI",IF(L79="L",7,IF(L79="A",10,15)),IF(G79="AIE",IF(L79="L",5,IF(L79="A",7,10)),IF(G79="SE",IF(L79="L",4,IF(L79="A",5,7)),IF(OR(G79="EE",G79="CE"),IF(L79="L",3,IF(L79="A",4,6)))))))</f>
        <v/>
      </c>
      <c r="O79" s="53" t="inlineStr">
        <f aca="false">IF(H79="I",N79*Contagem!$U$11,IF(H79="E",N79*Contagem!$U$13,IF(H79="A",N79*Contagem!$U$12,IF(H79="T",N79*Contagem!$U$14,""))))</f>
        <is>
          <t/>
        </is>
      </c>
      <c r="P79" s="47"/>
      <c r="Q79" s="47"/>
      <c r="R79" s="47"/>
      <c r="S79" s="47"/>
      <c r="T79" s="47"/>
    </row>
    <row r="80" customFormat="false" ht="12" hidden="false" customHeight="true" outlineLevel="0" collapsed="false">
      <c r="A80" s="46"/>
      <c r="B80" s="47"/>
      <c r="C80" s="47"/>
      <c r="D80" s="47"/>
      <c r="E80" s="47"/>
      <c r="F80" s="48"/>
      <c r="G80" s="49"/>
      <c r="H80" s="49"/>
      <c r="I80" s="49"/>
      <c r="J80" s="49"/>
      <c r="K80" s="49" t="str">
        <f aca="false">CONCATENATE(G80,L80)</f>
        <v/>
      </c>
      <c r="L80" s="50" t="str">
        <f aca="false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/>
      </c>
      <c r="M80" s="51" t="str">
        <f aca="false">IF(L80="L","Baixa",IF(L80="A","Média",IF(L80="","","Alta")))</f>
        <v/>
      </c>
      <c r="N80" s="52" t="str">
        <f aca="false">IF(ISBLANK(G80),"",IF(G80="ALI",IF(L80="L",7,IF(L80="A",10,15)),IF(G80="AIE",IF(L80="L",5,IF(L80="A",7,10)),IF(G80="SE",IF(L80="L",4,IF(L80="A",5,7)),IF(OR(G80="EE",G80="CE"),IF(L80="L",3,IF(L80="A",4,6)))))))</f>
        <v/>
      </c>
      <c r="O80" s="53" t="inlineStr">
        <f aca="false">IF(H80="I",N80*Contagem!$U$11,IF(H80="E",N80*Contagem!$U$13,IF(H80="A",N80*Contagem!$U$12,IF(H80="T",N80*Contagem!$U$14,""))))</f>
        <is>
          <t/>
        </is>
      </c>
      <c r="P80" s="47"/>
      <c r="Q80" s="47"/>
      <c r="R80" s="47"/>
      <c r="S80" s="47"/>
      <c r="T80" s="47"/>
    </row>
    <row r="81" customFormat="false" ht="12" hidden="false" customHeight="true" outlineLevel="0" collapsed="false">
      <c r="A81" s="46"/>
      <c r="B81" s="47"/>
      <c r="C81" s="47"/>
      <c r="D81" s="47"/>
      <c r="E81" s="47"/>
      <c r="F81" s="48"/>
      <c r="G81" s="49"/>
      <c r="H81" s="49"/>
      <c r="I81" s="49"/>
      <c r="J81" s="49"/>
      <c r="K81" s="49" t="str">
        <f aca="false">CONCATENATE(G81,L81)</f>
        <v/>
      </c>
      <c r="L81" s="50" t="str">
        <f aca="false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/>
      </c>
      <c r="M81" s="51" t="str">
        <f aca="false">IF(L81="L","Baixa",IF(L81="A","Média",IF(L81="","","Alta")))</f>
        <v/>
      </c>
      <c r="N81" s="52" t="str">
        <f aca="false">IF(ISBLANK(G81),"",IF(G81="ALI",IF(L81="L",7,IF(L81="A",10,15)),IF(G81="AIE",IF(L81="L",5,IF(L81="A",7,10)),IF(G81="SE",IF(L81="L",4,IF(L81="A",5,7)),IF(OR(G81="EE",G81="CE"),IF(L81="L",3,IF(L81="A",4,6)))))))</f>
        <v/>
      </c>
      <c r="O81" s="53" t="inlineStr">
        <f aca="false">IF(H81="I",N81*Contagem!$U$11,IF(H81="E",N81*Contagem!$U$13,IF(H81="A",N81*Contagem!$U$12,IF(H81="T",N81*Contagem!$U$14,""))))</f>
        <is>
          <t/>
        </is>
      </c>
      <c r="P81" s="47"/>
      <c r="Q81" s="47"/>
      <c r="R81" s="47"/>
      <c r="S81" s="47"/>
      <c r="T81" s="47"/>
    </row>
    <row r="82" customFormat="false" ht="12" hidden="false" customHeight="true" outlineLevel="0" collapsed="false">
      <c r="A82" s="46"/>
      <c r="B82" s="47"/>
      <c r="C82" s="47"/>
      <c r="D82" s="47"/>
      <c r="E82" s="47"/>
      <c r="F82" s="48"/>
      <c r="G82" s="49"/>
      <c r="H82" s="49"/>
      <c r="I82" s="49"/>
      <c r="J82" s="49"/>
      <c r="K82" s="49" t="str">
        <f aca="false">CONCATENATE(G82,L82)</f>
        <v/>
      </c>
      <c r="L82" s="50" t="str">
        <f aca="false"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/>
      </c>
      <c r="M82" s="51" t="str">
        <f aca="false">IF(L82="L","Baixa",IF(L82="A","Média",IF(L82="","","Alta")))</f>
        <v/>
      </c>
      <c r="N82" s="52" t="str">
        <f aca="false">IF(ISBLANK(G82),"",IF(G82="ALI",IF(L82="L",7,IF(L82="A",10,15)),IF(G82="AIE",IF(L82="L",5,IF(L82="A",7,10)),IF(G82="SE",IF(L82="L",4,IF(L82="A",5,7)),IF(OR(G82="EE",G82="CE"),IF(L82="L",3,IF(L82="A",4,6)))))))</f>
        <v/>
      </c>
      <c r="O82" s="53" t="inlineStr">
        <f aca="false">IF(H82="I",N82*Contagem!$U$11,IF(H82="E",N82*Contagem!$U$13,IF(H82="A",N82*Contagem!$U$12,IF(H82="T",N82*Contagem!$U$14,""))))</f>
        <is>
          <t/>
        </is>
      </c>
      <c r="P82" s="47"/>
      <c r="Q82" s="47"/>
      <c r="R82" s="47"/>
      <c r="S82" s="47"/>
      <c r="T82" s="47"/>
    </row>
    <row r="83" customFormat="false" ht="12" hidden="false" customHeight="true" outlineLevel="0" collapsed="false">
      <c r="A83" s="46"/>
      <c r="B83" s="47"/>
      <c r="C83" s="47"/>
      <c r="D83" s="47"/>
      <c r="E83" s="47"/>
      <c r="F83" s="48"/>
      <c r="G83" s="49"/>
      <c r="H83" s="49"/>
      <c r="I83" s="49"/>
      <c r="J83" s="49"/>
      <c r="K83" s="49" t="str">
        <f aca="false">CONCATENATE(G83,L83)</f>
        <v/>
      </c>
      <c r="L83" s="50" t="str">
        <f aca="false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/>
      </c>
      <c r="M83" s="51" t="str">
        <f aca="false">IF(L83="L","Baixa",IF(L83="A","Média",IF(L83="","","Alta")))</f>
        <v/>
      </c>
      <c r="N83" s="52" t="str">
        <f aca="false">IF(ISBLANK(G83),"",IF(G83="ALI",IF(L83="L",7,IF(L83="A",10,15)),IF(G83="AIE",IF(L83="L",5,IF(L83="A",7,10)),IF(G83="SE",IF(L83="L",4,IF(L83="A",5,7)),IF(OR(G83="EE",G83="CE"),IF(L83="L",3,IF(L83="A",4,6)))))))</f>
        <v/>
      </c>
      <c r="O83" s="53" t="inlineStr">
        <f aca="false">IF(H83="I",N83*Contagem!$U$11,IF(H83="E",N83*Contagem!$U$13,IF(H83="A",N83*Contagem!$U$12,IF(H83="T",N83*Contagem!$U$14,""))))</f>
        <is>
          <t/>
        </is>
      </c>
      <c r="P83" s="47"/>
      <c r="Q83" s="47"/>
      <c r="R83" s="47"/>
      <c r="S83" s="47"/>
      <c r="T83" s="47"/>
    </row>
    <row r="84" customFormat="false" ht="12" hidden="false" customHeight="true" outlineLevel="0" collapsed="false">
      <c r="A84" s="46"/>
      <c r="B84" s="47"/>
      <c r="C84" s="47"/>
      <c r="D84" s="47"/>
      <c r="E84" s="47"/>
      <c r="F84" s="48"/>
      <c r="G84" s="49"/>
      <c r="H84" s="49"/>
      <c r="I84" s="49"/>
      <c r="J84" s="49"/>
      <c r="K84" s="49" t="str">
        <f aca="false">CONCATENATE(G84,L84)</f>
        <v/>
      </c>
      <c r="L84" s="50" t="str">
        <f aca="false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/>
      </c>
      <c r="M84" s="51" t="str">
        <f aca="false">IF(L84="L","Baixa",IF(L84="A","Média",IF(L84="","","Alta")))</f>
        <v/>
      </c>
      <c r="N84" s="52" t="str">
        <f aca="false">IF(ISBLANK(G84),"",IF(G84="ALI",IF(L84="L",7,IF(L84="A",10,15)),IF(G84="AIE",IF(L84="L",5,IF(L84="A",7,10)),IF(G84="SE",IF(L84="L",4,IF(L84="A",5,7)),IF(OR(G84="EE",G84="CE"),IF(L84="L",3,IF(L84="A",4,6)))))))</f>
        <v/>
      </c>
      <c r="O84" s="53" t="inlineStr">
        <f aca="false">IF(H84="I",N84*Contagem!$U$11,IF(H84="E",N84*Contagem!$U$13,IF(H84="A",N84*Contagem!$U$12,IF(H84="T",N84*Contagem!$U$14,""))))</f>
        <is>
          <t/>
        </is>
      </c>
      <c r="P84" s="47"/>
      <c r="Q84" s="47"/>
      <c r="R84" s="47"/>
      <c r="S84" s="47"/>
      <c r="T84" s="47"/>
    </row>
    <row r="85" customFormat="false" ht="12" hidden="false" customHeight="true" outlineLevel="0" collapsed="false">
      <c r="A85" s="46"/>
      <c r="B85" s="47"/>
      <c r="C85" s="47"/>
      <c r="D85" s="47"/>
      <c r="E85" s="47"/>
      <c r="F85" s="48"/>
      <c r="G85" s="49"/>
      <c r="H85" s="49"/>
      <c r="I85" s="49"/>
      <c r="J85" s="49"/>
      <c r="K85" s="49" t="str">
        <f aca="false">CONCATENATE(G85,L85)</f>
        <v/>
      </c>
      <c r="L85" s="50" t="str">
        <f aca="false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/>
      </c>
      <c r="M85" s="51" t="str">
        <f aca="false">IF(L85="L","Baixa",IF(L85="A","Média",IF(L85="","","Alta")))</f>
        <v/>
      </c>
      <c r="N85" s="52" t="str">
        <f aca="false">IF(ISBLANK(G85),"",IF(G85="ALI",IF(L85="L",7,IF(L85="A",10,15)),IF(G85="AIE",IF(L85="L",5,IF(L85="A",7,10)),IF(G85="SE",IF(L85="L",4,IF(L85="A",5,7)),IF(OR(G85="EE",G85="CE"),IF(L85="L",3,IF(L85="A",4,6)))))))</f>
        <v/>
      </c>
      <c r="O85" s="53" t="inlineStr">
        <f aca="false">IF(H85="I",N85*Contagem!$U$11,IF(H85="E",N85*Contagem!$U$13,IF(H85="A",N85*Contagem!$U$12,IF(H85="T",N85*Contagem!$U$14,""))))</f>
        <is>
          <t/>
        </is>
      </c>
      <c r="P85" s="47"/>
      <c r="Q85" s="47"/>
      <c r="R85" s="47"/>
      <c r="S85" s="47"/>
      <c r="T85" s="47"/>
    </row>
    <row r="86" customFormat="false" ht="12" hidden="false" customHeight="true" outlineLevel="0" collapsed="false">
      <c r="A86" s="46"/>
      <c r="B86" s="47"/>
      <c r="C86" s="47"/>
      <c r="D86" s="47"/>
      <c r="E86" s="47"/>
      <c r="F86" s="48"/>
      <c r="G86" s="49"/>
      <c r="H86" s="49"/>
      <c r="I86" s="49"/>
      <c r="J86" s="49"/>
      <c r="K86" s="49" t="str">
        <f aca="false">CONCATENATE(G86,L86)</f>
        <v/>
      </c>
      <c r="L86" s="50" t="str">
        <f aca="false"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/>
      </c>
      <c r="M86" s="51" t="str">
        <f aca="false">IF(L86="L","Baixa",IF(L86="A","Média",IF(L86="","","Alta")))</f>
        <v/>
      </c>
      <c r="N86" s="52" t="str">
        <f aca="false">IF(ISBLANK(G86),"",IF(G86="ALI",IF(L86="L",7,IF(L86="A",10,15)),IF(G86="AIE",IF(L86="L",5,IF(L86="A",7,10)),IF(G86="SE",IF(L86="L",4,IF(L86="A",5,7)),IF(OR(G86="EE",G86="CE"),IF(L86="L",3,IF(L86="A",4,6)))))))</f>
        <v/>
      </c>
      <c r="O86" s="53" t="inlineStr">
        <f aca="false">IF(H86="I",N86*Contagem!$U$11,IF(H86="E",N86*Contagem!$U$13,IF(H86="A",N86*Contagem!$U$12,IF(H86="T",N86*Contagem!$U$14,""))))</f>
        <is>
          <t/>
        </is>
      </c>
      <c r="P86" s="47"/>
      <c r="Q86" s="47"/>
      <c r="R86" s="47"/>
      <c r="S86" s="47"/>
      <c r="T86" s="47"/>
    </row>
    <row r="87" customFormat="false" ht="12" hidden="false" customHeight="true" outlineLevel="0" collapsed="false">
      <c r="A87" s="46"/>
      <c r="B87" s="47"/>
      <c r="C87" s="47"/>
      <c r="D87" s="47"/>
      <c r="E87" s="47"/>
      <c r="F87" s="48"/>
      <c r="G87" s="49"/>
      <c r="H87" s="49"/>
      <c r="I87" s="49"/>
      <c r="J87" s="49"/>
      <c r="K87" s="49" t="str">
        <f aca="false">CONCATENATE(G87,L87)</f>
        <v/>
      </c>
      <c r="L87" s="50" t="str">
        <f aca="false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/>
      </c>
      <c r="M87" s="51" t="str">
        <f aca="false">IF(L87="L","Baixa",IF(L87="A","Média",IF(L87="","","Alta")))</f>
        <v/>
      </c>
      <c r="N87" s="52" t="str">
        <f aca="false">IF(ISBLANK(G87),"",IF(G87="ALI",IF(L87="L",7,IF(L87="A",10,15)),IF(G87="AIE",IF(L87="L",5,IF(L87="A",7,10)),IF(G87="SE",IF(L87="L",4,IF(L87="A",5,7)),IF(OR(G87="EE",G87="CE"),IF(L87="L",3,IF(L87="A",4,6)))))))</f>
        <v/>
      </c>
      <c r="O87" s="53" t="inlineStr">
        <f aca="false">IF(H87="I",N87*Contagem!$U$11,IF(H87="E",N87*Contagem!$U$13,IF(H87="A",N87*Contagem!$U$12,IF(H87="T",N87*Contagem!$U$14,""))))</f>
        <is>
          <t/>
        </is>
      </c>
      <c r="P87" s="47"/>
      <c r="Q87" s="47"/>
      <c r="R87" s="47"/>
      <c r="S87" s="47"/>
      <c r="T87" s="47"/>
    </row>
    <row r="88" customFormat="false" ht="12" hidden="false" customHeight="true" outlineLevel="0" collapsed="false">
      <c r="A88" s="46"/>
      <c r="B88" s="47"/>
      <c r="C88" s="47"/>
      <c r="D88" s="47"/>
      <c r="E88" s="47"/>
      <c r="F88" s="48"/>
      <c r="G88" s="49"/>
      <c r="H88" s="49"/>
      <c r="I88" s="49"/>
      <c r="J88" s="49"/>
      <c r="K88" s="49" t="str">
        <f aca="false">CONCATENATE(G88,L88)</f>
        <v/>
      </c>
      <c r="L88" s="50" t="str">
        <f aca="false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/>
      </c>
      <c r="M88" s="51" t="str">
        <f aca="false">IF(L88="L","Baixa",IF(L88="A","Média",IF(L88="","","Alta")))</f>
        <v/>
      </c>
      <c r="N88" s="52" t="str">
        <f aca="false">IF(ISBLANK(G88),"",IF(G88="ALI",IF(L88="L",7,IF(L88="A",10,15)),IF(G88="AIE",IF(L88="L",5,IF(L88="A",7,10)),IF(G88="SE",IF(L88="L",4,IF(L88="A",5,7)),IF(OR(G88="EE",G88="CE"),IF(L88="L",3,IF(L88="A",4,6)))))))</f>
        <v/>
      </c>
      <c r="O88" s="53" t="inlineStr">
        <f aca="false">IF(H88="I",N88*Contagem!$U$11,IF(H88="E",N88*Contagem!$U$13,IF(H88="A",N88*Contagem!$U$12,IF(H88="T",N88*Contagem!$U$14,""))))</f>
        <is>
          <t/>
        </is>
      </c>
      <c r="P88" s="47"/>
      <c r="Q88" s="47"/>
      <c r="R88" s="47"/>
      <c r="S88" s="47"/>
      <c r="T88" s="47"/>
    </row>
    <row r="89" customFormat="false" ht="12" hidden="false" customHeight="true" outlineLevel="0" collapsed="false">
      <c r="A89" s="46"/>
      <c r="B89" s="47"/>
      <c r="C89" s="47"/>
      <c r="D89" s="47"/>
      <c r="E89" s="47"/>
      <c r="F89" s="48"/>
      <c r="G89" s="49"/>
      <c r="H89" s="49"/>
      <c r="I89" s="49"/>
      <c r="J89" s="49"/>
      <c r="K89" s="49" t="str">
        <f aca="false">CONCATENATE(G89,L89)</f>
        <v/>
      </c>
      <c r="L89" s="50" t="str">
        <f aca="false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/>
      </c>
      <c r="M89" s="51" t="str">
        <f aca="false">IF(L89="L","Baixa",IF(L89="A","Média",IF(L89="","","Alta")))</f>
        <v/>
      </c>
      <c r="N89" s="52" t="str">
        <f aca="false">IF(ISBLANK(G89),"",IF(G89="ALI",IF(L89="L",7,IF(L89="A",10,15)),IF(G89="AIE",IF(L89="L",5,IF(L89="A",7,10)),IF(G89="SE",IF(L89="L",4,IF(L89="A",5,7)),IF(OR(G89="EE",G89="CE"),IF(L89="L",3,IF(L89="A",4,6)))))))</f>
        <v/>
      </c>
      <c r="O89" s="53" t="inlineStr">
        <f aca="false">IF(H89="I",N89*Contagem!$U$11,IF(H89="E",N89*Contagem!$U$13,IF(H89="A",N89*Contagem!$U$12,IF(H89="T",N89*Contagem!$U$14,""))))</f>
        <is>
          <t/>
        </is>
      </c>
      <c r="P89" s="47"/>
      <c r="Q89" s="47"/>
      <c r="R89" s="47"/>
      <c r="S89" s="47"/>
      <c r="T89" s="47"/>
    </row>
    <row r="90" customFormat="false" ht="12" hidden="false" customHeight="true" outlineLevel="0" collapsed="false">
      <c r="A90" s="46"/>
      <c r="B90" s="47"/>
      <c r="C90" s="47"/>
      <c r="D90" s="47"/>
      <c r="E90" s="47"/>
      <c r="F90" s="48"/>
      <c r="G90" s="49"/>
      <c r="H90" s="49"/>
      <c r="I90" s="49"/>
      <c r="J90" s="49"/>
      <c r="K90" s="49" t="str">
        <f aca="false">CONCATENATE(G90,L90)</f>
        <v/>
      </c>
      <c r="L90" s="50" t="str">
        <f aca="false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/>
      </c>
      <c r="M90" s="51" t="str">
        <f aca="false">IF(L90="L","Baixa",IF(L90="A","Média",IF(L90="","","Alta")))</f>
        <v/>
      </c>
      <c r="N90" s="52" t="str">
        <f aca="false">IF(ISBLANK(G90),"",IF(G90="ALI",IF(L90="L",7,IF(L90="A",10,15)),IF(G90="AIE",IF(L90="L",5,IF(L90="A",7,10)),IF(G90="SE",IF(L90="L",4,IF(L90="A",5,7)),IF(OR(G90="EE",G90="CE"),IF(L90="L",3,IF(L90="A",4,6)))))))</f>
        <v/>
      </c>
      <c r="O90" s="53" t="inlineStr">
        <f aca="false">IF(H90="I",N90*Contagem!$U$11,IF(H90="E",N90*Contagem!$U$13,IF(H90="A",N90*Contagem!$U$12,IF(H90="T",N90*Contagem!$U$14,""))))</f>
        <is>
          <t/>
        </is>
      </c>
      <c r="P90" s="47"/>
      <c r="Q90" s="47"/>
      <c r="R90" s="47"/>
      <c r="S90" s="47"/>
      <c r="T90" s="47"/>
    </row>
    <row r="91" customFormat="false" ht="12" hidden="false" customHeight="true" outlineLevel="0" collapsed="false">
      <c r="A91" s="46"/>
      <c r="B91" s="47"/>
      <c r="C91" s="47"/>
      <c r="D91" s="47"/>
      <c r="E91" s="47"/>
      <c r="F91" s="48"/>
      <c r="G91" s="49"/>
      <c r="H91" s="49"/>
      <c r="I91" s="49"/>
      <c r="J91" s="49"/>
      <c r="K91" s="49" t="str">
        <f aca="false">CONCATENATE(G91,L91)</f>
        <v/>
      </c>
      <c r="L91" s="50" t="str">
        <f aca="false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/>
      </c>
      <c r="M91" s="51" t="str">
        <f aca="false">IF(L91="L","Baixa",IF(L91="A","Média",IF(L91="","","Alta")))</f>
        <v/>
      </c>
      <c r="N91" s="52" t="str">
        <f aca="false">IF(ISBLANK(G91),"",IF(G91="ALI",IF(L91="L",7,IF(L91="A",10,15)),IF(G91="AIE",IF(L91="L",5,IF(L91="A",7,10)),IF(G91="SE",IF(L91="L",4,IF(L91="A",5,7)),IF(OR(G91="EE",G91="CE"),IF(L91="L",3,IF(L91="A",4,6)))))))</f>
        <v/>
      </c>
      <c r="O91" s="53" t="inlineStr">
        <f aca="false">IF(H91="I",N91*Contagem!$U$11,IF(H91="E",N91*Contagem!$U$13,IF(H91="A",N91*Contagem!$U$12,IF(H91="T",N91*Contagem!$U$14,""))))</f>
        <is>
          <t/>
        </is>
      </c>
      <c r="P91" s="47"/>
      <c r="Q91" s="47"/>
      <c r="R91" s="47"/>
      <c r="S91" s="47"/>
      <c r="T91" s="47"/>
    </row>
    <row r="92" customFormat="false" ht="12" hidden="false" customHeight="true" outlineLevel="0" collapsed="false">
      <c r="A92" s="46"/>
      <c r="B92" s="47"/>
      <c r="C92" s="47"/>
      <c r="D92" s="47"/>
      <c r="E92" s="47"/>
      <c r="F92" s="48"/>
      <c r="G92" s="49"/>
      <c r="H92" s="49"/>
      <c r="I92" s="49"/>
      <c r="J92" s="49"/>
      <c r="K92" s="49" t="str">
        <f aca="false">CONCATENATE(G92,L92)</f>
        <v/>
      </c>
      <c r="L92" s="50" t="str">
        <f aca="false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/>
      </c>
      <c r="M92" s="51" t="str">
        <f aca="false">IF(L92="L","Baixa",IF(L92="A","Média",IF(L92="","","Alta")))</f>
        <v/>
      </c>
      <c r="N92" s="52" t="str">
        <f aca="false">IF(ISBLANK(G92),"",IF(G92="ALI",IF(L92="L",7,IF(L92="A",10,15)),IF(G92="AIE",IF(L92="L",5,IF(L92="A",7,10)),IF(G92="SE",IF(L92="L",4,IF(L92="A",5,7)),IF(OR(G92="EE",G92="CE"),IF(L92="L",3,IF(L92="A",4,6)))))))</f>
        <v/>
      </c>
      <c r="O92" s="53" t="inlineStr">
        <f aca="false">IF(H92="I",N92*Contagem!$U$11,IF(H92="E",N92*Contagem!$U$13,IF(H92="A",N92*Contagem!$U$12,IF(H92="T",N92*Contagem!$U$14,""))))</f>
        <is>
          <t/>
        </is>
      </c>
      <c r="P92" s="47"/>
      <c r="Q92" s="47"/>
      <c r="R92" s="47"/>
      <c r="S92" s="47"/>
      <c r="T92" s="47"/>
    </row>
    <row r="93" customFormat="false" ht="12" hidden="false" customHeight="true" outlineLevel="0" collapsed="false">
      <c r="A93" s="46"/>
      <c r="B93" s="47"/>
      <c r="C93" s="47"/>
      <c r="D93" s="47"/>
      <c r="E93" s="47"/>
      <c r="F93" s="48"/>
      <c r="G93" s="49"/>
      <c r="H93" s="49"/>
      <c r="I93" s="49"/>
      <c r="J93" s="49"/>
      <c r="K93" s="49" t="str">
        <f aca="false">CONCATENATE(G93,L93)</f>
        <v/>
      </c>
      <c r="L93" s="50" t="str">
        <f aca="false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/>
      </c>
      <c r="M93" s="51" t="str">
        <f aca="false">IF(L93="L","Baixa",IF(L93="A","Média",IF(L93="","","Alta")))</f>
        <v/>
      </c>
      <c r="N93" s="52" t="str">
        <f aca="false">IF(ISBLANK(G93),"",IF(G93="ALI",IF(L93="L",7,IF(L93="A",10,15)),IF(G93="AIE",IF(L93="L",5,IF(L93="A",7,10)),IF(G93="SE",IF(L93="L",4,IF(L93="A",5,7)),IF(OR(G93="EE",G93="CE"),IF(L93="L",3,IF(L93="A",4,6)))))))</f>
        <v/>
      </c>
      <c r="O93" s="53" t="inlineStr">
        <f aca="false">IF(H93="I",N93*Contagem!$U$11,IF(H93="E",N93*Contagem!$U$13,IF(H93="A",N93*Contagem!$U$12,IF(H93="T",N93*Contagem!$U$14,""))))</f>
        <is>
          <t/>
        </is>
      </c>
      <c r="P93" s="47"/>
      <c r="Q93" s="47"/>
      <c r="R93" s="47"/>
      <c r="S93" s="47"/>
      <c r="T93" s="47"/>
    </row>
    <row r="94" customFormat="false" ht="12" hidden="false" customHeight="true" outlineLevel="0" collapsed="false">
      <c r="A94" s="46"/>
      <c r="B94" s="47"/>
      <c r="C94" s="47"/>
      <c r="D94" s="47"/>
      <c r="E94" s="47"/>
      <c r="F94" s="48"/>
      <c r="G94" s="49"/>
      <c r="H94" s="49"/>
      <c r="I94" s="49"/>
      <c r="J94" s="49"/>
      <c r="K94" s="49" t="str">
        <f aca="false">CONCATENATE(G94,L94)</f>
        <v/>
      </c>
      <c r="L94" s="50" t="str">
        <f aca="false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/>
      </c>
      <c r="M94" s="51" t="str">
        <f aca="false">IF(L94="L","Baixa",IF(L94="A","Média",IF(L94="","","Alta")))</f>
        <v/>
      </c>
      <c r="N94" s="52" t="str">
        <f aca="false">IF(ISBLANK(G94),"",IF(G94="ALI",IF(L94="L",7,IF(L94="A",10,15)),IF(G94="AIE",IF(L94="L",5,IF(L94="A",7,10)),IF(G94="SE",IF(L94="L",4,IF(L94="A",5,7)),IF(OR(G94="EE",G94="CE"),IF(L94="L",3,IF(L94="A",4,6)))))))</f>
        <v/>
      </c>
      <c r="O94" s="53" t="inlineStr">
        <f aca="false">IF(H94="I",N94*Contagem!$U$11,IF(H94="E",N94*Contagem!$U$13,IF(H94="A",N94*Contagem!$U$12,IF(H94="T",N94*Contagem!$U$14,""))))</f>
        <is>
          <t/>
        </is>
      </c>
      <c r="P94" s="47"/>
      <c r="Q94" s="47"/>
      <c r="R94" s="47"/>
      <c r="S94" s="47"/>
      <c r="T94" s="47"/>
    </row>
    <row r="95" customFormat="false" ht="12" hidden="false" customHeight="true" outlineLevel="0" collapsed="false">
      <c r="A95" s="46"/>
      <c r="B95" s="47"/>
      <c r="C95" s="47"/>
      <c r="D95" s="47"/>
      <c r="E95" s="47"/>
      <c r="F95" s="48"/>
      <c r="G95" s="49"/>
      <c r="H95" s="49"/>
      <c r="I95" s="49"/>
      <c r="J95" s="49"/>
      <c r="K95" s="49" t="str">
        <f aca="false">CONCATENATE(G95,L95)</f>
        <v/>
      </c>
      <c r="L95" s="50" t="str">
        <f aca="false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/>
      </c>
      <c r="M95" s="51" t="str">
        <f aca="false">IF(L95="L","Baixa",IF(L95="A","Média",IF(L95="","","Alta")))</f>
        <v/>
      </c>
      <c r="N95" s="52" t="str">
        <f aca="false">IF(ISBLANK(G95),"",IF(G95="ALI",IF(L95="L",7,IF(L95="A",10,15)),IF(G95="AIE",IF(L95="L",5,IF(L95="A",7,10)),IF(G95="SE",IF(L95="L",4,IF(L95="A",5,7)),IF(OR(G95="EE",G95="CE"),IF(L95="L",3,IF(L95="A",4,6)))))))</f>
        <v/>
      </c>
      <c r="O95" s="53" t="inlineStr">
        <f aca="false">IF(H95="I",N95*Contagem!$U$11,IF(H95="E",N95*Contagem!$U$13,IF(H95="A",N95*Contagem!$U$12,IF(H95="T",N95*Contagem!$U$14,""))))</f>
        <is>
          <t/>
        </is>
      </c>
      <c r="P95" s="47"/>
      <c r="Q95" s="47"/>
      <c r="R95" s="47"/>
      <c r="S95" s="47"/>
      <c r="T95" s="47"/>
    </row>
    <row r="96" customFormat="false" ht="12" hidden="false" customHeight="true" outlineLevel="0" collapsed="false">
      <c r="A96" s="46"/>
      <c r="B96" s="47"/>
      <c r="C96" s="47"/>
      <c r="D96" s="47"/>
      <c r="E96" s="47"/>
      <c r="F96" s="48"/>
      <c r="G96" s="49"/>
      <c r="H96" s="49"/>
      <c r="I96" s="49"/>
      <c r="J96" s="49"/>
      <c r="K96" s="49" t="str">
        <f aca="false">CONCATENATE(G96,L96)</f>
        <v/>
      </c>
      <c r="L96" s="50" t="str">
        <f aca="false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/>
      </c>
      <c r="M96" s="51" t="str">
        <f aca="false">IF(L96="L","Baixa",IF(L96="A","Média",IF(L96="","","Alta")))</f>
        <v/>
      </c>
      <c r="N96" s="52" t="str">
        <f aca="false">IF(ISBLANK(G96),"",IF(G96="ALI",IF(L96="L",7,IF(L96="A",10,15)),IF(G96="AIE",IF(L96="L",5,IF(L96="A",7,10)),IF(G96="SE",IF(L96="L",4,IF(L96="A",5,7)),IF(OR(G96="EE",G96="CE"),IF(L96="L",3,IF(L96="A",4,6)))))))</f>
        <v/>
      </c>
      <c r="O96" s="53" t="inlineStr">
        <f aca="false">IF(H96="I",N96*Contagem!$U$11,IF(H96="E",N96*Contagem!$U$13,IF(H96="A",N96*Contagem!$U$12,IF(H96="T",N96*Contagem!$U$14,""))))</f>
        <is>
          <t/>
        </is>
      </c>
      <c r="P96" s="47"/>
      <c r="Q96" s="47"/>
      <c r="R96" s="47"/>
      <c r="S96" s="47"/>
      <c r="T96" s="47"/>
    </row>
    <row r="97" customFormat="false" ht="12" hidden="false" customHeight="true" outlineLevel="0" collapsed="false">
      <c r="A97" s="46"/>
      <c r="B97" s="47"/>
      <c r="C97" s="47"/>
      <c r="D97" s="47"/>
      <c r="E97" s="47"/>
      <c r="F97" s="48"/>
      <c r="G97" s="49"/>
      <c r="H97" s="49"/>
      <c r="I97" s="49"/>
      <c r="J97" s="49"/>
      <c r="K97" s="49" t="str">
        <f aca="false">CONCATENATE(G97,L97)</f>
        <v/>
      </c>
      <c r="L97" s="50" t="str">
        <f aca="false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/>
      </c>
      <c r="M97" s="51" t="str">
        <f aca="false">IF(L97="L","Baixa",IF(L97="A","Média",IF(L97="","","Alta")))</f>
        <v/>
      </c>
      <c r="N97" s="52" t="str">
        <f aca="false">IF(ISBLANK(G97),"",IF(G97="ALI",IF(L97="L",7,IF(L97="A",10,15)),IF(G97="AIE",IF(L97="L",5,IF(L97="A",7,10)),IF(G97="SE",IF(L97="L",4,IF(L97="A",5,7)),IF(OR(G97="EE",G97="CE"),IF(L97="L",3,IF(L97="A",4,6)))))))</f>
        <v/>
      </c>
      <c r="O97" s="53" t="inlineStr">
        <f aca="false">IF(H97="I",N97*Contagem!$U$11,IF(H97="E",N97*Contagem!$U$13,IF(H97="A",N97*Contagem!$U$12,IF(H97="T",N97*Contagem!$U$14,""))))</f>
        <is>
          <t/>
        </is>
      </c>
      <c r="P97" s="47"/>
      <c r="Q97" s="47"/>
      <c r="R97" s="47"/>
      <c r="S97" s="47"/>
      <c r="T97" s="47"/>
    </row>
    <row r="98" customFormat="false" ht="12" hidden="false" customHeight="true" outlineLevel="0" collapsed="false">
      <c r="A98" s="46"/>
      <c r="B98" s="47"/>
      <c r="C98" s="47"/>
      <c r="D98" s="47"/>
      <c r="E98" s="47"/>
      <c r="F98" s="48"/>
      <c r="G98" s="49"/>
      <c r="H98" s="49"/>
      <c r="I98" s="49"/>
      <c r="J98" s="49"/>
      <c r="K98" s="49" t="str">
        <f aca="false">CONCATENATE(G98,L98)</f>
        <v/>
      </c>
      <c r="L98" s="50" t="str">
        <f aca="false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51" t="str">
        <f aca="false">IF(L98="L","Baixa",IF(L98="A","Média",IF(L98="","","Alta")))</f>
        <v/>
      </c>
      <c r="N98" s="52" t="str">
        <f aca="false">IF(ISBLANK(G98),"",IF(G98="ALI",IF(L98="L",7,IF(L98="A",10,15)),IF(G98="AIE",IF(L98="L",5,IF(L98="A",7,10)),IF(G98="SE",IF(L98="L",4,IF(L98="A",5,7)),IF(OR(G98="EE",G98="CE"),IF(L98="L",3,IF(L98="A",4,6)))))))</f>
        <v/>
      </c>
      <c r="O98" s="53" t="inlineStr">
        <f aca="false">IF(H98="I",N98*Contagem!$U$11,IF(H98="E",N98*Contagem!$U$13,IF(H98="A",N98*Contagem!$U$12,IF(H98="T",N98*Contagem!$U$14,""))))</f>
        <is>
          <t/>
        </is>
      </c>
      <c r="P98" s="47"/>
      <c r="Q98" s="47"/>
      <c r="R98" s="47"/>
      <c r="S98" s="47"/>
      <c r="T98" s="47"/>
    </row>
    <row r="99" customFormat="false" ht="12" hidden="false" customHeight="true" outlineLevel="0" collapsed="false">
      <c r="A99" s="46"/>
      <c r="B99" s="47"/>
      <c r="C99" s="47"/>
      <c r="D99" s="47"/>
      <c r="E99" s="47"/>
      <c r="F99" s="48"/>
      <c r="G99" s="49"/>
      <c r="H99" s="49"/>
      <c r="I99" s="49"/>
      <c r="J99" s="49"/>
      <c r="K99" s="49" t="str">
        <f aca="false">CONCATENATE(G99,L99)</f>
        <v/>
      </c>
      <c r="L99" s="50" t="str">
        <f aca="false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/>
      </c>
      <c r="M99" s="51" t="str">
        <f aca="false">IF(L99="L","Baixa",IF(L99="A","Média",IF(L99="","","Alta")))</f>
        <v/>
      </c>
      <c r="N99" s="52" t="str">
        <f aca="false">IF(ISBLANK(G99),"",IF(G99="ALI",IF(L99="L",7,IF(L99="A",10,15)),IF(G99="AIE",IF(L99="L",5,IF(L99="A",7,10)),IF(G99="SE",IF(L99="L",4,IF(L99="A",5,7)),IF(OR(G99="EE",G99="CE"),IF(L99="L",3,IF(L99="A",4,6)))))))</f>
        <v/>
      </c>
      <c r="O99" s="53" t="inlineStr">
        <f aca="false">IF(H99="I",N99*Contagem!$U$11,IF(H99="E",N99*Contagem!$U$13,IF(H99="A",N99*Contagem!$U$12,IF(H99="T",N99*Contagem!$U$14,""))))</f>
        <is>
          <t/>
        </is>
      </c>
      <c r="P99" s="47"/>
      <c r="Q99" s="47"/>
      <c r="R99" s="47"/>
      <c r="S99" s="47"/>
      <c r="T99" s="47"/>
    </row>
    <row r="100" customFormat="false" ht="12" hidden="false" customHeight="true" outlineLevel="0" collapsed="false">
      <c r="A100" s="46"/>
      <c r="B100" s="47"/>
      <c r="C100" s="47"/>
      <c r="D100" s="47"/>
      <c r="E100" s="47"/>
      <c r="F100" s="48"/>
      <c r="G100" s="49"/>
      <c r="H100" s="49"/>
      <c r="I100" s="49"/>
      <c r="J100" s="49"/>
      <c r="K100" s="49" t="str">
        <f aca="false">CONCATENATE(G100,L100)</f>
        <v/>
      </c>
      <c r="L100" s="50" t="str">
        <f aca="false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51" t="str">
        <f aca="false">IF(L100="L","Baixa",IF(L100="A","Média",IF(L100="","","Alta")))</f>
        <v/>
      </c>
      <c r="N100" s="52" t="str">
        <f aca="false">IF(ISBLANK(G100),"",IF(G100="ALI",IF(L100="L",7,IF(L100="A",10,15)),IF(G100="AIE",IF(L100="L",5,IF(L100="A",7,10)),IF(G100="SE",IF(L100="L",4,IF(L100="A",5,7)),IF(OR(G100="EE",G100="CE"),IF(L100="L",3,IF(L100="A",4,6)))))))</f>
        <v/>
      </c>
      <c r="O100" s="53" t="inlineStr">
        <f aca="false">IF(H100="I",N100*Contagem!$U$11,IF(H100="E",N100*Contagem!$U$13,IF(H100="A",N100*Contagem!$U$12,IF(H100="T",N100*Contagem!$U$14,""))))</f>
        <is>
          <t/>
        </is>
      </c>
      <c r="P100" s="47"/>
      <c r="Q100" s="47"/>
      <c r="R100" s="47"/>
      <c r="S100" s="47"/>
      <c r="T100" s="47"/>
    </row>
    <row r="101" customFormat="false" ht="12" hidden="false" customHeight="true" outlineLevel="0" collapsed="false">
      <c r="A101" s="46"/>
      <c r="B101" s="47"/>
      <c r="C101" s="47"/>
      <c r="D101" s="47"/>
      <c r="E101" s="47"/>
      <c r="F101" s="48"/>
      <c r="G101" s="49"/>
      <c r="H101" s="49"/>
      <c r="I101" s="49"/>
      <c r="J101" s="49"/>
      <c r="K101" s="49" t="str">
        <f aca="false">CONCATENATE(G101,L101)</f>
        <v/>
      </c>
      <c r="L101" s="50" t="str">
        <f aca="false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/>
      </c>
      <c r="M101" s="51" t="str">
        <f aca="false">IF(L101="L","Baixa",IF(L101="A","Média",IF(L101="","","Alta")))</f>
        <v/>
      </c>
      <c r="N101" s="52" t="str">
        <f aca="false">IF(ISBLANK(G101),"",IF(G101="ALI",IF(L101="L",7,IF(L101="A",10,15)),IF(G101="AIE",IF(L101="L",5,IF(L101="A",7,10)),IF(G101="SE",IF(L101="L",4,IF(L101="A",5,7)),IF(OR(G101="EE",G101="CE"),IF(L101="L",3,IF(L101="A",4,6)))))))</f>
        <v/>
      </c>
      <c r="O101" s="53" t="inlineStr">
        <f aca="false">IF(H101="I",N101*Contagem!$U$11,IF(H101="E",N101*Contagem!$U$13,IF(H101="A",N101*Contagem!$U$12,IF(H101="T",N101*Contagem!$U$14,""))))</f>
        <is>
          <t/>
        </is>
      </c>
      <c r="P101" s="47"/>
      <c r="Q101" s="47"/>
      <c r="R101" s="47"/>
      <c r="S101" s="47"/>
      <c r="T101" s="47"/>
    </row>
    <row r="102" customFormat="false" ht="12" hidden="false" customHeight="true" outlineLevel="0" collapsed="false">
      <c r="A102" s="46"/>
      <c r="B102" s="47"/>
      <c r="C102" s="47"/>
      <c r="D102" s="47"/>
      <c r="E102" s="47"/>
      <c r="F102" s="48"/>
      <c r="G102" s="49"/>
      <c r="H102" s="49"/>
      <c r="I102" s="49"/>
      <c r="J102" s="49"/>
      <c r="K102" s="49" t="str">
        <f aca="false">CONCATENATE(G102,L102)</f>
        <v/>
      </c>
      <c r="L102" s="50" t="str">
        <f aca="false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/>
      </c>
      <c r="M102" s="51" t="str">
        <f aca="false">IF(L102="L","Baixa",IF(L102="A","Média",IF(L102="","","Alta")))</f>
        <v/>
      </c>
      <c r="N102" s="52" t="str">
        <f aca="false">IF(ISBLANK(G102),"",IF(G102="ALI",IF(L102="L",7,IF(L102="A",10,15)),IF(G102="AIE",IF(L102="L",5,IF(L102="A",7,10)),IF(G102="SE",IF(L102="L",4,IF(L102="A",5,7)),IF(OR(G102="EE",G102="CE"),IF(L102="L",3,IF(L102="A",4,6)))))))</f>
        <v/>
      </c>
      <c r="O102" s="53" t="inlineStr">
        <f aca="false">IF(H102="I",N102*Contagem!$U$11,IF(H102="E",N102*Contagem!$U$13,IF(H102="A",N102*Contagem!$U$12,IF(H102="T",N102*Contagem!$U$14,""))))</f>
        <is>
          <t/>
        </is>
      </c>
      <c r="P102" s="47"/>
      <c r="Q102" s="47"/>
      <c r="R102" s="47"/>
      <c r="S102" s="47"/>
      <c r="T102" s="47"/>
    </row>
    <row r="103" customFormat="false" ht="12" hidden="false" customHeight="true" outlineLevel="0" collapsed="false">
      <c r="A103" s="46"/>
      <c r="B103" s="47"/>
      <c r="C103" s="47"/>
      <c r="D103" s="47"/>
      <c r="E103" s="47"/>
      <c r="F103" s="48"/>
      <c r="G103" s="49"/>
      <c r="H103" s="49"/>
      <c r="I103" s="49"/>
      <c r="J103" s="49"/>
      <c r="K103" s="49" t="str">
        <f aca="false">CONCATENATE(G103,L103)</f>
        <v/>
      </c>
      <c r="L103" s="50" t="str">
        <f aca="false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/>
      </c>
      <c r="M103" s="51" t="str">
        <f aca="false">IF(L103="L","Baixa",IF(L103="A","Média",IF(L103="","","Alta")))</f>
        <v/>
      </c>
      <c r="N103" s="52" t="str">
        <f aca="false">IF(ISBLANK(G103),"",IF(G103="ALI",IF(L103="L",7,IF(L103="A",10,15)),IF(G103="AIE",IF(L103="L",5,IF(L103="A",7,10)),IF(G103="SE",IF(L103="L",4,IF(L103="A",5,7)),IF(OR(G103="EE",G103="CE"),IF(L103="L",3,IF(L103="A",4,6)))))))</f>
        <v/>
      </c>
      <c r="O103" s="53" t="inlineStr">
        <f aca="false">IF(H103="I",N103*Contagem!$U$11,IF(H103="E",N103*Contagem!$U$13,IF(H103="A",N103*Contagem!$U$12,IF(H103="T",N103*Contagem!$U$14,""))))</f>
        <is>
          <t/>
        </is>
      </c>
      <c r="P103" s="47"/>
      <c r="Q103" s="47"/>
      <c r="R103" s="47"/>
      <c r="S103" s="47"/>
      <c r="T103" s="47"/>
    </row>
    <row r="104" customFormat="false" ht="12" hidden="false" customHeight="true" outlineLevel="0" collapsed="false">
      <c r="A104" s="46"/>
      <c r="B104" s="47"/>
      <c r="C104" s="47"/>
      <c r="D104" s="47"/>
      <c r="E104" s="47"/>
      <c r="F104" s="48"/>
      <c r="G104" s="49"/>
      <c r="H104" s="49"/>
      <c r="I104" s="49"/>
      <c r="J104" s="49"/>
      <c r="K104" s="49" t="str">
        <f aca="false">CONCATENATE(G104,L104)</f>
        <v/>
      </c>
      <c r="L104" s="50" t="str">
        <f aca="false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/>
      </c>
      <c r="M104" s="51" t="str">
        <f aca="false">IF(L104="L","Baixa",IF(L104="A","Média",IF(L104="","","Alta")))</f>
        <v/>
      </c>
      <c r="N104" s="52" t="str">
        <f aca="false">IF(ISBLANK(G104),"",IF(G104="ALI",IF(L104="L",7,IF(L104="A",10,15)),IF(G104="AIE",IF(L104="L",5,IF(L104="A",7,10)),IF(G104="SE",IF(L104="L",4,IF(L104="A",5,7)),IF(OR(G104="EE",G104="CE"),IF(L104="L",3,IF(L104="A",4,6)))))))</f>
        <v/>
      </c>
      <c r="O104" s="53" t="inlineStr">
        <f aca="false">IF(H104="I",N104*Contagem!$U$11,IF(H104="E",N104*Contagem!$U$13,IF(H104="A",N104*Contagem!$U$12,IF(H104="T",N104*Contagem!$U$14,""))))</f>
        <is>
          <t/>
        </is>
      </c>
      <c r="P104" s="47"/>
      <c r="Q104" s="47"/>
      <c r="R104" s="47"/>
      <c r="S104" s="47"/>
      <c r="T104" s="47"/>
    </row>
    <row r="105" customFormat="false" ht="12" hidden="false" customHeight="true" outlineLevel="0" collapsed="false">
      <c r="A105" s="46"/>
      <c r="B105" s="47"/>
      <c r="C105" s="47"/>
      <c r="D105" s="47"/>
      <c r="E105" s="47"/>
      <c r="F105" s="48"/>
      <c r="G105" s="49"/>
      <c r="H105" s="49"/>
      <c r="I105" s="49"/>
      <c r="J105" s="49"/>
      <c r="K105" s="49" t="str">
        <f aca="false">CONCATENATE(G105,L105)</f>
        <v/>
      </c>
      <c r="L105" s="50" t="str">
        <f aca="false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/>
      </c>
      <c r="M105" s="51" t="str">
        <f aca="false">IF(L105="L","Baixa",IF(L105="A","Média",IF(L105="","","Alta")))</f>
        <v/>
      </c>
      <c r="N105" s="52" t="str">
        <f aca="false">IF(ISBLANK(G105),"",IF(G105="ALI",IF(L105="L",7,IF(L105="A",10,15)),IF(G105="AIE",IF(L105="L",5,IF(L105="A",7,10)),IF(G105="SE",IF(L105="L",4,IF(L105="A",5,7)),IF(OR(G105="EE",G105="CE"),IF(L105="L",3,IF(L105="A",4,6)))))))</f>
        <v/>
      </c>
      <c r="O105" s="53" t="inlineStr">
        <f aca="false">IF(H105="I",N105*Contagem!$U$11,IF(H105="E",N105*Contagem!$U$13,IF(H105="A",N105*Contagem!$U$12,IF(H105="T",N105*Contagem!$U$14,""))))</f>
        <is>
          <t/>
        </is>
      </c>
      <c r="P105" s="47"/>
      <c r="Q105" s="47"/>
      <c r="R105" s="47"/>
      <c r="S105" s="47"/>
      <c r="T105" s="47"/>
    </row>
    <row r="106" customFormat="false" ht="12" hidden="false" customHeight="true" outlineLevel="0" collapsed="false">
      <c r="A106" s="46"/>
      <c r="B106" s="47"/>
      <c r="C106" s="47"/>
      <c r="D106" s="47"/>
      <c r="E106" s="47"/>
      <c r="F106" s="48"/>
      <c r="G106" s="49"/>
      <c r="H106" s="49"/>
      <c r="I106" s="49"/>
      <c r="J106" s="49"/>
      <c r="K106" s="49" t="str">
        <f aca="false">CONCATENATE(G106,L106)</f>
        <v/>
      </c>
      <c r="L106" s="50" t="str">
        <f aca="false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/>
      </c>
      <c r="M106" s="51" t="str">
        <f aca="false">IF(L106="L","Baixa",IF(L106="A","Média",IF(L106="","","Alta")))</f>
        <v/>
      </c>
      <c r="N106" s="52" t="str">
        <f aca="false">IF(ISBLANK(G106),"",IF(G106="ALI",IF(L106="L",7,IF(L106="A",10,15)),IF(G106="AIE",IF(L106="L",5,IF(L106="A",7,10)),IF(G106="SE",IF(L106="L",4,IF(L106="A",5,7)),IF(OR(G106="EE",G106="CE"),IF(L106="L",3,IF(L106="A",4,6)))))))</f>
        <v/>
      </c>
      <c r="O106" s="53" t="inlineStr">
        <f aca="false">IF(H106="I",N106*Contagem!$U$11,IF(H106="E",N106*Contagem!$U$13,IF(H106="A",N106*Contagem!$U$12,IF(H106="T",N106*Contagem!$U$14,""))))</f>
        <is>
          <t/>
        </is>
      </c>
      <c r="P106" s="47"/>
      <c r="Q106" s="47"/>
      <c r="R106" s="47"/>
      <c r="S106" s="47"/>
      <c r="T106" s="47"/>
    </row>
    <row r="107" customFormat="false" ht="12" hidden="false" customHeight="true" outlineLevel="0" collapsed="false">
      <c r="A107" s="46"/>
      <c r="B107" s="47"/>
      <c r="C107" s="47"/>
      <c r="D107" s="47"/>
      <c r="E107" s="47"/>
      <c r="F107" s="48"/>
      <c r="G107" s="49"/>
      <c r="H107" s="49"/>
      <c r="I107" s="49"/>
      <c r="J107" s="49"/>
      <c r="K107" s="49" t="str">
        <f aca="false">CONCATENATE(G107,L107)</f>
        <v/>
      </c>
      <c r="L107" s="50" t="str">
        <f aca="false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/>
      </c>
      <c r="M107" s="51" t="str">
        <f aca="false">IF(L107="L","Baixa",IF(L107="A","Média",IF(L107="","","Alta")))</f>
        <v/>
      </c>
      <c r="N107" s="52" t="str">
        <f aca="false">IF(ISBLANK(G107),"",IF(G107="ALI",IF(L107="L",7,IF(L107="A",10,15)),IF(G107="AIE",IF(L107="L",5,IF(L107="A",7,10)),IF(G107="SE",IF(L107="L",4,IF(L107="A",5,7)),IF(OR(G107="EE",G107="CE"),IF(L107="L",3,IF(L107="A",4,6)))))))</f>
        <v/>
      </c>
      <c r="O107" s="53" t="inlineStr">
        <f aca="false">IF(H107="I",N107*Contagem!$U$11,IF(H107="E",N107*Contagem!$U$13,IF(H107="A",N107*Contagem!$U$12,IF(H107="T",N107*Contagem!$U$14,""))))</f>
        <is>
          <t/>
        </is>
      </c>
      <c r="P107" s="47"/>
      <c r="Q107" s="47"/>
      <c r="R107" s="47"/>
      <c r="S107" s="47"/>
      <c r="T107" s="47"/>
    </row>
    <row r="108" customFormat="false" ht="12" hidden="false" customHeight="true" outlineLevel="0" collapsed="false">
      <c r="A108" s="46"/>
      <c r="B108" s="47"/>
      <c r="C108" s="47"/>
      <c r="D108" s="47"/>
      <c r="E108" s="47"/>
      <c r="F108" s="48"/>
      <c r="G108" s="49"/>
      <c r="H108" s="49"/>
      <c r="I108" s="49"/>
      <c r="J108" s="49"/>
      <c r="K108" s="49" t="str">
        <f aca="false">CONCATENATE(G108,L108)</f>
        <v/>
      </c>
      <c r="L108" s="50" t="str">
        <f aca="false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/>
      </c>
      <c r="M108" s="51" t="str">
        <f aca="false">IF(L108="L","Baixa",IF(L108="A","Média",IF(L108="","","Alta")))</f>
        <v/>
      </c>
      <c r="N108" s="52" t="str">
        <f aca="false">IF(ISBLANK(G108),"",IF(G108="ALI",IF(L108="L",7,IF(L108="A",10,15)),IF(G108="AIE",IF(L108="L",5,IF(L108="A",7,10)),IF(G108="SE",IF(L108="L",4,IF(L108="A",5,7)),IF(OR(G108="EE",G108="CE"),IF(L108="L",3,IF(L108="A",4,6)))))))</f>
        <v/>
      </c>
      <c r="O108" s="53" t="inlineStr">
        <f aca="false">IF(H108="I",N108*Contagem!$U$11,IF(H108="E",N108*Contagem!$U$13,IF(H108="A",N108*Contagem!$U$12,IF(H108="T",N108*Contagem!$U$14,""))))</f>
        <is>
          <t/>
        </is>
      </c>
      <c r="P108" s="47"/>
      <c r="Q108" s="47"/>
      <c r="R108" s="47"/>
      <c r="S108" s="47"/>
      <c r="T108" s="47"/>
    </row>
    <row r="109" customFormat="false" ht="12" hidden="false" customHeight="true" outlineLevel="0" collapsed="false">
      <c r="A109" s="46"/>
      <c r="B109" s="47"/>
      <c r="C109" s="47"/>
      <c r="D109" s="47"/>
      <c r="E109" s="47"/>
      <c r="F109" s="48"/>
      <c r="G109" s="49"/>
      <c r="H109" s="49"/>
      <c r="I109" s="49"/>
      <c r="J109" s="49"/>
      <c r="K109" s="49" t="str">
        <f aca="false">CONCATENATE(G109,L109)</f>
        <v/>
      </c>
      <c r="L109" s="50" t="str">
        <f aca="false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/>
      </c>
      <c r="M109" s="51" t="str">
        <f aca="false">IF(L109="L","Baixa",IF(L109="A","Média",IF(L109="","","Alta")))</f>
        <v/>
      </c>
      <c r="N109" s="52" t="str">
        <f aca="false">IF(ISBLANK(G109),"",IF(G109="ALI",IF(L109="L",7,IF(L109="A",10,15)),IF(G109="AIE",IF(L109="L",5,IF(L109="A",7,10)),IF(G109="SE",IF(L109="L",4,IF(L109="A",5,7)),IF(OR(G109="EE",G109="CE"),IF(L109="L",3,IF(L109="A",4,6)))))))</f>
        <v/>
      </c>
      <c r="O109" s="53" t="inlineStr">
        <f aca="false">IF(H109="I",N109*Contagem!$U$11,IF(H109="E",N109*Contagem!$U$13,IF(H109="A",N109*Contagem!$U$12,IF(H109="T",N109*Contagem!$U$14,""))))</f>
        <is>
          <t/>
        </is>
      </c>
      <c r="P109" s="47"/>
      <c r="Q109" s="47"/>
      <c r="R109" s="47"/>
      <c r="S109" s="47"/>
      <c r="T109" s="47"/>
    </row>
    <row r="110" customFormat="false" ht="12" hidden="false" customHeight="true" outlineLevel="0" collapsed="false">
      <c r="A110" s="46"/>
      <c r="B110" s="47"/>
      <c r="C110" s="47"/>
      <c r="D110" s="47"/>
      <c r="E110" s="47"/>
      <c r="F110" s="48"/>
      <c r="G110" s="49"/>
      <c r="H110" s="49"/>
      <c r="I110" s="49"/>
      <c r="J110" s="49"/>
      <c r="K110" s="49" t="str">
        <f aca="false">CONCATENATE(G110,L110)</f>
        <v/>
      </c>
      <c r="L110" s="50" t="str">
        <f aca="false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/>
      </c>
      <c r="M110" s="51" t="str">
        <f aca="false">IF(L110="L","Baixa",IF(L110="A","Média",IF(L110="","","Alta")))</f>
        <v/>
      </c>
      <c r="N110" s="52" t="str">
        <f aca="false">IF(ISBLANK(G110),"",IF(G110="ALI",IF(L110="L",7,IF(L110="A",10,15)),IF(G110="AIE",IF(L110="L",5,IF(L110="A",7,10)),IF(G110="SE",IF(L110="L",4,IF(L110="A",5,7)),IF(OR(G110="EE",G110="CE"),IF(L110="L",3,IF(L110="A",4,6)))))))</f>
        <v/>
      </c>
      <c r="O110" s="53" t="inlineStr">
        <f aca="false">IF(H110="I",N110*Contagem!$U$11,IF(H110="E",N110*Contagem!$U$13,IF(H110="A",N110*Contagem!$U$12,IF(H110="T",N110*Contagem!$U$14,""))))</f>
        <is>
          <t/>
        </is>
      </c>
      <c r="P110" s="47"/>
      <c r="Q110" s="47"/>
      <c r="R110" s="47"/>
      <c r="S110" s="47"/>
      <c r="T110" s="47"/>
    </row>
    <row r="111" customFormat="false" ht="12" hidden="false" customHeight="true" outlineLevel="0" collapsed="false">
      <c r="A111" s="46"/>
      <c r="B111" s="47"/>
      <c r="C111" s="47"/>
      <c r="D111" s="47"/>
      <c r="E111" s="47"/>
      <c r="F111" s="48"/>
      <c r="G111" s="49"/>
      <c r="H111" s="49"/>
      <c r="I111" s="49"/>
      <c r="J111" s="49"/>
      <c r="K111" s="49" t="str">
        <f aca="false">CONCATENATE(G111,L111)</f>
        <v/>
      </c>
      <c r="L111" s="50" t="str">
        <f aca="false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/>
      </c>
      <c r="M111" s="51" t="str">
        <f aca="false">IF(L111="L","Baixa",IF(L111="A","Média",IF(L111="","","Alta")))</f>
        <v/>
      </c>
      <c r="N111" s="52" t="str">
        <f aca="false">IF(ISBLANK(G111),"",IF(G111="ALI",IF(L111="L",7,IF(L111="A",10,15)),IF(G111="AIE",IF(L111="L",5,IF(L111="A",7,10)),IF(G111="SE",IF(L111="L",4,IF(L111="A",5,7)),IF(OR(G111="EE",G111="CE"),IF(L111="L",3,IF(L111="A",4,6)))))))</f>
        <v/>
      </c>
      <c r="O111" s="53" t="inlineStr">
        <f aca="false">IF(H111="I",N111*Contagem!$U$11,IF(H111="E",N111*Contagem!$U$13,IF(H111="A",N111*Contagem!$U$12,IF(H111="T",N111*Contagem!$U$14,""))))</f>
        <is>
          <t/>
        </is>
      </c>
      <c r="P111" s="47"/>
      <c r="Q111" s="47"/>
      <c r="R111" s="47"/>
      <c r="S111" s="47"/>
      <c r="T111" s="47"/>
    </row>
    <row r="112" customFormat="false" ht="12" hidden="false" customHeight="true" outlineLevel="0" collapsed="false">
      <c r="A112" s="46"/>
      <c r="B112" s="47"/>
      <c r="C112" s="47"/>
      <c r="D112" s="47"/>
      <c r="E112" s="47"/>
      <c r="F112" s="48"/>
      <c r="G112" s="49"/>
      <c r="H112" s="49"/>
      <c r="I112" s="49"/>
      <c r="J112" s="49"/>
      <c r="K112" s="49" t="str">
        <f aca="false">CONCATENATE(G112,L112)</f>
        <v/>
      </c>
      <c r="L112" s="50" t="str">
        <f aca="false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/>
      </c>
      <c r="M112" s="51" t="str">
        <f aca="false">IF(L112="L","Baixa",IF(L112="A","Média",IF(L112="","","Alta")))</f>
        <v/>
      </c>
      <c r="N112" s="52" t="str">
        <f aca="false">IF(ISBLANK(G112),"",IF(G112="ALI",IF(L112="L",7,IF(L112="A",10,15)),IF(G112="AIE",IF(L112="L",5,IF(L112="A",7,10)),IF(G112="SE",IF(L112="L",4,IF(L112="A",5,7)),IF(OR(G112="EE",G112="CE"),IF(L112="L",3,IF(L112="A",4,6)))))))</f>
        <v/>
      </c>
      <c r="O112" s="53" t="inlineStr">
        <f aca="false">IF(H112="I",N112*Contagem!$U$11,IF(H112="E",N112*Contagem!$U$13,IF(H112="A",N112*Contagem!$U$12,IF(H112="T",N112*Contagem!$U$14,""))))</f>
        <is>
          <t/>
        </is>
      </c>
      <c r="P112" s="47"/>
      <c r="Q112" s="47"/>
      <c r="R112" s="47"/>
      <c r="S112" s="47"/>
      <c r="T112" s="47"/>
    </row>
  </sheetData>
  <mergeCells count="11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</mergeCells>
  <conditionalFormatting sqref="H8:H112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2">
    <dataValidation allowBlank="true" operator="between" prompt="ALI, AIE, EE, SE, CE" promptTitle="Tipo da Função" showDropDown="false" showErrorMessage="true" showInputMessage="true" sqref="G8:G112" type="none">
      <formula1>0</formula1>
      <formula2>0</formula2>
    </dataValidation>
    <dataValidation allowBlank="true" operator="between" prompt="I - Inclusão  &#10;A - Alteração  &#10;E - Exclusão  &#10;T - Teste" promptTitle="Tipo da Manutenção na Função" showDropDown="false" showErrorMessage="true" showInputMessage="true" sqref="H8:H112" type="none">
      <formula1>0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8" activeCellId="0" sqref="C18"/>
    </sheetView>
  </sheetViews>
  <sheetFormatPr defaultRowHeight="13.5"/>
  <cols>
    <col collapsed="false" hidden="false" max="1" min="1" style="55" width="2.85204081632653"/>
    <col collapsed="false" hidden="false" max="2" min="2" style="55" width="8.29081632653061"/>
    <col collapsed="false" hidden="false" max="3" min="3" style="55" width="10.7091836734694"/>
    <col collapsed="false" hidden="false" max="4" min="4" style="55" width="2.28571428571429"/>
    <col collapsed="false" hidden="false" max="5" min="5" style="55" width="7.71428571428571"/>
    <col collapsed="false" hidden="false" max="6" min="6" style="55" width="5.00510204081633"/>
    <col collapsed="false" hidden="false" max="7" min="7" style="55" width="10.7091836734694"/>
    <col collapsed="false" hidden="false" max="8" min="8" style="55" width="4.70918367346939"/>
    <col collapsed="false" hidden="false" max="9" min="9" style="55" width="6.71428571428571"/>
    <col collapsed="false" hidden="false" max="10" min="10" style="55" width="4.70918367346939"/>
    <col collapsed="false" hidden="false" max="11" min="11" style="55" width="9.85204081632653"/>
    <col collapsed="false" hidden="false" max="12" min="12" style="55" width="7.29081632653061"/>
    <col collapsed="false" hidden="false" max="1025" min="13" style="55" width="9.14285714285714"/>
  </cols>
  <sheetData>
    <row r="1" customFormat="false" ht="12" hidden="false" customHeight="true" outlineLevel="0" collapsed="false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O1" s="0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O2" s="0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O3" s="0"/>
    </row>
    <row r="4" customFormat="false" ht="12" hidden="false" customHeight="true" outlineLevel="0" collapsed="false">
      <c r="A4" s="31" t="str">
        <f aca="false">Contagem!A5&amp;" : "&amp;Contagem!F5</f>
        <v>Aplicação : Aplicação Web de pesquisa de veículos</v>
      </c>
      <c r="B4" s="31"/>
      <c r="C4" s="31"/>
      <c r="D4" s="31"/>
      <c r="E4" s="31"/>
      <c r="F4" s="31" t="str">
        <f aca="false">Contagem!A6&amp;" : "&amp;Contagem!F6</f>
        <v>Projeto : Quiosque para pesquisa de veículos</v>
      </c>
      <c r="G4" s="31"/>
      <c r="H4" s="31"/>
      <c r="I4" s="31"/>
      <c r="J4" s="31"/>
      <c r="K4" s="31"/>
      <c r="L4" s="31"/>
      <c r="O4" s="0"/>
    </row>
    <row r="5" customFormat="false" ht="12" hidden="false" customHeight="true" outlineLevel="0" collapsed="false">
      <c r="A5" s="30" t="str">
        <f aca="false">Contagem!A7&amp;" : "&amp;Contagem!F7</f>
        <v>Responsável : Regis/José Aciole/Gustavo/Luiz/Rafael</v>
      </c>
      <c r="B5" s="30"/>
      <c r="C5" s="30"/>
      <c r="D5" s="30"/>
      <c r="E5" s="30"/>
      <c r="F5" s="31" t="str">
        <f aca="false">Contagem!A8&amp;" : "&amp;Contagem!F8</f>
        <v>Revisor : </v>
      </c>
      <c r="G5" s="31"/>
      <c r="H5" s="31"/>
      <c r="I5" s="31"/>
      <c r="J5" s="31"/>
      <c r="K5" s="31"/>
      <c r="L5" s="31"/>
      <c r="O5" s="0"/>
    </row>
    <row r="6" customFormat="false" ht="12" hidden="false" customHeight="true" outlineLevel="0" collapsed="false">
      <c r="A6" s="32" t="str">
        <f aca="false">Contagem!A4&amp;" : "&amp;Contagem!F4</f>
        <v>Empresa : Senac Solutions</v>
      </c>
      <c r="B6" s="56"/>
      <c r="C6" s="56"/>
      <c r="D6" s="57"/>
      <c r="E6" s="57"/>
      <c r="F6" s="58" t="str">
        <f aca="false">Contagem!R4&amp;" = "&amp;VALUE(Contagem!T4)</f>
        <v>R$/PF = 1000</v>
      </c>
      <c r="G6" s="58"/>
      <c r="H6" s="58" t="str">
        <f aca="false">" Custo= "&amp;DOLLAR(Contagem!W4)</f>
        <v> Custo= R$ 159.000,00</v>
      </c>
      <c r="I6" s="58"/>
      <c r="J6" s="58"/>
      <c r="K6" s="59" t="str">
        <f aca="false">"PF  = "&amp;VALUE(Contagem!W5)</f>
        <v>PF  = 159</v>
      </c>
      <c r="L6" s="59"/>
      <c r="O6" s="0"/>
    </row>
    <row r="7" customFormat="false" ht="12" hidden="false" customHeight="true" outlineLevel="0" collapsed="false">
      <c r="A7" s="60" t="s">
        <v>69</v>
      </c>
      <c r="B7" s="60"/>
      <c r="C7" s="61" t="s">
        <v>70</v>
      </c>
      <c r="D7" s="61"/>
      <c r="E7" s="61"/>
      <c r="F7" s="61"/>
      <c r="G7" s="62" t="s">
        <v>71</v>
      </c>
      <c r="H7" s="62"/>
      <c r="I7" s="63" t="s">
        <v>72</v>
      </c>
      <c r="J7" s="63"/>
      <c r="K7" s="63"/>
      <c r="L7" s="63"/>
      <c r="O7" s="0"/>
    </row>
    <row r="8" customFormat="false" ht="12" hidden="false" customHeight="true" outlineLevel="0" collapsed="false">
      <c r="A8" s="60"/>
      <c r="B8" s="60"/>
      <c r="C8" s="61"/>
      <c r="D8" s="61"/>
      <c r="E8" s="61"/>
      <c r="F8" s="61"/>
      <c r="G8" s="62"/>
      <c r="H8" s="62"/>
      <c r="I8" s="62"/>
      <c r="J8" s="63"/>
      <c r="K8" s="63"/>
      <c r="L8" s="63"/>
      <c r="O8" s="0"/>
    </row>
    <row r="9" customFormat="false" ht="12" hidden="false" customHeight="true" outlineLevel="0" collapsed="false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6"/>
      <c r="O9" s="0"/>
    </row>
    <row r="10" customFormat="false" ht="12" hidden="false" customHeight="true" outlineLevel="0" collapsed="false">
      <c r="A10" s="67"/>
      <c r="B10" s="68" t="s">
        <v>46</v>
      </c>
      <c r="C10" s="69" t="n">
        <f aca="false">COUNTIF(CF,"EEL")</f>
        <v>0</v>
      </c>
      <c r="D10" s="68"/>
      <c r="E10" s="70" t="s">
        <v>73</v>
      </c>
      <c r="F10" s="70" t="s">
        <v>74</v>
      </c>
      <c r="G10" s="69" t="n">
        <f aca="false">C10*3</f>
        <v>0</v>
      </c>
      <c r="H10" s="68"/>
      <c r="I10" s="71"/>
      <c r="J10" s="68"/>
      <c r="K10" s="68"/>
      <c r="L10" s="72"/>
      <c r="O10" s="0"/>
    </row>
    <row r="11" customFormat="false" ht="12" hidden="false" customHeight="true" outlineLevel="0" collapsed="false">
      <c r="A11" s="67"/>
      <c r="B11" s="68"/>
      <c r="C11" s="69" t="n">
        <f aca="false">COUNTIF(CF,"EEA")</f>
        <v>0</v>
      </c>
      <c r="D11" s="68"/>
      <c r="E11" s="70" t="s">
        <v>75</v>
      </c>
      <c r="F11" s="70" t="s">
        <v>76</v>
      </c>
      <c r="G11" s="69" t="n">
        <f aca="false">C11*4</f>
        <v>0</v>
      </c>
      <c r="H11" s="68"/>
      <c r="I11" s="71"/>
      <c r="J11" s="68"/>
      <c r="K11" s="68"/>
      <c r="L11" s="72"/>
      <c r="O11" s="0"/>
    </row>
    <row r="12" customFormat="false" ht="12" hidden="false" customHeight="true" outlineLevel="0" collapsed="false">
      <c r="A12" s="67"/>
      <c r="B12" s="68"/>
      <c r="C12" s="69" t="n">
        <f aca="false">COUNTIF(CF,"EEH")</f>
        <v>13</v>
      </c>
      <c r="D12" s="68"/>
      <c r="E12" s="70" t="s">
        <v>77</v>
      </c>
      <c r="F12" s="70" t="s">
        <v>78</v>
      </c>
      <c r="G12" s="69" t="n">
        <f aca="false">C12*6</f>
        <v>78</v>
      </c>
      <c r="H12" s="68"/>
      <c r="I12" s="71"/>
      <c r="J12" s="68"/>
      <c r="K12" s="0"/>
      <c r="L12" s="73"/>
      <c r="O12" s="0"/>
    </row>
    <row r="13" customFormat="false" ht="6.75" hidden="false" customHeight="true" outlineLevel="0" collapsed="false">
      <c r="A13" s="67"/>
      <c r="B13" s="68"/>
      <c r="C13" s="65"/>
      <c r="D13" s="68"/>
      <c r="E13" s="68"/>
      <c r="F13" s="68"/>
      <c r="G13" s="65"/>
      <c r="H13" s="68"/>
      <c r="I13" s="68"/>
      <c r="J13" s="68"/>
      <c r="K13" s="68"/>
      <c r="L13" s="72"/>
      <c r="O13" s="0"/>
    </row>
    <row r="14" customFormat="false" ht="12" hidden="false" customHeight="true" outlineLevel="0" collapsed="false">
      <c r="A14" s="67"/>
      <c r="B14" s="74" t="s">
        <v>79</v>
      </c>
      <c r="C14" s="69" t="n">
        <f aca="false">SUM(C10:C12)</f>
        <v>13</v>
      </c>
      <c r="D14" s="68"/>
      <c r="E14" s="68"/>
      <c r="F14" s="74" t="s">
        <v>79</v>
      </c>
      <c r="G14" s="69" t="n">
        <f aca="false">SUM(G10:G12)</f>
        <v>78</v>
      </c>
      <c r="H14" s="68"/>
      <c r="I14" s="75" t="n">
        <f aca="false">IF($G$45&lt;&gt;0,G14/$G$45,"")</f>
        <v>0.490566037735849</v>
      </c>
      <c r="J14" s="68"/>
      <c r="K14" s="68"/>
      <c r="L14" s="72"/>
      <c r="O14" s="76"/>
    </row>
    <row r="15" customFormat="false" ht="6" hidden="false" customHeight="true" outlineLevel="0" collapsed="false">
      <c r="A15" s="77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8"/>
    </row>
    <row r="16" customFormat="false" ht="12" hidden="false" customHeight="true" outlineLevel="0" collapsed="false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72"/>
    </row>
    <row r="17" customFormat="false" ht="12" hidden="false" customHeight="true" outlineLevel="0" collapsed="false">
      <c r="A17" s="67"/>
      <c r="B17" s="68" t="s">
        <v>54</v>
      </c>
      <c r="C17" s="69" t="n">
        <f aca="false">COUNTIF(CF,"SEL")</f>
        <v>0</v>
      </c>
      <c r="D17" s="68"/>
      <c r="E17" s="70" t="s">
        <v>73</v>
      </c>
      <c r="F17" s="70" t="s">
        <v>76</v>
      </c>
      <c r="G17" s="69" t="n">
        <f aca="false">C17*4</f>
        <v>0</v>
      </c>
      <c r="H17" s="68"/>
      <c r="I17" s="68"/>
      <c r="J17" s="68"/>
      <c r="K17" s="68"/>
      <c r="L17" s="72"/>
    </row>
    <row r="18" customFormat="false" ht="12" hidden="false" customHeight="true" outlineLevel="0" collapsed="false">
      <c r="A18" s="67"/>
      <c r="B18" s="68"/>
      <c r="C18" s="69" t="n">
        <f aca="false">COUNTIF(CF,"SEA")</f>
        <v>5</v>
      </c>
      <c r="D18" s="68"/>
      <c r="E18" s="70" t="s">
        <v>75</v>
      </c>
      <c r="F18" s="70" t="s">
        <v>80</v>
      </c>
      <c r="G18" s="69" t="n">
        <f aca="false">C18*5</f>
        <v>25</v>
      </c>
      <c r="H18" s="68"/>
      <c r="I18" s="68"/>
      <c r="J18" s="68"/>
      <c r="K18" s="68"/>
      <c r="L18" s="72"/>
    </row>
    <row r="19" customFormat="false" ht="12" hidden="false" customHeight="true" outlineLevel="0" collapsed="false">
      <c r="A19" s="67"/>
      <c r="B19" s="68"/>
      <c r="C19" s="69" t="n">
        <f aca="false">COUNTIF(CF,"SEH")</f>
        <v>0</v>
      </c>
      <c r="D19" s="68"/>
      <c r="E19" s="70" t="s">
        <v>77</v>
      </c>
      <c r="F19" s="70" t="s">
        <v>81</v>
      </c>
      <c r="G19" s="69" t="n">
        <f aca="false">C19*7</f>
        <v>0</v>
      </c>
      <c r="H19" s="68"/>
      <c r="I19" s="68"/>
      <c r="J19" s="68"/>
      <c r="K19" s="68"/>
      <c r="L19" s="73"/>
    </row>
    <row r="20" customFormat="false" ht="6.75" hidden="false" customHeight="true" outlineLevel="0" collapsed="false">
      <c r="A20" s="67"/>
      <c r="B20" s="68"/>
      <c r="C20" s="65"/>
      <c r="D20" s="68"/>
      <c r="E20" s="68"/>
      <c r="F20" s="68"/>
      <c r="G20" s="65"/>
      <c r="H20" s="68"/>
      <c r="I20" s="68"/>
      <c r="J20" s="68"/>
      <c r="K20" s="68"/>
      <c r="L20" s="72"/>
    </row>
    <row r="21" customFormat="false" ht="12" hidden="false" customHeight="true" outlineLevel="0" collapsed="false">
      <c r="A21" s="67"/>
      <c r="B21" s="74" t="s">
        <v>79</v>
      </c>
      <c r="C21" s="69" t="n">
        <f aca="false">SUM(C17:C19)</f>
        <v>5</v>
      </c>
      <c r="D21" s="68"/>
      <c r="E21" s="68"/>
      <c r="F21" s="74" t="s">
        <v>79</v>
      </c>
      <c r="G21" s="69" t="n">
        <f aca="false">SUM(G17:G19)</f>
        <v>25</v>
      </c>
      <c r="H21" s="68"/>
      <c r="I21" s="79" t="n">
        <f aca="false">IF($G$45&lt;&gt;0,G21/$G$45,"")</f>
        <v>0.157232704402516</v>
      </c>
      <c r="J21" s="68"/>
      <c r="K21" s="68"/>
      <c r="L21" s="72"/>
    </row>
    <row r="22" customFormat="false" ht="6" hidden="false" customHeight="true" outlineLevel="0" collapsed="false">
      <c r="A22" s="77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78"/>
    </row>
    <row r="23" customFormat="false" ht="12" hidden="false" customHeight="true" outlineLevel="0" collapsed="false">
      <c r="A23" s="64"/>
      <c r="B23" s="65"/>
      <c r="C23" s="68"/>
      <c r="D23" s="65"/>
      <c r="E23" s="65"/>
      <c r="F23" s="65"/>
      <c r="G23" s="68"/>
      <c r="H23" s="65"/>
      <c r="I23" s="65"/>
      <c r="J23" s="65"/>
      <c r="K23" s="65"/>
      <c r="L23" s="66"/>
    </row>
    <row r="24" customFormat="false" ht="12" hidden="false" customHeight="true" outlineLevel="0" collapsed="false">
      <c r="A24" s="67"/>
      <c r="B24" s="68" t="s">
        <v>51</v>
      </c>
      <c r="C24" s="69" t="n">
        <f aca="false">COUNTIF(CF,"CEL")</f>
        <v>0</v>
      </c>
      <c r="D24" s="68"/>
      <c r="E24" s="70" t="s">
        <v>73</v>
      </c>
      <c r="F24" s="70" t="s">
        <v>74</v>
      </c>
      <c r="G24" s="69" t="n">
        <f aca="false">C24*3</f>
        <v>0</v>
      </c>
      <c r="H24" s="68"/>
      <c r="I24" s="68"/>
      <c r="J24" s="68"/>
      <c r="K24" s="68"/>
      <c r="L24" s="72"/>
    </row>
    <row r="25" customFormat="false" ht="12" hidden="false" customHeight="true" outlineLevel="0" collapsed="false">
      <c r="A25" s="67"/>
      <c r="B25" s="68"/>
      <c r="C25" s="69" t="n">
        <f aca="false">COUNTIF(CF,"CEA")</f>
        <v>1</v>
      </c>
      <c r="D25" s="68"/>
      <c r="E25" s="70" t="s">
        <v>75</v>
      </c>
      <c r="F25" s="70" t="s">
        <v>76</v>
      </c>
      <c r="G25" s="69" t="n">
        <f aca="false">C25*4</f>
        <v>4</v>
      </c>
      <c r="H25" s="68"/>
      <c r="I25" s="68"/>
      <c r="J25" s="68"/>
      <c r="K25" s="68"/>
      <c r="L25" s="72"/>
    </row>
    <row r="26" customFormat="false" ht="12" hidden="false" customHeight="true" outlineLevel="0" collapsed="false">
      <c r="A26" s="67"/>
      <c r="B26" s="68"/>
      <c r="C26" s="69" t="n">
        <f aca="false">COUNTIF(CF,"CEH")</f>
        <v>0</v>
      </c>
      <c r="D26" s="68"/>
      <c r="E26" s="70" t="s">
        <v>77</v>
      </c>
      <c r="F26" s="70" t="s">
        <v>78</v>
      </c>
      <c r="G26" s="69" t="n">
        <f aca="false">C26*6</f>
        <v>0</v>
      </c>
      <c r="H26" s="68"/>
      <c r="I26" s="68"/>
      <c r="J26" s="68"/>
      <c r="K26" s="68"/>
      <c r="L26" s="73"/>
    </row>
    <row r="27" customFormat="false" ht="6.75" hidden="false" customHeight="true" outlineLevel="0" collapsed="false">
      <c r="A27" s="67"/>
      <c r="B27" s="68"/>
      <c r="C27" s="65"/>
      <c r="D27" s="68"/>
      <c r="E27" s="68"/>
      <c r="F27" s="68"/>
      <c r="G27" s="65"/>
      <c r="H27" s="68"/>
      <c r="I27" s="68"/>
      <c r="J27" s="68"/>
      <c r="K27" s="68"/>
      <c r="L27" s="72"/>
    </row>
    <row r="28" customFormat="false" ht="12" hidden="false" customHeight="true" outlineLevel="0" collapsed="false">
      <c r="A28" s="67"/>
      <c r="B28" s="74" t="s">
        <v>79</v>
      </c>
      <c r="C28" s="69" t="n">
        <f aca="false">SUM(C24:C26)</f>
        <v>1</v>
      </c>
      <c r="D28" s="68"/>
      <c r="E28" s="68"/>
      <c r="F28" s="74" t="s">
        <v>79</v>
      </c>
      <c r="G28" s="69" t="n">
        <f aca="false">SUM(G24:G26)</f>
        <v>4</v>
      </c>
      <c r="H28" s="68"/>
      <c r="I28" s="80" t="n">
        <f aca="false">IF($G$45&lt;&gt;0,G28/$G$45,"")</f>
        <v>0.0251572327044025</v>
      </c>
      <c r="J28" s="68"/>
      <c r="K28" s="68"/>
      <c r="L28" s="72"/>
    </row>
    <row r="29" customFormat="false" ht="6" hidden="false" customHeight="true" outlineLevel="0" collapsed="false">
      <c r="A29" s="77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78"/>
    </row>
    <row r="30" customFormat="false" ht="12" hidden="false" customHeight="true" outlineLevel="0" collapsed="false">
      <c r="A30" s="64"/>
      <c r="B30" s="65"/>
      <c r="C30" s="68"/>
      <c r="D30" s="65"/>
      <c r="E30" s="65"/>
      <c r="F30" s="65"/>
      <c r="G30" s="68"/>
      <c r="H30" s="65"/>
      <c r="I30" s="65"/>
      <c r="J30" s="65"/>
      <c r="K30" s="65"/>
      <c r="L30" s="66"/>
    </row>
    <row r="31" customFormat="false" ht="12" hidden="false" customHeight="true" outlineLevel="0" collapsed="false">
      <c r="A31" s="67"/>
      <c r="B31" s="68" t="s">
        <v>43</v>
      </c>
      <c r="C31" s="69" t="n">
        <f aca="false">COUNTIF(CF,"ALIL")</f>
        <v>1</v>
      </c>
      <c r="D31" s="68"/>
      <c r="E31" s="68" t="s">
        <v>73</v>
      </c>
      <c r="F31" s="68" t="s">
        <v>81</v>
      </c>
      <c r="G31" s="69" t="n">
        <f aca="false">C31*7</f>
        <v>7</v>
      </c>
      <c r="H31" s="68"/>
      <c r="I31" s="68"/>
      <c r="J31" s="68"/>
      <c r="K31" s="68"/>
      <c r="L31" s="72"/>
    </row>
    <row r="32" customFormat="false" ht="12" hidden="false" customHeight="true" outlineLevel="0" collapsed="false">
      <c r="A32" s="67"/>
      <c r="B32" s="68"/>
      <c r="C32" s="69" t="n">
        <f aca="false">COUNTIF(CF,"ALIA")</f>
        <v>0</v>
      </c>
      <c r="D32" s="68"/>
      <c r="E32" s="68" t="s">
        <v>75</v>
      </c>
      <c r="F32" s="68" t="s">
        <v>82</v>
      </c>
      <c r="G32" s="69" t="n">
        <f aca="false">C32*10</f>
        <v>0</v>
      </c>
      <c r="H32" s="68"/>
      <c r="I32" s="68"/>
      <c r="J32" s="68"/>
      <c r="K32" s="68"/>
      <c r="L32" s="72"/>
    </row>
    <row r="33" customFormat="false" ht="12" hidden="false" customHeight="true" outlineLevel="0" collapsed="false">
      <c r="A33" s="67"/>
      <c r="B33" s="68"/>
      <c r="C33" s="69" t="n">
        <f aca="false">COUNTIF(CF,"ALIH")</f>
        <v>3</v>
      </c>
      <c r="D33" s="68"/>
      <c r="E33" s="68" t="s">
        <v>77</v>
      </c>
      <c r="F33" s="68" t="s">
        <v>83</v>
      </c>
      <c r="G33" s="69" t="n">
        <f aca="false">C33*15</f>
        <v>45</v>
      </c>
      <c r="H33" s="68"/>
      <c r="I33" s="68"/>
      <c r="J33" s="68"/>
      <c r="K33" s="68"/>
      <c r="L33" s="73"/>
    </row>
    <row r="34" customFormat="false" ht="6.75" hidden="false" customHeight="true" outlineLevel="0" collapsed="false">
      <c r="A34" s="67"/>
      <c r="B34" s="68"/>
      <c r="C34" s="65"/>
      <c r="D34" s="68"/>
      <c r="E34" s="68"/>
      <c r="F34" s="68"/>
      <c r="G34" s="65"/>
      <c r="H34" s="68"/>
      <c r="I34" s="68"/>
      <c r="J34" s="68"/>
      <c r="K34" s="68"/>
      <c r="L34" s="72"/>
    </row>
    <row r="35" customFormat="false" ht="12" hidden="false" customHeight="true" outlineLevel="0" collapsed="false">
      <c r="A35" s="67"/>
      <c r="B35" s="74" t="s">
        <v>79</v>
      </c>
      <c r="C35" s="69" t="n">
        <f aca="false">SUM(C31:C33)</f>
        <v>4</v>
      </c>
      <c r="D35" s="68"/>
      <c r="E35" s="68"/>
      <c r="F35" s="74" t="s">
        <v>79</v>
      </c>
      <c r="G35" s="69" t="n">
        <f aca="false">SUM(G31:G33)</f>
        <v>52</v>
      </c>
      <c r="H35" s="68"/>
      <c r="I35" s="81" t="n">
        <f aca="false">IF($G$45&lt;&gt;0,G35/$G$45,"")</f>
        <v>0.327044025157233</v>
      </c>
      <c r="J35" s="68"/>
      <c r="K35" s="68"/>
      <c r="L35" s="72"/>
    </row>
    <row r="36" customFormat="false" ht="6" hidden="false" customHeight="true" outlineLevel="0" collapsed="false">
      <c r="A36" s="77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78"/>
    </row>
    <row r="37" customFormat="false" ht="12" hidden="false" customHeight="true" outlineLevel="0" collapsed="false">
      <c r="A37" s="64"/>
      <c r="B37" s="65"/>
      <c r="C37" s="68"/>
      <c r="D37" s="65"/>
      <c r="E37" s="65"/>
      <c r="F37" s="65"/>
      <c r="G37" s="68"/>
      <c r="H37" s="65"/>
      <c r="I37" s="65"/>
      <c r="J37" s="65"/>
      <c r="K37" s="65"/>
      <c r="L37" s="66"/>
    </row>
    <row r="38" customFormat="false" ht="12" hidden="false" customHeight="true" outlineLevel="0" collapsed="false">
      <c r="A38" s="67"/>
      <c r="B38" s="68" t="s">
        <v>84</v>
      </c>
      <c r="C38" s="69" t="n">
        <f aca="false">COUNTIF(CF,"AIEL")</f>
        <v>0</v>
      </c>
      <c r="D38" s="68"/>
      <c r="E38" s="68" t="s">
        <v>73</v>
      </c>
      <c r="F38" s="68" t="s">
        <v>80</v>
      </c>
      <c r="G38" s="69" t="n">
        <f aca="false">C38*5</f>
        <v>0</v>
      </c>
      <c r="H38" s="68"/>
      <c r="I38" s="68"/>
      <c r="J38" s="68"/>
      <c r="K38" s="68"/>
      <c r="L38" s="72"/>
    </row>
    <row r="39" customFormat="false" ht="12" hidden="false" customHeight="true" outlineLevel="0" collapsed="false">
      <c r="A39" s="67"/>
      <c r="B39" s="68"/>
      <c r="C39" s="69" t="n">
        <f aca="false">COUNTIF(CF,"AIEA")</f>
        <v>0</v>
      </c>
      <c r="D39" s="68"/>
      <c r="E39" s="68" t="s">
        <v>75</v>
      </c>
      <c r="F39" s="68" t="s">
        <v>81</v>
      </c>
      <c r="G39" s="69" t="n">
        <f aca="false">C39*7</f>
        <v>0</v>
      </c>
      <c r="H39" s="68"/>
      <c r="I39" s="68"/>
      <c r="J39" s="68"/>
      <c r="K39" s="68"/>
      <c r="L39" s="72"/>
    </row>
    <row r="40" customFormat="false" ht="12" hidden="false" customHeight="true" outlineLevel="0" collapsed="false">
      <c r="A40" s="67"/>
      <c r="B40" s="68"/>
      <c r="C40" s="69" t="n">
        <f aca="false">COUNTIF(CF,"AIEH")</f>
        <v>0</v>
      </c>
      <c r="D40" s="68"/>
      <c r="E40" s="68" t="s">
        <v>77</v>
      </c>
      <c r="F40" s="68" t="s">
        <v>82</v>
      </c>
      <c r="G40" s="69" t="n">
        <f aca="false">C40*10</f>
        <v>0</v>
      </c>
      <c r="H40" s="68"/>
      <c r="I40" s="68"/>
      <c r="J40" s="68"/>
      <c r="K40" s="68"/>
      <c r="L40" s="73"/>
    </row>
    <row r="41" customFormat="false" ht="6.75" hidden="false" customHeight="true" outlineLevel="0" collapsed="false">
      <c r="A41" s="67"/>
      <c r="B41" s="68"/>
      <c r="C41" s="65"/>
      <c r="D41" s="68"/>
      <c r="E41" s="68"/>
      <c r="F41" s="68"/>
      <c r="G41" s="65"/>
      <c r="H41" s="68"/>
      <c r="I41" s="68"/>
      <c r="J41" s="68"/>
      <c r="K41" s="68"/>
      <c r="L41" s="72"/>
    </row>
    <row r="42" customFormat="false" ht="12" hidden="false" customHeight="true" outlineLevel="0" collapsed="false">
      <c r="A42" s="67"/>
      <c r="B42" s="74" t="s">
        <v>79</v>
      </c>
      <c r="C42" s="69" t="n">
        <f aca="false">SUM(C38:C40)</f>
        <v>0</v>
      </c>
      <c r="D42" s="68"/>
      <c r="E42" s="68"/>
      <c r="F42" s="74" t="s">
        <v>79</v>
      </c>
      <c r="G42" s="69" t="n">
        <f aca="false">SUM(G38:G40)</f>
        <v>0</v>
      </c>
      <c r="H42" s="68"/>
      <c r="I42" s="82" t="n">
        <f aca="false">IF($G$45&lt;&gt;0,G42/$G$45,"")</f>
        <v>0</v>
      </c>
      <c r="J42" s="68"/>
      <c r="K42" s="68"/>
      <c r="L42" s="72"/>
    </row>
    <row r="43" customFormat="false" ht="6" hidden="false" customHeight="true" outlineLevel="0" collapsed="false">
      <c r="A43" s="77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78"/>
    </row>
    <row r="44" customFormat="false" ht="12" hidden="false" customHeight="true" outlineLevel="0" collapsed="false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72"/>
    </row>
    <row r="45" customFormat="false" ht="12" hidden="false" customHeight="true" outlineLevel="0" collapsed="false">
      <c r="A45" s="67"/>
      <c r="B45" s="68" t="s">
        <v>85</v>
      </c>
      <c r="C45" s="68"/>
      <c r="D45" s="68"/>
      <c r="E45" s="68"/>
      <c r="F45" s="68"/>
      <c r="G45" s="69" t="n">
        <f aca="false">SUM(G14+G21+G28+G35+G42)</f>
        <v>159</v>
      </c>
      <c r="H45" s="68"/>
      <c r="I45" s="68"/>
      <c r="J45" s="68"/>
      <c r="K45" s="68"/>
      <c r="L45" s="72"/>
    </row>
    <row r="46" customFormat="false" ht="12" hidden="false" customHeight="true" outlineLevel="0" collapsed="false">
      <c r="A46" s="67"/>
      <c r="B46" s="68" t="s">
        <v>86</v>
      </c>
      <c r="C46" s="68"/>
      <c r="D46" s="68"/>
      <c r="E46" s="68"/>
      <c r="F46" s="68"/>
      <c r="G46" s="69" t="n">
        <f aca="false">(C10+C11+C12)*4+(C17+C18+C19)*5+(C24+C25+C26)*4+(C31+C32+C33)*7+(C38+C39+C40)*5</f>
        <v>109</v>
      </c>
      <c r="H46" s="68"/>
      <c r="I46" s="68"/>
      <c r="J46" s="68"/>
      <c r="K46" s="68"/>
      <c r="L46" s="72"/>
    </row>
    <row r="47" customFormat="false" ht="12" hidden="false" customHeight="true" outlineLevel="0" collapsed="false">
      <c r="A47" s="67"/>
      <c r="B47" s="68" t="s">
        <v>87</v>
      </c>
      <c r="C47" s="68"/>
      <c r="D47" s="68"/>
      <c r="E47" s="68"/>
      <c r="F47" s="68"/>
      <c r="G47" s="69" t="n">
        <f aca="false">(C31+C32+C33)*35+(C38+C39+C40)*15</f>
        <v>140</v>
      </c>
      <c r="H47" s="68"/>
      <c r="I47" s="68"/>
      <c r="J47" s="68"/>
      <c r="K47" s="68"/>
      <c r="L47" s="72"/>
    </row>
    <row r="48" customFormat="false" ht="12" hidden="false" customHeight="true" outlineLevel="0" collapsed="false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72"/>
    </row>
    <row r="49" customFormat="false" ht="12" hidden="false" customHeight="true" outlineLevel="0" collapsed="false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72"/>
    </row>
    <row r="50" customFormat="false" ht="12" hidden="false" customHeight="true" outlineLevel="0" collapsed="false">
      <c r="A50" s="67"/>
      <c r="B50" s="0"/>
      <c r="C50" s="0"/>
      <c r="D50" s="0"/>
      <c r="E50" s="0"/>
      <c r="F50" s="0"/>
      <c r="G50" s="0"/>
      <c r="H50" s="68"/>
      <c r="I50" s="68"/>
      <c r="J50" s="68"/>
      <c r="K50" s="0"/>
      <c r="L50" s="72"/>
    </row>
    <row r="51" customFormat="false" ht="13.5" hidden="false" customHeight="true" outlineLevel="0" collapsed="false">
      <c r="A51" s="67"/>
      <c r="B51" s="0"/>
      <c r="C51" s="0"/>
      <c r="D51" s="0"/>
      <c r="E51" s="0"/>
      <c r="F51" s="0"/>
      <c r="G51" s="0"/>
      <c r="H51" s="68"/>
      <c r="I51" s="68"/>
      <c r="J51" s="68"/>
      <c r="K51" s="0"/>
      <c r="L51" s="72"/>
    </row>
    <row r="52" customFormat="false" ht="12" hidden="false" customHeight="true" outlineLevel="0" collapsed="false">
      <c r="A52" s="64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6"/>
    </row>
    <row r="53" customFormat="false" ht="12" hidden="false" customHeight="true" outlineLevel="0" collapsed="false">
      <c r="A53" s="67"/>
      <c r="B53" s="68" t="s">
        <v>88</v>
      </c>
      <c r="C53" s="68"/>
      <c r="D53" s="68"/>
      <c r="E53" s="68"/>
      <c r="F53" s="68"/>
      <c r="G53" s="68"/>
      <c r="H53" s="68"/>
      <c r="I53" s="68"/>
      <c r="J53" s="68"/>
      <c r="K53" s="68"/>
      <c r="L53" s="72"/>
    </row>
    <row r="54" customFormat="false" ht="12" hidden="false" customHeight="true" outlineLevel="0" collapsed="false">
      <c r="A54" s="67"/>
      <c r="B54" s="68"/>
      <c r="C54" s="68"/>
      <c r="D54" s="68"/>
      <c r="E54" s="83" t="s">
        <v>7</v>
      </c>
      <c r="F54" s="83" t="s">
        <v>89</v>
      </c>
      <c r="G54" s="83" t="s">
        <v>90</v>
      </c>
      <c r="H54" s="68"/>
      <c r="I54" s="68"/>
      <c r="J54" s="68"/>
      <c r="K54" s="68"/>
      <c r="L54" s="72"/>
    </row>
    <row r="55" customFormat="false" ht="12" hidden="false" customHeight="true" outlineLevel="0" collapsed="false">
      <c r="A55" s="67"/>
      <c r="B55" s="84" t="s">
        <v>91</v>
      </c>
      <c r="C55" s="84"/>
      <c r="D55" s="84"/>
      <c r="E55" s="85" t="n">
        <f aca="false">SUMIF(Funções!$H$8:$H$112,"I",Funções!$N$8:$N$112)</f>
        <v>159</v>
      </c>
      <c r="F55" s="85" t="n">
        <f aca="false">Contagem!U11</f>
        <v>1</v>
      </c>
      <c r="G55" s="86" t="n">
        <f aca="false">F55*E55</f>
        <v>159</v>
      </c>
      <c r="H55" s="87"/>
      <c r="I55" s="87"/>
      <c r="J55" s="87"/>
      <c r="K55" s="88" t="s">
        <v>92</v>
      </c>
      <c r="L55" s="72"/>
    </row>
    <row r="56" customFormat="false" ht="12" hidden="false" customHeight="true" outlineLevel="0" collapsed="false">
      <c r="A56" s="67"/>
      <c r="B56" s="84" t="s">
        <v>93</v>
      </c>
      <c r="C56" s="84"/>
      <c r="D56" s="84"/>
      <c r="E56" s="85" t="n">
        <f aca="false">SUMIF(Funções!$H$8:$H$112,"A",Funções!$N$8:$N$112)</f>
        <v>0</v>
      </c>
      <c r="F56" s="85" t="n">
        <f aca="false">Contagem!U12</f>
        <v>1</v>
      </c>
      <c r="G56" s="86" t="n">
        <f aca="false">F56*E56</f>
        <v>0</v>
      </c>
      <c r="H56" s="87"/>
      <c r="I56" s="87"/>
      <c r="J56" s="87"/>
      <c r="K56" s="89" t="n">
        <f aca="false">Contagem!W5</f>
        <v>159</v>
      </c>
      <c r="L56" s="72"/>
    </row>
    <row r="57" customFormat="false" ht="12" hidden="false" customHeight="true" outlineLevel="0" collapsed="false">
      <c r="A57" s="67"/>
      <c r="B57" s="84" t="s">
        <v>94</v>
      </c>
      <c r="C57" s="84"/>
      <c r="D57" s="84"/>
      <c r="E57" s="85" t="n">
        <f aca="false">SUMIF(Funções!$H$8:$H$112,"E",Funções!$N$8:$N$112)</f>
        <v>0</v>
      </c>
      <c r="F57" s="85" t="n">
        <f aca="false">Contagem!U13</f>
        <v>1</v>
      </c>
      <c r="G57" s="86" t="n">
        <f aca="false">F57*E57</f>
        <v>0</v>
      </c>
      <c r="H57" s="87"/>
      <c r="I57" s="87"/>
      <c r="J57" s="87"/>
      <c r="K57" s="68"/>
      <c r="L57" s="72"/>
    </row>
    <row r="58" customFormat="false" ht="12" hidden="false" customHeight="true" outlineLevel="0" collapsed="false">
      <c r="A58" s="67"/>
      <c r="B58" s="84" t="s">
        <v>95</v>
      </c>
      <c r="C58" s="84"/>
      <c r="D58" s="84"/>
      <c r="E58" s="85" t="n">
        <f aca="false">SUMIF(Funções!$H$8:$H$112,"T",Funções!$N$8:$N$112)</f>
        <v>0</v>
      </c>
      <c r="F58" s="85" t="n">
        <f aca="false">Contagem!U14</f>
        <v>0</v>
      </c>
      <c r="G58" s="86" t="n">
        <f aca="false">F58*E58</f>
        <v>0</v>
      </c>
      <c r="H58" s="87"/>
      <c r="I58" s="87"/>
      <c r="J58" s="87"/>
      <c r="K58" s="68"/>
      <c r="L58" s="72"/>
    </row>
    <row r="59" customFormat="false" ht="12" hidden="false" customHeight="true" outlineLevel="0" collapsed="false">
      <c r="A59" s="77"/>
      <c r="B59" s="90"/>
      <c r="C59" s="91"/>
      <c r="D59" s="69"/>
      <c r="E59" s="92"/>
      <c r="F59" s="69"/>
      <c r="G59" s="93"/>
      <c r="H59" s="94"/>
      <c r="I59" s="94"/>
      <c r="J59" s="94"/>
      <c r="K59" s="95"/>
      <c r="L59" s="78"/>
    </row>
  </sheetData>
  <mergeCells count="18">
    <mergeCell ref="A1:L3"/>
    <mergeCell ref="A4:E4"/>
    <mergeCell ref="F4:L4"/>
    <mergeCell ref="A5:E5"/>
    <mergeCell ref="F5:L5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0" width="27.2857142857143"/>
    <col collapsed="false" hidden="false" max="2" min="2" style="0" width="16"/>
    <col collapsed="false" hidden="false" max="1025" min="3" style="0" width="8.70918367346939"/>
  </cols>
  <sheetData>
    <row r="1" customFormat="false" ht="12.75" hidden="false" customHeight="false" outlineLevel="0" collapsed="false">
      <c r="A1" s="96" t="s">
        <v>96</v>
      </c>
      <c r="B1" s="96"/>
    </row>
    <row r="2" customFormat="false" ht="12.75" hidden="false" customHeight="false" outlineLevel="0" collapsed="false">
      <c r="A2" s="97"/>
      <c r="B2" s="97"/>
    </row>
    <row r="3" customFormat="false" ht="12.75" hidden="false" customHeight="false" outlineLevel="0" collapsed="false">
      <c r="A3" s="96" t="s">
        <v>97</v>
      </c>
      <c r="B3" s="96" t="s">
        <v>98</v>
      </c>
    </row>
    <row r="4" customFormat="false" ht="12.75" hidden="false" customHeight="true" outlineLevel="0" collapsed="false">
      <c r="A4" s="98" t="s">
        <v>99</v>
      </c>
      <c r="B4" s="99" t="n">
        <v>0.2</v>
      </c>
      <c r="C4" s="0" t="n">
        <v>50</v>
      </c>
    </row>
    <row r="5" customFormat="false" ht="12.75" hidden="false" customHeight="false" outlineLevel="0" collapsed="false">
      <c r="A5" s="98" t="s">
        <v>100</v>
      </c>
      <c r="B5" s="99" t="n">
        <v>0.2</v>
      </c>
      <c r="C5" s="0" t="n">
        <v>50</v>
      </c>
    </row>
    <row r="6" customFormat="false" ht="12.75" hidden="false" customHeight="false" outlineLevel="0" collapsed="false">
      <c r="A6" s="98" t="s">
        <v>101</v>
      </c>
      <c r="B6" s="99" t="n">
        <v>0.3</v>
      </c>
      <c r="C6" s="0" t="n">
        <v>75</v>
      </c>
    </row>
    <row r="7" customFormat="false" ht="12.75" hidden="false" customHeight="false" outlineLevel="0" collapsed="false">
      <c r="A7" s="98" t="s">
        <v>102</v>
      </c>
      <c r="B7" s="99" t="n">
        <v>0.2</v>
      </c>
      <c r="C7" s="0" t="n">
        <v>50</v>
      </c>
    </row>
    <row r="8" customFormat="false" ht="12.75" hidden="false" customHeight="false" outlineLevel="0" collapsed="false">
      <c r="A8" s="98" t="s">
        <v>103</v>
      </c>
      <c r="B8" s="99" t="n">
        <v>0.1</v>
      </c>
      <c r="C8" s="0" t="n">
        <v>25</v>
      </c>
    </row>
    <row r="10" customFormat="false" ht="12.75" hidden="false" customHeight="false" outlineLevel="0" collapsed="false">
      <c r="A10" s="100" t="s">
        <v>104</v>
      </c>
      <c r="B10" s="101" t="n">
        <v>1000</v>
      </c>
    </row>
    <row r="11" customFormat="false" ht="12.75" hidden="false" customHeight="false" outlineLevel="0" collapsed="false">
      <c r="A11" s="100" t="s">
        <v>105</v>
      </c>
      <c r="B11" s="102" t="n">
        <v>0.2</v>
      </c>
    </row>
    <row r="12" customFormat="false" ht="12.75" hidden="false" customHeight="false" outlineLevel="0" collapsed="false">
      <c r="A12" s="100" t="s">
        <v>106</v>
      </c>
      <c r="B12" s="103" t="n">
        <v>10</v>
      </c>
    </row>
    <row r="14" customFormat="false" ht="12.75" hidden="false" customHeight="false" outlineLevel="0" collapsed="false">
      <c r="A14" s="96" t="s">
        <v>107</v>
      </c>
      <c r="B14" s="96"/>
    </row>
    <row r="15" customFormat="false" ht="12.75" hidden="false" customHeight="false" outlineLevel="0" collapsed="false">
      <c r="A15" s="97"/>
      <c r="B15" s="97"/>
    </row>
    <row r="16" customFormat="false" ht="12.75" hidden="false" customHeight="false" outlineLevel="0" collapsed="false">
      <c r="A16" s="96" t="s">
        <v>108</v>
      </c>
      <c r="B16" s="96" t="s">
        <v>109</v>
      </c>
    </row>
    <row r="17" customFormat="false" ht="12.75" hidden="false" customHeight="false" outlineLevel="0" collapsed="false">
      <c r="A17" s="98" t="s">
        <v>110</v>
      </c>
      <c r="B17" s="104" t="n">
        <v>160</v>
      </c>
    </row>
    <row r="18" customFormat="false" ht="12.75" hidden="false" customHeight="false" outlineLevel="0" collapsed="false">
      <c r="A18" s="98" t="s">
        <v>111</v>
      </c>
      <c r="B18" s="104" t="n">
        <v>120</v>
      </c>
    </row>
    <row r="19" customFormat="false" ht="12.75" hidden="false" customHeight="false" outlineLevel="0" collapsed="false">
      <c r="A19" s="98" t="s">
        <v>112</v>
      </c>
      <c r="B19" s="104" t="n">
        <v>100</v>
      </c>
    </row>
    <row r="20" customFormat="false" ht="12.75" hidden="false" customHeight="false" outlineLevel="0" collapsed="false">
      <c r="A20" s="98" t="s">
        <v>113</v>
      </c>
      <c r="B20" s="104" t="n">
        <v>80</v>
      </c>
    </row>
    <row r="21" customFormat="false" ht="12.75" hidden="false" customHeight="false" outlineLevel="0" collapsed="false">
      <c r="A21" s="98" t="s">
        <v>114</v>
      </c>
      <c r="B21" s="104" t="n">
        <v>30</v>
      </c>
    </row>
  </sheetData>
  <mergeCells count="2">
    <mergeCell ref="A1:B1"/>
    <mergeCell ref="A14:B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language>pt-BR</dc:language>
  <cp:lastModifiedBy>GUSTAVO DE OLIVEIRA RODRIGUES</cp:lastModifiedBy>
  <cp:lastPrinted>2008-07-30T17:48:45Z</cp:lastPrinted>
  <dcterms:modified xsi:type="dcterms:W3CDTF">2015-03-07T14:26:06Z</dcterms:modified>
  <cp:revision>1</cp:revision>
  <dc:title>Modelo de Contagem de Pontos de Função</dc:title>
</cp:coreProperties>
</file>